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45" documentId="6_{5AB25D45-58A9-4066-9C23-26C403349B68}" xr6:coauthVersionLast="32" xr6:coauthVersionMax="32" xr10:uidLastSave="{3A4C39C4-D987-4E94-8EF1-94DE4D322E39}"/>
  <bookViews>
    <workbookView xWindow="0" yWindow="0" windowWidth="22260" windowHeight="12648" tabRatio="780" xr2:uid="{00000000-000D-0000-FFFF-FFFF00000000}"/>
  </bookViews>
  <sheets>
    <sheet name="Table of contents" sheetId="10" r:id="rId1"/>
    <sheet name="Table S-1" sheetId="2" r:id="rId2"/>
    <sheet name="Table S-2" sheetId="11" r:id="rId3"/>
    <sheet name="Table S-3" sheetId="12" r:id="rId4"/>
    <sheet name="Table S-4" sheetId="3" r:id="rId5"/>
    <sheet name="Table S-5" sheetId="6" r:id="rId6"/>
    <sheet name="Table S-6" sheetId="13" r:id="rId7"/>
    <sheet name="Table S-7" sheetId="15" r:id="rId8"/>
    <sheet name="Table S-8" sheetId="14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4" l="1"/>
  <c r="EH19" i="14"/>
  <c r="EF19" i="14"/>
  <c r="ED19" i="14"/>
  <c r="EB19" i="14"/>
  <c r="DZ19" i="14"/>
  <c r="DX19" i="14"/>
  <c r="DV19" i="14"/>
  <c r="DT19" i="14"/>
  <c r="DR19" i="14"/>
  <c r="DP19" i="14"/>
  <c r="DN19" i="14"/>
  <c r="DL19" i="14"/>
  <c r="DJ19" i="14"/>
  <c r="DF19" i="14"/>
  <c r="DD19" i="14"/>
  <c r="DB19" i="14"/>
  <c r="CZ19" i="14"/>
  <c r="CX19" i="14"/>
  <c r="CV19" i="14"/>
  <c r="CT19" i="14"/>
  <c r="CR19" i="14"/>
  <c r="CP19" i="14"/>
  <c r="CN19" i="14"/>
  <c r="CL19" i="14"/>
  <c r="CJ19" i="14"/>
  <c r="CH19" i="14"/>
  <c r="CF19" i="14"/>
  <c r="CD19" i="14"/>
  <c r="CB19" i="14"/>
  <c r="BZ19" i="14"/>
  <c r="BX19" i="14"/>
  <c r="BR19" i="14"/>
  <c r="BP19" i="14"/>
  <c r="BL19" i="14"/>
  <c r="BJ19" i="14"/>
  <c r="BH19" i="14"/>
  <c r="BF19" i="14"/>
  <c r="BD19" i="14"/>
  <c r="BB19" i="14"/>
  <c r="AZ19" i="14"/>
  <c r="AX19" i="14"/>
  <c r="AV19" i="14"/>
  <c r="AT19" i="14"/>
  <c r="AR19" i="14"/>
  <c r="AP19" i="14"/>
  <c r="AN19" i="14"/>
  <c r="AL19" i="14"/>
  <c r="AJ19" i="14"/>
  <c r="AH19" i="14"/>
  <c r="AF19" i="14"/>
  <c r="AD19" i="14"/>
  <c r="AB19" i="14"/>
  <c r="Z19" i="14"/>
  <c r="X19" i="14"/>
  <c r="V19" i="14"/>
  <c r="T19" i="14"/>
  <c r="R19" i="14"/>
  <c r="P19" i="14"/>
  <c r="N19" i="14"/>
  <c r="L19" i="14"/>
  <c r="J19" i="14"/>
  <c r="H19" i="14"/>
  <c r="F19" i="14"/>
  <c r="D19" i="14"/>
  <c r="EH18" i="14"/>
  <c r="EF18" i="14"/>
  <c r="ED18" i="14"/>
  <c r="EB18" i="14"/>
  <c r="DZ18" i="14"/>
  <c r="DX18" i="14"/>
  <c r="DV18" i="14"/>
  <c r="DT18" i="14"/>
  <c r="DP18" i="14"/>
  <c r="DN18" i="14"/>
  <c r="DL18" i="14"/>
  <c r="DJ18" i="14"/>
  <c r="DH18" i="14"/>
  <c r="DF18" i="14"/>
  <c r="DD18" i="14"/>
  <c r="DB18" i="14"/>
  <c r="CZ18" i="14"/>
  <c r="CX18" i="14"/>
  <c r="CV18" i="14"/>
  <c r="CT18" i="14"/>
  <c r="CR18" i="14"/>
  <c r="CP18" i="14"/>
  <c r="CN18" i="14"/>
  <c r="CL18" i="14"/>
  <c r="CJ18" i="14"/>
  <c r="CH18" i="14"/>
  <c r="CF18" i="14"/>
  <c r="CD18" i="14"/>
  <c r="CB18" i="14"/>
  <c r="BZ18" i="14"/>
  <c r="BX18" i="14"/>
  <c r="BV18" i="14"/>
  <c r="BT18" i="14"/>
  <c r="BR18" i="14"/>
  <c r="BP18" i="14"/>
  <c r="BN18" i="14"/>
  <c r="BL18" i="14"/>
  <c r="BJ18" i="14"/>
  <c r="BF18" i="14"/>
  <c r="BD18" i="14"/>
  <c r="BB18" i="14"/>
  <c r="AZ18" i="14"/>
  <c r="AX18" i="14"/>
  <c r="AV18" i="14"/>
  <c r="AR18" i="14"/>
  <c r="AP18" i="14"/>
  <c r="AN18" i="14"/>
  <c r="AL18" i="14"/>
  <c r="AJ18" i="14"/>
  <c r="AH18" i="14"/>
  <c r="AF18" i="14"/>
  <c r="AD18" i="14"/>
  <c r="AB18" i="14"/>
  <c r="Z18" i="14"/>
  <c r="X18" i="14"/>
  <c r="V18" i="14"/>
  <c r="T18" i="14"/>
  <c r="R18" i="14"/>
  <c r="P18" i="14"/>
  <c r="N18" i="14"/>
  <c r="L18" i="14"/>
  <c r="J18" i="14"/>
  <c r="H18" i="14"/>
  <c r="F18" i="14"/>
  <c r="D18" i="14"/>
  <c r="EH17" i="14"/>
  <c r="EF17" i="14"/>
  <c r="ED17" i="14"/>
  <c r="EB17" i="14"/>
  <c r="DZ17" i="14"/>
  <c r="DX17" i="14"/>
  <c r="DV17" i="14"/>
  <c r="DT17" i="14"/>
  <c r="DR17" i="14"/>
  <c r="DP17" i="14"/>
  <c r="DN17" i="14"/>
  <c r="DL17" i="14"/>
  <c r="DJ17" i="14"/>
  <c r="DH17" i="14"/>
  <c r="DF17" i="14"/>
  <c r="DD17" i="14"/>
  <c r="DB17" i="14"/>
  <c r="CZ17" i="14"/>
  <c r="CX17" i="14"/>
  <c r="CV17" i="14"/>
  <c r="CT17" i="14"/>
  <c r="CR17" i="14"/>
  <c r="CP17" i="14"/>
  <c r="CN17" i="14"/>
  <c r="CL17" i="14"/>
  <c r="CJ17" i="14"/>
  <c r="CH17" i="14"/>
  <c r="CF17" i="14"/>
  <c r="CD17" i="14"/>
  <c r="CB17" i="14"/>
  <c r="BZ17" i="14"/>
  <c r="BX17" i="14"/>
  <c r="BV17" i="14"/>
  <c r="BT17" i="14"/>
  <c r="BR17" i="14"/>
  <c r="BP17" i="14"/>
  <c r="BN17" i="14"/>
  <c r="BL17" i="14"/>
  <c r="BJ17" i="14"/>
  <c r="BH17" i="14"/>
  <c r="BF17" i="14"/>
  <c r="BD17" i="14"/>
  <c r="BB17" i="14"/>
  <c r="AZ17" i="14"/>
  <c r="AX17" i="14"/>
  <c r="AV17" i="14"/>
  <c r="AT17" i="14"/>
  <c r="AR17" i="14"/>
  <c r="AP17" i="14"/>
  <c r="AN17" i="14"/>
  <c r="AL17" i="14"/>
  <c r="AJ17" i="14"/>
  <c r="AH17" i="14"/>
  <c r="AF17" i="14"/>
  <c r="AD17" i="14"/>
  <c r="AB17" i="14"/>
  <c r="Z17" i="14"/>
  <c r="X17" i="14"/>
  <c r="V17" i="14"/>
  <c r="T17" i="14"/>
  <c r="R17" i="14"/>
  <c r="P17" i="14"/>
  <c r="N17" i="14"/>
  <c r="L17" i="14"/>
  <c r="J17" i="14"/>
  <c r="H17" i="14"/>
  <c r="F17" i="14"/>
  <c r="D17" i="14"/>
  <c r="EH16" i="14"/>
  <c r="EF16" i="14"/>
  <c r="ED16" i="14"/>
  <c r="EB16" i="14"/>
  <c r="DZ16" i="14"/>
  <c r="DX16" i="14"/>
  <c r="DV16" i="14"/>
  <c r="DT16" i="14"/>
  <c r="DR16" i="14"/>
  <c r="DP16" i="14"/>
  <c r="DN16" i="14"/>
  <c r="DL16" i="14"/>
  <c r="DJ16" i="14"/>
  <c r="DH16" i="14"/>
  <c r="DF16" i="14"/>
  <c r="DB16" i="14"/>
  <c r="CZ16" i="14"/>
  <c r="CX16" i="14"/>
  <c r="CV16" i="14"/>
  <c r="CT16" i="14"/>
  <c r="CR16" i="14"/>
  <c r="CN16" i="14"/>
  <c r="CL16" i="14"/>
  <c r="CJ16" i="14"/>
  <c r="CH16" i="14"/>
  <c r="CF16" i="14"/>
  <c r="CD16" i="14"/>
  <c r="CB16" i="14"/>
  <c r="BZ16" i="14"/>
  <c r="BX16" i="14"/>
  <c r="BV16" i="14"/>
  <c r="BR16" i="14"/>
  <c r="BP16" i="14"/>
  <c r="BN16" i="14"/>
  <c r="BL16" i="14"/>
  <c r="BJ16" i="14"/>
  <c r="BH16" i="14"/>
  <c r="BF16" i="14"/>
  <c r="BD16" i="14"/>
  <c r="BB16" i="14"/>
  <c r="AZ16" i="14"/>
  <c r="AX16" i="14"/>
  <c r="AV16" i="14"/>
  <c r="AT16" i="14"/>
  <c r="AP16" i="14"/>
  <c r="AN16" i="14"/>
  <c r="AL16" i="14"/>
  <c r="AJ16" i="14"/>
  <c r="AH16" i="14"/>
  <c r="AF16" i="14"/>
  <c r="AD16" i="14"/>
  <c r="AB16" i="14"/>
  <c r="Z16" i="14"/>
  <c r="X16" i="14"/>
  <c r="V16" i="14"/>
  <c r="T16" i="14"/>
  <c r="R16" i="14"/>
  <c r="P16" i="14"/>
  <c r="N16" i="14"/>
  <c r="L16" i="14"/>
  <c r="J16" i="14"/>
  <c r="H16" i="14"/>
  <c r="D16" i="14"/>
  <c r="EH15" i="14"/>
  <c r="EF15" i="14"/>
  <c r="EB15" i="14"/>
  <c r="DZ15" i="14"/>
  <c r="DX15" i="14"/>
  <c r="DV15" i="14"/>
  <c r="DT15" i="14"/>
  <c r="DR15" i="14"/>
  <c r="DP15" i="14"/>
  <c r="DN15" i="14"/>
  <c r="DL15" i="14"/>
  <c r="DJ15" i="14"/>
  <c r="DH15" i="14"/>
  <c r="DF15" i="14"/>
  <c r="DD15" i="14"/>
  <c r="DB15" i="14"/>
  <c r="CZ15" i="14"/>
  <c r="CX15" i="14"/>
  <c r="CV15" i="14"/>
  <c r="CT15" i="14"/>
  <c r="CR15" i="14"/>
  <c r="CP15" i="14"/>
  <c r="CN15" i="14"/>
  <c r="CL15" i="14"/>
  <c r="CJ15" i="14"/>
  <c r="CH15" i="14"/>
  <c r="CF15" i="14"/>
  <c r="CD15" i="14"/>
  <c r="CB15" i="14"/>
  <c r="BZ15" i="14"/>
  <c r="BX15" i="14"/>
  <c r="BV15" i="14"/>
  <c r="BT15" i="14"/>
  <c r="BR15" i="14"/>
  <c r="BP15" i="14"/>
  <c r="BN15" i="14"/>
  <c r="BL15" i="14"/>
  <c r="BJ15" i="14"/>
  <c r="BH15" i="14"/>
  <c r="BF15" i="14"/>
  <c r="BD15" i="14"/>
  <c r="BB15" i="14"/>
  <c r="AZ15" i="14"/>
  <c r="AV15" i="14"/>
  <c r="AT15" i="14"/>
  <c r="AR15" i="14"/>
  <c r="AP15" i="14"/>
  <c r="AN15" i="14"/>
  <c r="AL15" i="14"/>
  <c r="AJ15" i="14"/>
  <c r="AH15" i="14"/>
  <c r="AF15" i="14"/>
  <c r="AD15" i="14"/>
  <c r="AB15" i="14"/>
  <c r="Z15" i="14"/>
  <c r="X15" i="14"/>
  <c r="V15" i="14"/>
  <c r="T15" i="14"/>
  <c r="R15" i="14"/>
  <c r="P15" i="14"/>
  <c r="N15" i="14"/>
  <c r="L15" i="14"/>
  <c r="J15" i="14"/>
  <c r="H15" i="14"/>
  <c r="F15" i="14"/>
  <c r="D15" i="14"/>
  <c r="EH14" i="14"/>
  <c r="EF14" i="14"/>
  <c r="ED14" i="14"/>
  <c r="DZ14" i="14"/>
  <c r="DX14" i="14"/>
  <c r="DV14" i="14"/>
  <c r="DT14" i="14"/>
  <c r="DP14" i="14"/>
  <c r="DN14" i="14"/>
  <c r="DL14" i="14"/>
  <c r="DJ14" i="14"/>
  <c r="DH14" i="14"/>
  <c r="DF14" i="14"/>
  <c r="DD14" i="14"/>
  <c r="DB14" i="14"/>
  <c r="CZ14" i="14"/>
  <c r="CX14" i="14"/>
  <c r="CV14" i="14"/>
  <c r="CT14" i="14"/>
  <c r="CR14" i="14"/>
  <c r="CP14" i="14"/>
  <c r="CN14" i="14"/>
  <c r="CL14" i="14"/>
  <c r="CJ14" i="14"/>
  <c r="CH14" i="14"/>
  <c r="CF14" i="14"/>
  <c r="CD14" i="14"/>
  <c r="CB14" i="14"/>
  <c r="BZ14" i="14"/>
  <c r="BX14" i="14"/>
  <c r="BV14" i="14"/>
  <c r="BT14" i="14"/>
  <c r="BR14" i="14"/>
  <c r="BP14" i="14"/>
  <c r="BL14" i="14"/>
  <c r="BJ14" i="14"/>
  <c r="BH14" i="14"/>
  <c r="BF14" i="14"/>
  <c r="BD14" i="14"/>
  <c r="BB14" i="14"/>
  <c r="AZ14" i="14"/>
  <c r="AX14" i="14"/>
  <c r="AV14" i="14"/>
  <c r="AT14" i="14"/>
  <c r="AR14" i="14"/>
  <c r="AP14" i="14"/>
  <c r="AN14" i="14"/>
  <c r="AL14" i="14"/>
  <c r="AJ14" i="14"/>
  <c r="AH14" i="14"/>
  <c r="AF14" i="14"/>
  <c r="AD14" i="14"/>
  <c r="AB14" i="14"/>
  <c r="Z14" i="14"/>
  <c r="X14" i="14"/>
  <c r="V14" i="14"/>
  <c r="T14" i="14"/>
  <c r="R14" i="14"/>
  <c r="P14" i="14"/>
  <c r="N14" i="14"/>
  <c r="J14" i="14"/>
  <c r="H14" i="14"/>
  <c r="F14" i="14"/>
  <c r="D14" i="14"/>
  <c r="EH13" i="14"/>
  <c r="EF13" i="14"/>
  <c r="ED13" i="14"/>
  <c r="EB13" i="14"/>
  <c r="DZ13" i="14"/>
  <c r="DX13" i="14"/>
  <c r="DV13" i="14"/>
  <c r="DT13" i="14"/>
  <c r="DP13" i="14"/>
  <c r="DN13" i="14"/>
  <c r="DL13" i="14"/>
  <c r="DJ13" i="14"/>
  <c r="DH13" i="14"/>
  <c r="DF13" i="14"/>
  <c r="DB13" i="14"/>
  <c r="CZ13" i="14"/>
  <c r="CX13" i="14"/>
  <c r="CT13" i="14"/>
  <c r="CR13" i="14"/>
  <c r="CN13" i="14"/>
  <c r="CL13" i="14"/>
  <c r="CJ13" i="14"/>
  <c r="CH13" i="14"/>
  <c r="CF13" i="14"/>
  <c r="CD13" i="14"/>
  <c r="CB13" i="14"/>
  <c r="BZ13" i="14"/>
  <c r="BX13" i="14"/>
  <c r="BV13" i="14"/>
  <c r="BT13" i="14"/>
  <c r="BR13" i="14"/>
  <c r="BP13" i="14"/>
  <c r="BN13" i="14"/>
  <c r="BL13" i="14"/>
  <c r="BJ13" i="14"/>
  <c r="BH13" i="14"/>
  <c r="BD13" i="14"/>
  <c r="BB13" i="14"/>
  <c r="AZ13" i="14"/>
  <c r="AX13" i="14"/>
  <c r="AV13" i="14"/>
  <c r="AT13" i="14"/>
  <c r="AP13" i="14"/>
  <c r="AN13" i="14"/>
  <c r="AL13" i="14"/>
  <c r="AJ13" i="14"/>
  <c r="AH13" i="14"/>
  <c r="AF13" i="14"/>
  <c r="AD13" i="14"/>
  <c r="AB13" i="14"/>
  <c r="Z13" i="14"/>
  <c r="X13" i="14"/>
  <c r="V13" i="14"/>
  <c r="T13" i="14"/>
  <c r="R13" i="14"/>
  <c r="P13" i="14"/>
  <c r="N13" i="14"/>
  <c r="L13" i="14"/>
  <c r="J13" i="14"/>
  <c r="H13" i="14"/>
  <c r="F13" i="14"/>
  <c r="D13" i="14"/>
  <c r="EH12" i="14"/>
  <c r="DZ12" i="14"/>
  <c r="DX12" i="14"/>
  <c r="DT12" i="14"/>
  <c r="DR12" i="14"/>
  <c r="DP12" i="14"/>
  <c r="DN12" i="14"/>
  <c r="DL12" i="14"/>
  <c r="DJ12" i="14"/>
  <c r="DF12" i="14"/>
  <c r="DD12" i="14"/>
  <c r="DB12" i="14"/>
  <c r="CZ12" i="14"/>
  <c r="CX12" i="14"/>
  <c r="CV12" i="14"/>
  <c r="CT12" i="14"/>
  <c r="CR12" i="14"/>
  <c r="CP12" i="14"/>
  <c r="CN12" i="14"/>
  <c r="CL12" i="14"/>
  <c r="CJ12" i="14"/>
  <c r="CF12" i="14"/>
  <c r="CD12" i="14"/>
  <c r="CB12" i="14"/>
  <c r="BX12" i="14"/>
  <c r="BV12" i="14"/>
  <c r="BT12" i="14"/>
  <c r="BR12" i="14"/>
  <c r="BP12" i="14"/>
  <c r="BN12" i="14"/>
  <c r="BL12" i="14"/>
  <c r="BJ12" i="14"/>
  <c r="BH12" i="14"/>
  <c r="BF12" i="14"/>
  <c r="BD12" i="14"/>
  <c r="BB12" i="14"/>
  <c r="AZ12" i="14"/>
  <c r="AX12" i="14"/>
  <c r="AR12" i="14"/>
  <c r="AN12" i="14"/>
  <c r="AJ12" i="14"/>
  <c r="AH12" i="14"/>
  <c r="AF12" i="14"/>
  <c r="AD12" i="14"/>
  <c r="AB12" i="14"/>
  <c r="Z12" i="14"/>
  <c r="X12" i="14"/>
  <c r="V12" i="14"/>
  <c r="T12" i="14"/>
  <c r="R12" i="14"/>
  <c r="P12" i="14"/>
  <c r="N12" i="14"/>
  <c r="L12" i="14"/>
  <c r="J12" i="14"/>
  <c r="H12" i="14"/>
  <c r="F12" i="14"/>
  <c r="EH11" i="14"/>
  <c r="EF11" i="14"/>
  <c r="ED11" i="14"/>
  <c r="EB11" i="14"/>
  <c r="DZ11" i="14"/>
  <c r="DX11" i="14"/>
  <c r="DV11" i="14"/>
  <c r="DT11" i="14"/>
  <c r="DR11" i="14"/>
  <c r="DP11" i="14"/>
  <c r="DN11" i="14"/>
  <c r="DL11" i="14"/>
  <c r="DJ11" i="14"/>
  <c r="DH11" i="14"/>
  <c r="DF11" i="14"/>
  <c r="DD11" i="14"/>
  <c r="DB11" i="14"/>
  <c r="CZ11" i="14"/>
  <c r="CV11" i="14"/>
  <c r="CT11" i="14"/>
  <c r="CR11" i="14"/>
  <c r="CP11" i="14"/>
  <c r="CN11" i="14"/>
  <c r="CL11" i="14"/>
  <c r="CH11" i="14"/>
  <c r="CF11" i="14"/>
  <c r="CD11" i="14"/>
  <c r="CB11" i="14"/>
  <c r="BZ11" i="14"/>
  <c r="BX11" i="14"/>
  <c r="BV11" i="14"/>
  <c r="BT11" i="14"/>
  <c r="BR11" i="14"/>
  <c r="BP11" i="14"/>
  <c r="BN11" i="14"/>
  <c r="BL11" i="14"/>
  <c r="BJ11" i="14"/>
  <c r="BH11" i="14"/>
  <c r="BF11" i="14"/>
  <c r="BD11" i="14"/>
  <c r="BB11" i="14"/>
  <c r="AZ11" i="14"/>
  <c r="AX11" i="14"/>
  <c r="AV11" i="14"/>
  <c r="AT11" i="14"/>
  <c r="AR11" i="14"/>
  <c r="AP11" i="14"/>
  <c r="AN11" i="14"/>
  <c r="AL11" i="14"/>
  <c r="AJ11" i="14"/>
  <c r="AH11" i="14"/>
  <c r="AF11" i="14"/>
  <c r="AD11" i="14"/>
  <c r="AB11" i="14"/>
  <c r="Z11" i="14"/>
  <c r="X11" i="14"/>
  <c r="V11" i="14"/>
  <c r="T11" i="14"/>
  <c r="R11" i="14"/>
  <c r="P11" i="14"/>
  <c r="N11" i="14"/>
  <c r="L11" i="14"/>
  <c r="J11" i="14"/>
  <c r="H11" i="14"/>
  <c r="F11" i="14"/>
  <c r="EH10" i="14"/>
  <c r="EF10" i="14"/>
  <c r="ED10" i="14"/>
  <c r="EB10" i="14"/>
  <c r="DZ10" i="14"/>
  <c r="DX10" i="14"/>
  <c r="DV10" i="14"/>
  <c r="DT10" i="14"/>
  <c r="DR10" i="14"/>
  <c r="DP10" i="14"/>
  <c r="DN10" i="14"/>
  <c r="DL10" i="14"/>
  <c r="DJ10" i="14"/>
  <c r="DH10" i="14"/>
  <c r="DF10" i="14"/>
  <c r="DD10" i="14"/>
  <c r="DB10" i="14"/>
  <c r="CZ10" i="14"/>
  <c r="CX10" i="14"/>
  <c r="CV10" i="14"/>
  <c r="CT10" i="14"/>
  <c r="CR10" i="14"/>
  <c r="CP10" i="14"/>
  <c r="CN10" i="14"/>
  <c r="CL10" i="14"/>
  <c r="CJ10" i="14"/>
  <c r="CH10" i="14"/>
  <c r="CF10" i="14"/>
  <c r="CD10" i="14"/>
  <c r="CB10" i="14"/>
  <c r="BZ10" i="14"/>
  <c r="BX10" i="14"/>
  <c r="BV10" i="14"/>
  <c r="BT10" i="14"/>
  <c r="BR10" i="14"/>
  <c r="BP10" i="14"/>
  <c r="BN10" i="14"/>
  <c r="BL10" i="14"/>
  <c r="BJ10" i="14"/>
  <c r="BH10" i="14"/>
  <c r="BF10" i="14"/>
  <c r="BD10" i="14"/>
  <c r="BB10" i="14"/>
  <c r="AZ10" i="14"/>
  <c r="AX10" i="14"/>
  <c r="AV10" i="14"/>
  <c r="AT10" i="14"/>
  <c r="AR10" i="14"/>
  <c r="AP10" i="14"/>
  <c r="AN10" i="14"/>
  <c r="AL10" i="14"/>
  <c r="AJ10" i="14"/>
  <c r="AH10" i="14"/>
  <c r="AF10" i="14"/>
  <c r="AD10" i="14"/>
  <c r="AB10" i="14"/>
  <c r="Z10" i="14"/>
  <c r="X10" i="14"/>
  <c r="V10" i="14"/>
  <c r="T10" i="14"/>
  <c r="R10" i="14"/>
  <c r="P10" i="14"/>
  <c r="N10" i="14"/>
  <c r="L10" i="14"/>
  <c r="J10" i="14"/>
  <c r="H10" i="14"/>
  <c r="F10" i="14"/>
  <c r="D10" i="14"/>
  <c r="EH9" i="14"/>
  <c r="EF9" i="14"/>
  <c r="ED9" i="14"/>
  <c r="EB9" i="14"/>
  <c r="DZ9" i="14"/>
  <c r="DX9" i="14"/>
  <c r="DV9" i="14"/>
  <c r="DT9" i="14"/>
  <c r="DR9" i="14"/>
  <c r="DP9" i="14"/>
  <c r="DN9" i="14"/>
  <c r="DL9" i="14"/>
  <c r="DJ9" i="14"/>
  <c r="DH9" i="14"/>
  <c r="DF9" i="14"/>
  <c r="DD9" i="14"/>
  <c r="DB9" i="14"/>
  <c r="CZ9" i="14"/>
  <c r="CX9" i="14"/>
  <c r="CV9" i="14"/>
  <c r="CT9" i="14"/>
  <c r="CR9" i="14"/>
  <c r="CP9" i="14"/>
  <c r="CN9" i="14"/>
  <c r="CL9" i="14"/>
  <c r="CJ9" i="14"/>
  <c r="CH9" i="14"/>
  <c r="CF9" i="14"/>
  <c r="CD9" i="14"/>
  <c r="CB9" i="14"/>
  <c r="BZ9" i="14"/>
  <c r="BX9" i="14"/>
  <c r="BV9" i="14"/>
  <c r="BT9" i="14"/>
  <c r="BR9" i="14"/>
  <c r="BP9" i="14"/>
  <c r="BN9" i="14"/>
  <c r="BL9" i="14"/>
  <c r="BJ9" i="14"/>
  <c r="BH9" i="14"/>
  <c r="BF9" i="14"/>
  <c r="BD9" i="14"/>
  <c r="BB9" i="14"/>
  <c r="AZ9" i="14"/>
  <c r="AX9" i="14"/>
  <c r="AV9" i="14"/>
  <c r="AT9" i="14"/>
  <c r="AR9" i="14"/>
  <c r="AP9" i="14"/>
  <c r="AN9" i="14"/>
  <c r="AL9" i="14"/>
  <c r="AJ9" i="14"/>
  <c r="AH9" i="14"/>
  <c r="AF9" i="14"/>
  <c r="AD9" i="14"/>
  <c r="AB9" i="14"/>
  <c r="Z9" i="14"/>
  <c r="X9" i="14"/>
  <c r="V9" i="14"/>
  <c r="T9" i="14"/>
  <c r="R9" i="14"/>
  <c r="P9" i="14"/>
  <c r="N9" i="14"/>
  <c r="L9" i="14"/>
  <c r="J9" i="14"/>
  <c r="H9" i="14"/>
  <c r="F9" i="14"/>
  <c r="D9" i="14"/>
  <c r="EH8" i="14"/>
  <c r="EF8" i="14"/>
  <c r="ED8" i="14"/>
  <c r="EB8" i="14"/>
  <c r="DZ8" i="14"/>
  <c r="DX8" i="14"/>
  <c r="DV8" i="14"/>
  <c r="DT8" i="14"/>
  <c r="DR8" i="14"/>
  <c r="DP8" i="14"/>
  <c r="DN8" i="14"/>
  <c r="DL8" i="14"/>
  <c r="DJ8" i="14"/>
  <c r="DH8" i="14"/>
  <c r="DF8" i="14"/>
  <c r="DD8" i="14"/>
  <c r="DB8" i="14"/>
  <c r="CZ8" i="14"/>
  <c r="CX8" i="14"/>
  <c r="CV8" i="14"/>
  <c r="CT8" i="14"/>
  <c r="CR8" i="14"/>
  <c r="CP8" i="14"/>
  <c r="CN8" i="14"/>
  <c r="CL8" i="14"/>
  <c r="CJ8" i="14"/>
  <c r="CH8" i="14"/>
  <c r="CF8" i="14"/>
  <c r="CD8" i="14"/>
  <c r="CB8" i="14"/>
  <c r="BZ8" i="14"/>
  <c r="BX8" i="14"/>
  <c r="BV8" i="14"/>
  <c r="BT8" i="14"/>
  <c r="BR8" i="14"/>
  <c r="BP8" i="14"/>
  <c r="BN8" i="14"/>
  <c r="BL8" i="14"/>
  <c r="BJ8" i="14"/>
  <c r="BH8" i="14"/>
  <c r="BF8" i="14"/>
  <c r="BD8" i="14"/>
  <c r="BB8" i="14"/>
  <c r="AZ8" i="14"/>
  <c r="AX8" i="14"/>
  <c r="AV8" i="14"/>
  <c r="AT8" i="14"/>
  <c r="AR8" i="14"/>
  <c r="AP8" i="14"/>
  <c r="AN8" i="14"/>
  <c r="AL8" i="14"/>
  <c r="AJ8" i="14"/>
  <c r="AH8" i="14"/>
  <c r="AF8" i="14"/>
  <c r="AD8" i="14"/>
  <c r="AB8" i="14"/>
  <c r="Z8" i="14"/>
  <c r="X8" i="14"/>
  <c r="V8" i="14"/>
  <c r="T8" i="14"/>
  <c r="R8" i="14"/>
  <c r="P8" i="14"/>
  <c r="N8" i="14"/>
  <c r="L8" i="14"/>
  <c r="J8" i="14"/>
  <c r="H8" i="14"/>
  <c r="F8" i="14"/>
  <c r="D8" i="14"/>
</calcChain>
</file>

<file path=xl/sharedStrings.xml><?xml version="1.0" encoding="utf-8"?>
<sst xmlns="http://schemas.openxmlformats.org/spreadsheetml/2006/main" count="68103" uniqueCount="18224">
  <si>
    <t>Localisation</t>
  </si>
  <si>
    <t>Modifications</t>
  </si>
  <si>
    <t>Rank</t>
  </si>
  <si>
    <t>IonScore</t>
  </si>
  <si>
    <t>Charge</t>
  </si>
  <si>
    <t>MH+ [Da]</t>
  </si>
  <si>
    <t>ΔM [ppm]</t>
  </si>
  <si>
    <t>m/z [Da]</t>
  </si>
  <si>
    <t>RT [min]</t>
  </si>
  <si>
    <t># Missed Cleavages</t>
  </si>
  <si>
    <t>PA14_00010</t>
  </si>
  <si>
    <t>dnaA</t>
  </si>
  <si>
    <t>ELEGALkR</t>
  </si>
  <si>
    <t/>
  </si>
  <si>
    <t>QRIRSNVRELEGALKRVIAHSHFMGRPIT</t>
  </si>
  <si>
    <t>chromosomal replication initiation protein</t>
  </si>
  <si>
    <t>PA0001</t>
  </si>
  <si>
    <t>chromosomal replication initiator protein DnaA</t>
  </si>
  <si>
    <t xml:space="preserve">Cytoplasmic  </t>
  </si>
  <si>
    <t>DNA replication/repair</t>
  </si>
  <si>
    <t>K7(Succinyl)</t>
  </si>
  <si>
    <t>PA14_00020</t>
  </si>
  <si>
    <t>dnaN</t>
  </si>
  <si>
    <t>LVDGkFPDYER</t>
  </si>
  <si>
    <t>RAS</t>
  </si>
  <si>
    <t>TTGEFTFTSKLVDGKFPDYERVLPRGGDK</t>
  </si>
  <si>
    <t>DNA polymerase III subunit beta</t>
  </si>
  <si>
    <t>PA0002</t>
  </si>
  <si>
    <t>DNA polymerase III, beta chain</t>
  </si>
  <si>
    <t>K5(Acetyl)</t>
  </si>
  <si>
    <t>TAILSNEkYR</t>
  </si>
  <si>
    <t>LREAFSRTAILSNEKYRGIRLQLSNGLLK</t>
  </si>
  <si>
    <t>K8(Succinyl)</t>
  </si>
  <si>
    <t>GGDkLVVGDR</t>
  </si>
  <si>
    <t>KFPDYERVLPRGGDKLVVGDRQQLREAFS</t>
  </si>
  <si>
    <t>K4(Succinyl)</t>
  </si>
  <si>
    <t>EALLkPLQLVAGVVER</t>
  </si>
  <si>
    <t>XXXMHFTIQREALLKPLQLVAGVVERRQT</t>
  </si>
  <si>
    <t>K5(Succinyl)</t>
  </si>
  <si>
    <t>PA14_00050</t>
  </si>
  <si>
    <t>gyrB</t>
  </si>
  <si>
    <t>VPDPkFSSQTK</t>
  </si>
  <si>
    <t>EGLTAIISVKVPDPKFSSQTKDKLVSSEV</t>
  </si>
  <si>
    <t>DNA gyrase subunit B</t>
  </si>
  <si>
    <t>PA0004</t>
  </si>
  <si>
    <t>FSSQTkDK</t>
  </si>
  <si>
    <t>ISVKVPDPKFSSQTKDKLVSSEVKTAVEQ</t>
  </si>
  <si>
    <t>K6(Acetyl)</t>
  </si>
  <si>
    <t>PA14_00090</t>
  </si>
  <si>
    <t>glyS</t>
  </si>
  <si>
    <t>GLkAAGLSYAAAR</t>
  </si>
  <si>
    <t>SLGEAFLSGIEKGLKAAGLSYAAARFYAA</t>
  </si>
  <si>
    <t>glycyl-tRNA synthetase subunit beta</t>
  </si>
  <si>
    <t>PA0008</t>
  </si>
  <si>
    <t>glycyl-tRNA synthetase beta chain</t>
  </si>
  <si>
    <t>Translation</t>
  </si>
  <si>
    <t>K3(Succinyl)</t>
  </si>
  <si>
    <t>PA14_00190</t>
  </si>
  <si>
    <t>fmt</t>
  </si>
  <si>
    <t>LQVPGGkPLAFADLYNSR</t>
  </si>
  <si>
    <t>EGALRLTRLQVPGGKPLAFADLYNSRREQ</t>
  </si>
  <si>
    <t>methionyl-tRNA formyltransferase</t>
  </si>
  <si>
    <t>PA0018</t>
  </si>
  <si>
    <t xml:space="preserve">Periplasmic  </t>
  </si>
  <si>
    <t>LNkDEAR</t>
  </si>
  <si>
    <t>DQDDALATYAHKLNKDEARLDWSRPAVEL</t>
  </si>
  <si>
    <t>PA14_00200</t>
  </si>
  <si>
    <t>def</t>
  </si>
  <si>
    <t>TIAkPVEVVDDAVR</t>
  </si>
  <si>
    <t>NILEFPDPRLRTIAKPVEVVDDAVRQLID</t>
  </si>
  <si>
    <t>peptide deformylase</t>
  </si>
  <si>
    <t>PA0019</t>
  </si>
  <si>
    <t>polypeptide deformylase</t>
  </si>
  <si>
    <t>PA14_00250</t>
  </si>
  <si>
    <t>qor</t>
  </si>
  <si>
    <t>VLELTDGkK</t>
  </si>
  <si>
    <t>HENVARRVLELTDGKKCPVVYDSVGKDTW</t>
  </si>
  <si>
    <t>quinone oxidoreductase</t>
  </si>
  <si>
    <t>PA0023</t>
  </si>
  <si>
    <t>Energy metabolism</t>
  </si>
  <si>
    <t>K8(Acetyl)</t>
  </si>
  <si>
    <t>ALGVQLIGTVSSPEkAR</t>
  </si>
  <si>
    <t>ALGVQLIGTVSSPEKARLARQHGAWETID</t>
  </si>
  <si>
    <t>K15(Acetyl)</t>
  </si>
  <si>
    <t>PA14_00280</t>
  </si>
  <si>
    <t>hemF</t>
  </si>
  <si>
    <t>IcAALEAEDGkAR</t>
  </si>
  <si>
    <t>LQDRICAALEAEDGKARFAEDAWERPAGG</t>
  </si>
  <si>
    <t>coproporphyrinogen III oxidase</t>
  </si>
  <si>
    <t>PA0024</t>
  </si>
  <si>
    <t>coproporphyrinogen III oxidase, aerobic</t>
  </si>
  <si>
    <t>Biosynthesis of cofactors</t>
  </si>
  <si>
    <t>C2(Carbamidomethyl); K11(Acetyl)</t>
  </si>
  <si>
    <t>IAAVkTYLLDLQDR</t>
  </si>
  <si>
    <t>XXXXXXMTDRIAAVKTYLLDLQDRICAAL</t>
  </si>
  <si>
    <t>PA14_00290</t>
  </si>
  <si>
    <t>aroE</t>
  </si>
  <si>
    <t>GANVTVPFkEEAYR</t>
  </si>
  <si>
    <t>FFEQGKGANVTVPFKEEAYRLVDELSERA</t>
  </si>
  <si>
    <t>shikimate 5-dehydrogenase</t>
  </si>
  <si>
    <t>PA0025</t>
  </si>
  <si>
    <t>shikimate dehydrogenase</t>
  </si>
  <si>
    <t>Amino acid metabolism</t>
  </si>
  <si>
    <t>K9(Acetyl)</t>
  </si>
  <si>
    <t>kAVDLAER</t>
  </si>
  <si>
    <t>ECPAELLIANRTARKAVDLAERFADLGAV</t>
  </si>
  <si>
    <t>K1(Succinyl)</t>
  </si>
  <si>
    <t>PA14_00480</t>
  </si>
  <si>
    <t>AEIDAkIK</t>
  </si>
  <si>
    <t>AAKPCEELKAEIDAKIKANGVPAYTLEIV</t>
  </si>
  <si>
    <t>hypothetical protein</t>
  </si>
  <si>
    <t>PA0039</t>
  </si>
  <si>
    <t xml:space="preserve">Unknown  </t>
  </si>
  <si>
    <t>Unknown</t>
  </si>
  <si>
    <t>K6(Succinyl)</t>
  </si>
  <si>
    <t>VVGTcDGGTkEIVYQR</t>
  </si>
  <si>
    <t>VTDKKVVGTCDGGTKEIVYQRGXXXXXXX</t>
  </si>
  <si>
    <t>C5(Carbamidomethyl); K10(Succinyl)</t>
  </si>
  <si>
    <t>kVVGTcDGGTK</t>
  </si>
  <si>
    <t>YTLEIVDKGSVTDKKVVGTCDGGTKEIVY</t>
  </si>
  <si>
    <t>K1(Succinyl); C6(Carbamidomethyl)</t>
  </si>
  <si>
    <t>IkANGVPAYTLEIVDK</t>
  </si>
  <si>
    <t>KPCEELKAEIDAKIKANGVPAYTLEIVDK</t>
  </si>
  <si>
    <t>K2(Succinyl)</t>
  </si>
  <si>
    <t>PA14_00640</t>
  </si>
  <si>
    <t>phzH</t>
  </si>
  <si>
    <t>AcADYVPEAVLkR</t>
  </si>
  <si>
    <t>LKRACADYVPEAVLKRRKSPYPTSANLGY</t>
  </si>
  <si>
    <t>PA0051</t>
  </si>
  <si>
    <t>potential phenazine-modifying enzyme</t>
  </si>
  <si>
    <t>Other metabolism</t>
  </si>
  <si>
    <t>C2(Carbamidomethyl); K12(Succinyl)</t>
  </si>
  <si>
    <t>PA14_00670</t>
  </si>
  <si>
    <t>TLGNLSAILkK</t>
  </si>
  <si>
    <t>PTFLRTLGNLSAILKKAAAHAEAKNIDPR</t>
  </si>
  <si>
    <t>PA0055</t>
  </si>
  <si>
    <t>K10(Succinyl)</t>
  </si>
  <si>
    <t>PA14_00690</t>
  </si>
  <si>
    <t>DAkLAYWGPILK</t>
  </si>
  <si>
    <t>TAQTVAHIQATKDAKLAYWGPILKDNAPT</t>
  </si>
  <si>
    <t>PA0057</t>
  </si>
  <si>
    <t>metallo-beta-lactamase</t>
  </si>
  <si>
    <t>K3(Acetyl)</t>
  </si>
  <si>
    <t>PA14_00710</t>
  </si>
  <si>
    <t>osmC</t>
  </si>
  <si>
    <t>VPGADAQTFEQIANKAk</t>
  </si>
  <si>
    <t>VPGADAQTFEQIANKAKAGCPVSKVLNAK</t>
  </si>
  <si>
    <t>osmotically inducible protein OsmC</t>
  </si>
  <si>
    <t>PA0059</t>
  </si>
  <si>
    <t>Adaptation, Protection</t>
  </si>
  <si>
    <t>K17(Succinyl)</t>
  </si>
  <si>
    <t>VPGADAQTFEQIANkAK</t>
  </si>
  <si>
    <t>TASAVWQGGLkDGK</t>
  </si>
  <si>
    <t>DMKKTASAVWQGGLKDGKGTLSTESGALK</t>
  </si>
  <si>
    <t>K11(Succinyl)</t>
  </si>
  <si>
    <t>GTLSTESGALkDNPYGFNTR</t>
  </si>
  <si>
    <t>KDGKGTLSTESGALKDNPYGFNTRFEGAP</t>
  </si>
  <si>
    <t>ARVPGADAQTFEQIANkAK</t>
  </si>
  <si>
    <t>DGkGTLSTESGALK</t>
  </si>
  <si>
    <t>KTASAVWQGGLKDGKGTLSTESGALKDNP</t>
  </si>
  <si>
    <t>AkAGcPVSK</t>
  </si>
  <si>
    <t>GADAQTFEQIANKAKAGCPVSKVLNAKIS</t>
  </si>
  <si>
    <t>K2(Succinyl); C5(Carbamidomethyl)</t>
  </si>
  <si>
    <t>PA14_00900</t>
  </si>
  <si>
    <t>mNSVGFYGkLAGR</t>
  </si>
  <si>
    <t>XXXXXXMNSVGFYGKLAGRGDFVSRGLPN</t>
  </si>
  <si>
    <t>PA0076</t>
  </si>
  <si>
    <t>TagF1</t>
  </si>
  <si>
    <t xml:space="preserve">type VI secretion system protein ImpM </t>
  </si>
  <si>
    <t>Protein secretion/export apparatus</t>
  </si>
  <si>
    <t>M1(Oxidation); K9(Acetyl)</t>
  </si>
  <si>
    <t>PA14_01030</t>
  </si>
  <si>
    <t>IGDVkGESK</t>
  </si>
  <si>
    <t>XXMAVDMFIKIGDVKGESKDKTHAEEIDV</t>
  </si>
  <si>
    <t>PA0085</t>
  </si>
  <si>
    <t>Hcp1</t>
  </si>
  <si>
    <t>ImpD</t>
  </si>
  <si>
    <t xml:space="preserve">Extracellular  </t>
  </si>
  <si>
    <t>PA14_01240</t>
  </si>
  <si>
    <t>AYDAkQGR</t>
  </si>
  <si>
    <t>VYDIESAQIRAYDAKQGRFLPLDGEHPVP</t>
  </si>
  <si>
    <t>carbonic anhydrase</t>
  </si>
  <si>
    <t>PA0102</t>
  </si>
  <si>
    <t>probable carbonic anhydrase</t>
  </si>
  <si>
    <t>PA14_01440</t>
  </si>
  <si>
    <t>EGLkATTEEAVR</t>
  </si>
  <si>
    <t>FLRLVGDEQVKEGLKATTEEAVRRGVFGA</t>
  </si>
  <si>
    <t>PA0118</t>
  </si>
  <si>
    <t>DSBA oxidoreductase 2-hydroxychromene-2-carboxylate isomerase</t>
  </si>
  <si>
    <t>PA14_01490</t>
  </si>
  <si>
    <t>NATLQWGkFYR</t>
  </si>
  <si>
    <t>IGTVGIRNATLQWGKFYRYTNKDDEISTE</t>
  </si>
  <si>
    <t>hemolysin</t>
  </si>
  <si>
    <t>PA0122</t>
  </si>
  <si>
    <t>rahU</t>
  </si>
  <si>
    <t>Secreted Factors</t>
  </si>
  <si>
    <t>VVVSkSIGTVGIR</t>
  </si>
  <si>
    <t>MAYAEWIAVKVVVSKSIGTVGIRNATLQW</t>
  </si>
  <si>
    <t>PA14_01560</t>
  </si>
  <si>
    <t>IDGIGAMkLK</t>
  </si>
  <si>
    <t>DHDIDCKIDGIGAMKLKSEFVRKVXXXXX</t>
  </si>
  <si>
    <t>PA0128</t>
  </si>
  <si>
    <t>conserved hypothetical protein</t>
  </si>
  <si>
    <t>Alkylphosphonate utilization operon protein PhnA</t>
  </si>
  <si>
    <t>PA14_01600</t>
  </si>
  <si>
    <t>TLEDAAGELkR</t>
  </si>
  <si>
    <t>EEHGKTLEDAAGELKRGIENVEYACAAPE</t>
  </si>
  <si>
    <t>aldehyde dehydrogenase</t>
  </si>
  <si>
    <t>PA0130</t>
  </si>
  <si>
    <t>3-Oxopropanoate dehydrogenase</t>
  </si>
  <si>
    <t>VPLADGkTLQK</t>
  </si>
  <si>
    <t>STGEAIHKVPLADGKTLQKAIDAARAAFP</t>
  </si>
  <si>
    <t>PA14_01710</t>
  </si>
  <si>
    <t>ahpC</t>
  </si>
  <si>
    <t>TLAPSLDLVGkI</t>
  </si>
  <si>
    <t>EGEKTLAPSLDLVGKIXXXXXXXXXXXXX</t>
  </si>
  <si>
    <t>alkyl hydroperoxide reductase</t>
  </si>
  <si>
    <t>PA0139</t>
  </si>
  <si>
    <t>alkyl hydroperoxide reductase subunit C</t>
  </si>
  <si>
    <t>K11(Acetyl)</t>
  </si>
  <si>
    <t>AAQYTAAHPGEVcPAkWK</t>
  </si>
  <si>
    <t>AQYTAAHPGEVCPAKWKEGEKTLAPSLDL</t>
  </si>
  <si>
    <t>C13(Carbamidomethyl); K16(Acetyl)</t>
  </si>
  <si>
    <t>VNAFHNGkFIEVTEESLK</t>
  </si>
  <si>
    <t>TQVQPFKVNAFHNGKFIEVTEESLKGKWS</t>
  </si>
  <si>
    <t>FIEVTEESLkGK</t>
  </si>
  <si>
    <t>FHNGKFIEVTEESLKGKWSVLIFMPAAFT</t>
  </si>
  <si>
    <t>LkAAQYTAAHPGEVcPAK</t>
  </si>
  <si>
    <t>NEIARDVGETVRKLKAAQYTAAHPGEVCP</t>
  </si>
  <si>
    <t>K2(Succinyl); C15(Carbamidomethyl)</t>
  </si>
  <si>
    <t>PA14_01720</t>
  </si>
  <si>
    <t>ahpF</t>
  </si>
  <si>
    <t>VTGLVYkDR</t>
  </si>
  <si>
    <t>EVKGDGQKVTGLVYKDRNSEEFKSIELEG</t>
  </si>
  <si>
    <t>PA0140</t>
  </si>
  <si>
    <t>alkyl hydroperoxide reductase subunit F</t>
  </si>
  <si>
    <t xml:space="preserve">Cytoplasmic Membrane  </t>
  </si>
  <si>
    <t>ITLkTDGSDAR</t>
  </si>
  <si>
    <t>LLQDIVGLTDKITLKTDGSDARKPSFSLN</t>
  </si>
  <si>
    <t>PA14_01730</t>
  </si>
  <si>
    <t>SLDkWDDYTAAK</t>
  </si>
  <si>
    <t>KHWKLSPIDIKSLDKWDDYTAAKQAMFFH</t>
  </si>
  <si>
    <t>PA0141</t>
  </si>
  <si>
    <t>polyphosphonate kinase</t>
  </si>
  <si>
    <t>K4(Acetyl)</t>
  </si>
  <si>
    <t>PA14_01800</t>
  </si>
  <si>
    <t>DQSGkER</t>
  </si>
  <si>
    <t>AFHPFTGPIRDQSGKERFAAGVSATNADL</t>
  </si>
  <si>
    <t>PA0146</t>
  </si>
  <si>
    <t>basic membrane protein (bmp) ABC transporter substrate-binding protein</t>
  </si>
  <si>
    <t>Transport of small molecules</t>
  </si>
  <si>
    <t>PA14_02220</t>
  </si>
  <si>
    <t>SAAAAkEIK</t>
  </si>
  <si>
    <t>GEVRTLAQRSAAAAKEIKTLISDSVDKVE</t>
  </si>
  <si>
    <t>chemotaxis transducer</t>
  </si>
  <si>
    <t>PA0176</t>
  </si>
  <si>
    <t>aerotaxis transducer Aer2</t>
  </si>
  <si>
    <t>Chemotaxis</t>
  </si>
  <si>
    <t>LAkDLNSLVDTADR</t>
  </si>
  <si>
    <t>VEEAGKEGFFLRLAKDLNSLVDTADRGLR</t>
  </si>
  <si>
    <t>PA14_02450</t>
  </si>
  <si>
    <t>VSATPETVkK</t>
  </si>
  <si>
    <t>AGETRVSATPETVKKLIGQGHQVIVQSGA</t>
  </si>
  <si>
    <t>NAD(P) transhydrogenase subunit alpha part 1</t>
  </si>
  <si>
    <t>PA0195</t>
  </si>
  <si>
    <t>putative NAD(P) transhydrogenase, subunit alpha part 1</t>
  </si>
  <si>
    <t>PA14_02620</t>
  </si>
  <si>
    <t>AAGASAAkR</t>
  </si>
  <si>
    <t>ALAERARAAGASAAKRLAVSVPSHCALLD</t>
  </si>
  <si>
    <t>epsilon subunit of malonate decarboxylase</t>
  </si>
  <si>
    <t>PA0214</t>
  </si>
  <si>
    <t>probable acyl transferase</t>
  </si>
  <si>
    <t>PA14_02700</t>
  </si>
  <si>
    <t>kRFANENDLAWR</t>
  </si>
  <si>
    <t>FVAALQFAEDKATRKRFANENDLAWRCRT</t>
  </si>
  <si>
    <t>aminotransferase</t>
  </si>
  <si>
    <t>PA0221</t>
  </si>
  <si>
    <t>probable aminotransferase</t>
  </si>
  <si>
    <t>K1(Acetyl)</t>
  </si>
  <si>
    <t>PA14_02770</t>
  </si>
  <si>
    <t>LHNGAVcFVGIGLPSkAANLAR</t>
  </si>
  <si>
    <t>HNGAVCFVGIGLPSKAANLARLTSSPDVV</t>
  </si>
  <si>
    <t>CoA transferase subunit B</t>
  </si>
  <si>
    <t>PA0227</t>
  </si>
  <si>
    <t>probable CoA transferase, subunit B</t>
  </si>
  <si>
    <t>C7(Carbamidomethyl); K16(Succinyl)</t>
  </si>
  <si>
    <t>EVLIILkQSHR</t>
  </si>
  <si>
    <t>PEIAGSAKEVLIILKQSHRTFVDKLAFVT</t>
  </si>
  <si>
    <t>PA14_03163</t>
  </si>
  <si>
    <t>AVSmPHGPVLSSTLDLIkGR</t>
  </si>
  <si>
    <t>MPHGPVLSSTLDLIKGRLRSEVWSAWISP</t>
  </si>
  <si>
    <t>M4(Oxidation); K18(Succinyl)</t>
  </si>
  <si>
    <t>PA14_03166</t>
  </si>
  <si>
    <t>SIkTHQPINAGDFTR</t>
  </si>
  <si>
    <t>NLARLEQGVAQKSIKTHQPINAGDFTRIR</t>
  </si>
  <si>
    <t>LEQGVAQkSIK</t>
  </si>
  <si>
    <t>GPFNLARLEQGVAQKSIKTHQPINAGDFT</t>
  </si>
  <si>
    <t>PA14_03430</t>
  </si>
  <si>
    <t>gabD</t>
  </si>
  <si>
    <t>IYGDTIPGHQPDkR</t>
  </si>
  <si>
    <t>KRIYGDTIPGHQPDKRIIVIKQPIGVTAA</t>
  </si>
  <si>
    <t>succinate-semialdehyde dehydrogenase I</t>
  </si>
  <si>
    <t>PA0265</t>
  </si>
  <si>
    <t>glutaric semialdehyde dehydrogenase</t>
  </si>
  <si>
    <t>K13(Acetyl)</t>
  </si>
  <si>
    <t>AVTkVEEHIADAVSK</t>
  </si>
  <si>
    <t>GVTTGPLIDAKAVTKVEEHIADAVSKGAK</t>
  </si>
  <si>
    <t>VNNPATGEIIGSVPkmGAAETR</t>
  </si>
  <si>
    <t>VNNPATGEIIGSVPKMGAAETRRAIEAAD</t>
  </si>
  <si>
    <t>K15(Succinyl); M16(Oxidation)</t>
  </si>
  <si>
    <t>MQLkDAK</t>
  </si>
  <si>
    <t>XXXXXXXXXXXMQLKDAKLFRQQAYVDGA</t>
  </si>
  <si>
    <t>PA14_03450</t>
  </si>
  <si>
    <t>gabT</t>
  </si>
  <si>
    <t>SkTNESLLK</t>
  </si>
  <si>
    <t>XXXXXXXXXXXXMSKTNESLLKRRQAAVP</t>
  </si>
  <si>
    <t>4-aminobutyrate aminotransferase</t>
  </si>
  <si>
    <t>PA0266</t>
  </si>
  <si>
    <t>delta-aminovalerate aminotransferase</t>
  </si>
  <si>
    <t>K2(Acetyl)</t>
  </si>
  <si>
    <t>VFEEEkLLER</t>
  </si>
  <si>
    <t>CAAALAVLKVFEEEKLLERSQALGERLKA</t>
  </si>
  <si>
    <t>TNESLLkR</t>
  </si>
  <si>
    <t>XXXXXMSKTNESLLKRRQAAVPRGVGQIH</t>
  </si>
  <si>
    <t>HkVIGDVR</t>
  </si>
  <si>
    <t>ERLKAGLREIQAKHKVIGDVRGLGSMVAI</t>
  </si>
  <si>
    <t>PA14_03490</t>
  </si>
  <si>
    <t>kAGETEQR</t>
  </si>
  <si>
    <t>GCAYCVNMHANDARKAGETEQRLQALCVW</t>
  </si>
  <si>
    <t>PA0269</t>
  </si>
  <si>
    <t>alkylhydroperoxidase</t>
  </si>
  <si>
    <t>ASPDAYAAMLGLEkALAK</t>
  </si>
  <si>
    <t>KASPDAYAAMLGLEKALAKAGLERPLIEL</t>
  </si>
  <si>
    <t>K14(Succinyl)</t>
  </si>
  <si>
    <t>ALAkAGLERPLIELVYLR</t>
  </si>
  <si>
    <t>DAYAAMLGLEKALAKAGLERPLIELVYLR</t>
  </si>
  <si>
    <t>PA14_03700</t>
  </si>
  <si>
    <t>sbp</t>
  </si>
  <si>
    <t>LGkLLPADWQAR</t>
  </si>
  <si>
    <t>LALAGDIDELHKLGKLLPADWQARLPDNS</t>
  </si>
  <si>
    <t>sulfate-binding protein</t>
  </si>
  <si>
    <t>PA0283</t>
  </si>
  <si>
    <t>sulfate-binding protein precursor</t>
  </si>
  <si>
    <t>PA14_03810</t>
  </si>
  <si>
    <t>aguA</t>
  </si>
  <si>
    <t>DTGPTFVIDDkGDVR</t>
  </si>
  <si>
    <t>AWVRDTGPTFVIDDKGDVRGVDWGFNAWG</t>
  </si>
  <si>
    <t>agmatine deiminase</t>
  </si>
  <si>
    <t>PA0292</t>
  </si>
  <si>
    <t>PA14_03860</t>
  </si>
  <si>
    <t>NSLNkVFEK</t>
  </si>
  <si>
    <t>GVVRGKRIERNSLNKVFEKGINLPASLFA</t>
  </si>
  <si>
    <t>glutamine synthetase</t>
  </si>
  <si>
    <t>PA0296</t>
  </si>
  <si>
    <t>Glutamylpolyamine synthetase</t>
  </si>
  <si>
    <t>PA14_03870</t>
  </si>
  <si>
    <t>spuA</t>
  </si>
  <si>
    <t>LPLIGVTAcTkQIGLHPYHIAGDK</t>
  </si>
  <si>
    <t>XMSRLPLIGVTACTKQIGLHPYHIAGDKY</t>
  </si>
  <si>
    <t>glutamine amidotransferase</t>
  </si>
  <si>
    <t>PA0297</t>
  </si>
  <si>
    <t>probable glutamine amidotransferase</t>
  </si>
  <si>
    <t>C9(Carbamidomethyl); K11(Succinyl)</t>
  </si>
  <si>
    <t>PA14_03900</t>
  </si>
  <si>
    <t>spuC</t>
  </si>
  <si>
    <t>ILREEkIIEK</t>
  </si>
  <si>
    <t>AAVALENIRILREEKIIEKVKAETAPYLQ</t>
  </si>
  <si>
    <t>PA0299</t>
  </si>
  <si>
    <t>Polyamine:pyruvate transaminase</t>
  </si>
  <si>
    <t>AETAPYLQkR</t>
  </si>
  <si>
    <t>IIEKVKAETAPYLQKRWQELADHPLVGEA</t>
  </si>
  <si>
    <t>K9(Succinyl)</t>
  </si>
  <si>
    <t>FTDkGVGMLcR</t>
  </si>
  <si>
    <t>ELVKNKKTRERFTDKGVGMLCREHCFRNG</t>
  </si>
  <si>
    <t>K4(Succinyl); C10(Carbamidomethyl)</t>
  </si>
  <si>
    <t>PA14_03920</t>
  </si>
  <si>
    <t>spuD</t>
  </si>
  <si>
    <t>NDPGIYPSEEVMkK</t>
  </si>
  <si>
    <t>IRNDPGIYPSEEVMKKLYTFPDLPAKTQR</t>
  </si>
  <si>
    <t>polyamine transport protein</t>
  </si>
  <si>
    <t>PA0300</t>
  </si>
  <si>
    <t>LYTFPDLPAkTQR</t>
  </si>
  <si>
    <t>EVMKKLYTFPDLPAKTQRAMTRSWTKIKS</t>
  </si>
  <si>
    <t>LPNWkNLNK</t>
  </si>
  <si>
    <t>GVYQKLDKSKLPNWKNLNKDLMHTLEVSD</t>
  </si>
  <si>
    <t>AGVYQkLDK</t>
  </si>
  <si>
    <t>NSFLAKQIKAGVYQKLDKSKLPNWKNLNK</t>
  </si>
  <si>
    <t>VTVkYNIPK</t>
  </si>
  <si>
    <t>AKSRAEEAKNKVTVKYNIPKEGAGSFFDM</t>
  </si>
  <si>
    <t>kLYTFPDLPAK</t>
  </si>
  <si>
    <t>RNDPGIYPSEEVMKKLYTFPDLPAKTQRA</t>
  </si>
  <si>
    <t>FTkETGIK</t>
  </si>
  <si>
    <t>WSDYIAPDTLEKFTKETGIKVVYDVYDSN</t>
  </si>
  <si>
    <t>PA14_03930</t>
  </si>
  <si>
    <t>spuE</t>
  </si>
  <si>
    <t>QIQAGAFQkLDK</t>
  </si>
  <si>
    <t>NNFLGKQIQAGAFQKLDKSKLPNWKNLDP</t>
  </si>
  <si>
    <t>PA0301</t>
  </si>
  <si>
    <t>PA14_04010</t>
  </si>
  <si>
    <t>EHQAQIQNDLADVDYkR</t>
  </si>
  <si>
    <t>HQAQIQNDLADVDYKRKRIVEANMNLTDQ</t>
  </si>
  <si>
    <t>transcriptional regulator</t>
  </si>
  <si>
    <t xml:space="preserve">Unknown (This protein may have multiple localization sites)  </t>
  </si>
  <si>
    <t>Transcription</t>
  </si>
  <si>
    <t>K16(Succinyl)</t>
  </si>
  <si>
    <t>IAkNVSPK</t>
  </si>
  <si>
    <t>DRLELRDKYVKRIAKNVSPKRAMRFLQIE</t>
  </si>
  <si>
    <t>PA14_04090</t>
  </si>
  <si>
    <t>GLkLGVGQGTNYADLAK</t>
  </si>
  <si>
    <t>DTRQFRSLEDLKGLKLGVGQGTNYADLAK</t>
  </si>
  <si>
    <t>ABC transporter substrate-binding protein</t>
  </si>
  <si>
    <t>PA0314</t>
  </si>
  <si>
    <t>L-cysteine transporter of ABC system FliY</t>
  </si>
  <si>
    <t>PA14_04100</t>
  </si>
  <si>
    <t>APEGAkVYFITPADGATVDK</t>
  </si>
  <si>
    <t>MAADLPRTKAPEGAKVYFITPADGATVDK</t>
  </si>
  <si>
    <t>PA0315</t>
  </si>
  <si>
    <t>rod chape-determining protein RodA</t>
  </si>
  <si>
    <t>Cell wall biosynthesis &amp; division</t>
  </si>
  <si>
    <t>PA14_04110</t>
  </si>
  <si>
    <t>serA</t>
  </si>
  <si>
    <t>TSLDKSk</t>
  </si>
  <si>
    <t>XXXXXXXMSKTSLDKSKIKFLLLEGVHQN</t>
  </si>
  <si>
    <t>D-3-phosphoglycerate dehydrogenase</t>
  </si>
  <si>
    <t>PA0316</t>
  </si>
  <si>
    <t>K7(Acetyl)</t>
  </si>
  <si>
    <t>TQLTEEVFDcAkK</t>
  </si>
  <si>
    <t>RSRTQLTEEVFDCAKKLIAVGCFCIGTNQ</t>
  </si>
  <si>
    <t>C10(Carbamidomethyl); K12(Acetyl)</t>
  </si>
  <si>
    <t>SkTSLDK</t>
  </si>
  <si>
    <t>XXXXXXXXXXXXMSKTSLDKSKIKFLLLE</t>
  </si>
  <si>
    <t>TALSGDELkER</t>
  </si>
  <si>
    <t>NIEYLKTALSGDELKERIADAHFIGIRSR</t>
  </si>
  <si>
    <t>GGWIkSAANSFEIR</t>
  </si>
  <si>
    <t>IPEKNASCHRGGWIKSAANSFEIRGKKLG</t>
  </si>
  <si>
    <t>AAGYTNIEYLkTALSGDELK</t>
  </si>
  <si>
    <t>DTLKAAGYTNIEYLKTALSGDELKERIAD</t>
  </si>
  <si>
    <t>kGGILINAAR</t>
  </si>
  <si>
    <t>TQWMIGEKEIRAMKKGGILINAARGTVVE</t>
  </si>
  <si>
    <t>PA14_04250</t>
  </si>
  <si>
    <t>LPEVGkR</t>
  </si>
  <si>
    <t>VSRMLELVKLPEVGKRRADQLSGGQQQRI</t>
  </si>
  <si>
    <t>ABC transporter ATP-binding protein</t>
  </si>
  <si>
    <t>PA0326</t>
  </si>
  <si>
    <t>probable ATP-binding component of ABC transporter</t>
  </si>
  <si>
    <t>PA14_04300</t>
  </si>
  <si>
    <t>ATNGQVVGQSQLYASQANAEAGVQSVkR</t>
  </si>
  <si>
    <t>YASQANAEAGVQSVKRAAPEAGLSDESXX</t>
  </si>
  <si>
    <t>PA0329</t>
  </si>
  <si>
    <t>P. fluorescens F133</t>
  </si>
  <si>
    <t>yegp protein</t>
  </si>
  <si>
    <t>K27(Acetyl)</t>
  </si>
  <si>
    <t>DGAFEVKPANNGkFHFVLK</t>
  </si>
  <si>
    <t>SVRKNSQRDGAFEVKPANNGKFHFVLKAT</t>
  </si>
  <si>
    <t>K13(Succinyl)</t>
  </si>
  <si>
    <t>DGAFEVkPANNGK</t>
  </si>
  <si>
    <t>AAkFHLK</t>
  </si>
  <si>
    <t>XXXXXXXXXXXMAAKFHLKKAKDGQFHFN</t>
  </si>
  <si>
    <t>PA14_04310</t>
  </si>
  <si>
    <t>rpiA</t>
  </si>
  <si>
    <t>QLVkLGGDPVYR</t>
  </si>
  <si>
    <t>VIPMARSHVARQLVKLGGDPVYREGVLTD</t>
  </si>
  <si>
    <t>ribose-5-phosphate isomerase A</t>
  </si>
  <si>
    <t>PA0330</t>
  </si>
  <si>
    <t>ribose 5-phosphate isomerase</t>
  </si>
  <si>
    <t>Central carbohydrate metabolism</t>
  </si>
  <si>
    <t>AEFDGAVASSEATAkR</t>
  </si>
  <si>
    <t>AEFDGAVASSEATAKRLKEHGIPVYELNT</t>
  </si>
  <si>
    <t>K15(Succinyl)</t>
  </si>
  <si>
    <t>PA14_04320</t>
  </si>
  <si>
    <t>ilvA1</t>
  </si>
  <si>
    <t>AFcEAVGkR</t>
  </si>
  <si>
    <t>ERPGSFKAFCEAVGKRQITEFNYRYHSGS</t>
  </si>
  <si>
    <t>threonine dehydratase</t>
  </si>
  <si>
    <t>PA0331</t>
  </si>
  <si>
    <t>threonine dehydratase, biosynthetic</t>
  </si>
  <si>
    <t>C3(Carbamidomethyl); K8(Acetyl)</t>
  </si>
  <si>
    <t>GVIAASAGNHAQGLALAAkR</t>
  </si>
  <si>
    <t>ASAGNHAQGLALAAKRQGIRAVIVMPKTT</t>
  </si>
  <si>
    <t>K19(Succinyl)</t>
  </si>
  <si>
    <t>AVIVmPkTTPEIK</t>
  </si>
  <si>
    <t>AAKRQGIRAVIVMPKTTPEIKVQAVRAHG</t>
  </si>
  <si>
    <t>M5(Oxidation); K7(Succinyl)</t>
  </si>
  <si>
    <t>AHGAkAVLHGDAFPEALAHALK</t>
  </si>
  <si>
    <t>TPEIKVQAVRAHGAKAVLHGDAFPEALAH</t>
  </si>
  <si>
    <t>PA14_04410</t>
  </si>
  <si>
    <t>ptsP</t>
  </si>
  <si>
    <t>VmGVLVVQQkER</t>
  </si>
  <si>
    <t>IHHRRVMGVLVVQQKERRQFDEGEEAFLV</t>
  </si>
  <si>
    <t>phosphoenolpyruvate-protein phosphotransferase PtsP</t>
  </si>
  <si>
    <t>PA0337</t>
  </si>
  <si>
    <t>M2(Oxidation); K10(Succinyl)</t>
  </si>
  <si>
    <t>VMGVLVVQQkER</t>
  </si>
  <si>
    <t>IVQEVNSAkDLK</t>
  </si>
  <si>
    <t>LNTLRKIVQEVNSAKDLKAALGIIVQRVK</t>
  </si>
  <si>
    <t>PA14_04630</t>
  </si>
  <si>
    <t>ilvD</t>
  </si>
  <si>
    <t>GGPGMQEMLYPTSYLkSK</t>
  </si>
  <si>
    <t>GPGMQEMLYPTSYLKSKGLGKQCALLTDG</t>
  </si>
  <si>
    <t>dihydroxy-acid dehydratase</t>
  </si>
  <si>
    <t>PA0353</t>
  </si>
  <si>
    <t>K16(Acetyl)</t>
  </si>
  <si>
    <t>IFESQDAAVkGILGDEVK</t>
  </si>
  <si>
    <t>EGSAKIFESQDAAVKGILGDEVKAGDIVI</t>
  </si>
  <si>
    <t>GLGkQcALLTDGR</t>
  </si>
  <si>
    <t>MLYPTSYLKSKGLGKQCALLTDGRFSGGT</t>
  </si>
  <si>
    <t>K4(Succinyl); C6(Carbamidomethyl)</t>
  </si>
  <si>
    <t>EIEkAGGVAK</t>
  </si>
  <si>
    <t>HLKDLGQLVAREIEKAGGVAKEFNTIAVD</t>
  </si>
  <si>
    <t>PA14_04650</t>
  </si>
  <si>
    <t>pfpI</t>
  </si>
  <si>
    <t>kPEDIPAFNR</t>
  </si>
  <si>
    <t>DQEVAVDGKLVSSRKPEDIPAFNRRFIEI</t>
  </si>
  <si>
    <t>protease PfpI</t>
  </si>
  <si>
    <t>PA0355</t>
  </si>
  <si>
    <t>kALEDAGATVR</t>
  </si>
  <si>
    <t>VTDGFEQVELTGPKKALEDAGATVRILSA</t>
  </si>
  <si>
    <t>ILSAkAGEVR</t>
  </si>
  <si>
    <t>ALEDAGATVRILSAKAGEVRGWNHHQPAD</t>
  </si>
  <si>
    <t>PA14_04980</t>
  </si>
  <si>
    <t>thiG</t>
  </si>
  <si>
    <t>ELLDGHNLVkLEVLADQK</t>
  </si>
  <si>
    <t>CRLARELLDGHNLVKLEVLADQKTLFPNV</t>
  </si>
  <si>
    <t>thiazole synthase</t>
  </si>
  <si>
    <t>PA0381</t>
  </si>
  <si>
    <t>thiamine biosynthesis protein, thiazole moiety</t>
  </si>
  <si>
    <t>K10(Acetyl)</t>
  </si>
  <si>
    <t>LLVGTGkYK</t>
  </si>
  <si>
    <t>AGRTYGSRLLVGTGKYKDLDETRRAIEAS</t>
  </si>
  <si>
    <t>PA14_05050</t>
  </si>
  <si>
    <t>DcSSAELAPEEkNR</t>
  </si>
  <si>
    <t>PERDCSSAELAPEEKNRLSHRARAMALLK</t>
  </si>
  <si>
    <t>deoxyribonucleotide triphosphate pyrophosphatase</t>
  </si>
  <si>
    <t>PA0387</t>
  </si>
  <si>
    <t>Nucleotide biosynthesis</t>
  </si>
  <si>
    <t>C2(Carbamidomethyl); K12(Acetyl)</t>
  </si>
  <si>
    <t>LEQLVLASHNAGkLK</t>
  </si>
  <si>
    <t>LEQLVLASHNAGKLKELQAMLGASVKVRS</t>
  </si>
  <si>
    <t>PA14_05060</t>
  </si>
  <si>
    <t>VEAkGEPAQTFSFNK</t>
  </si>
  <si>
    <t>SQRETLVFTIKVEAKGEPAQTFSFNKEIF</t>
  </si>
  <si>
    <t>PA0388</t>
  </si>
  <si>
    <t>homoserine O-acetyltransferase</t>
  </si>
  <si>
    <t>DLTGkVIPLEFR</t>
  </si>
  <si>
    <t>VEASVTGSAKDLTGKVIPLEFRRVSEEGA</t>
  </si>
  <si>
    <t>PA14_05220</t>
  </si>
  <si>
    <t>VVLVVPDkMSTEK</t>
  </si>
  <si>
    <t>GRAKGYRVVLVVPDKMSTEKVLHLRAMGA</t>
  </si>
  <si>
    <t>cystathionine beta-synthase</t>
  </si>
  <si>
    <t>PA0399</t>
  </si>
  <si>
    <t>LESQNPGGSIkDR</t>
  </si>
  <si>
    <t>LFLKLESQNPGGSIKDRIGVAMIEAAERD</t>
  </si>
  <si>
    <t>PA14_05320</t>
  </si>
  <si>
    <t>pilG</t>
  </si>
  <si>
    <t>VMVIDDSkTIR</t>
  </si>
  <si>
    <t>QQSDGLKVMVIDDSKTIRRTAETLLKKVG</t>
  </si>
  <si>
    <t>twitching motility protein PilG</t>
  </si>
  <si>
    <t>PA0408</t>
  </si>
  <si>
    <t>PA14_05510</t>
  </si>
  <si>
    <t>ANGDSADITGNLTLNGVTkPVTIKAK</t>
  </si>
  <si>
    <t>SADITGNLTLNGVTKPVTIKAKLIGQGDD</t>
  </si>
  <si>
    <t>PA0423</t>
  </si>
  <si>
    <t>PasP</t>
  </si>
  <si>
    <t>GTPase</t>
  </si>
  <si>
    <t>K19(Acetyl)</t>
  </si>
  <si>
    <t>NPSADkVK</t>
  </si>
  <si>
    <t>DGSFTFDEKNPSADKVKVTINTNSVDTNH</t>
  </si>
  <si>
    <t>LkDFGIK</t>
  </si>
  <si>
    <t>GYRAGFEGSATLKLKDFGIKMDLGPASQE</t>
  </si>
  <si>
    <t>IkHLGYSWLYGR</t>
  </si>
  <si>
    <t>IDKEGQHAFIEFRIKHLGYSWLYGRFNDF</t>
  </si>
  <si>
    <t>AkLIGQGDDPWGGYR</t>
  </si>
  <si>
    <t>LTLNGVTKPVTIKAKLIGQGDDPWGGYRA</t>
  </si>
  <si>
    <t>AGFEGSATLkLK</t>
  </si>
  <si>
    <t>WGGYRAGFEGSATLKLKDFGIKMDLGPAS</t>
  </si>
  <si>
    <t>VkVTINTNSVDTNHAER</t>
  </si>
  <si>
    <t>SFTFDEKNPSADKVKVTINTNSVDTNHAE</t>
  </si>
  <si>
    <t>SGDFLNVSkNPTATFESTEVK</t>
  </si>
  <si>
    <t>RDKHLRSGDFLNVSKNPTATFESTEVKAN</t>
  </si>
  <si>
    <t>PA14_05530</t>
  </si>
  <si>
    <t>mexA</t>
  </si>
  <si>
    <t>YTkVLSPISGR</t>
  </si>
  <si>
    <t>KAAVEQARINLRYTKVLSPISGRIGRSAV</t>
  </si>
  <si>
    <t>RND multidrug efflux membrane fusion protein MexA</t>
  </si>
  <si>
    <t>PA0425</t>
  </si>
  <si>
    <t>Resistance-Nodulation-Cell Division (RND) multidrug efflux membrane fusion protein MexA precursor</t>
  </si>
  <si>
    <t>NVASAQkADAAPAK</t>
  </si>
  <si>
    <t>EVKTVPAKNVASAQKADAAPAKTDSKGXX</t>
  </si>
  <si>
    <t>PA14_05560</t>
  </si>
  <si>
    <t>MLDMGFIHDVkK</t>
  </si>
  <si>
    <t>EADRMLDMGFIHDVKKVLAKLPPKRQNLL</t>
  </si>
  <si>
    <t>ATP-dependent RNA helicase</t>
  </si>
  <si>
    <t>PA0428</t>
  </si>
  <si>
    <t>probable ATP-dependent RNA helicase</t>
  </si>
  <si>
    <t>PA14_05590</t>
  </si>
  <si>
    <t>metF</t>
  </si>
  <si>
    <t>VPTAPHLScVGDSkAELR</t>
  </si>
  <si>
    <t>KVPTAPHLSCVGDSKAELRELLGRYREAG</t>
  </si>
  <si>
    <t>5,10-methylenetetrahydrofolate reductase</t>
  </si>
  <si>
    <t>PA0430</t>
  </si>
  <si>
    <t>C9(Carbamidomethyl); K14(Acetyl)</t>
  </si>
  <si>
    <t>TEAGHEkLLATAR</t>
  </si>
  <si>
    <t>SFEFFPAKTEAGHEKLLATARNLAGYKPD</t>
  </si>
  <si>
    <t>FSFEFFPAkTEAGHEK</t>
  </si>
  <si>
    <t>SQSERRFSFEFFPAKTEAGHEKLLATARN</t>
  </si>
  <si>
    <t>PA14_05600</t>
  </si>
  <si>
    <t>QQFGEFVcAGVQALSkR</t>
  </si>
  <si>
    <t>QFGEFVCAGVQALSKRVGDGPKRSLDDYL</t>
  </si>
  <si>
    <t>PA0431</t>
  </si>
  <si>
    <t>Guanosine polyphosphate pyrophosphohydrolase/synthetase</t>
  </si>
  <si>
    <t>C8(Carbamidomethyl); K16(Acetyl)</t>
  </si>
  <si>
    <t>PA14_05620</t>
  </si>
  <si>
    <t>sahH</t>
  </si>
  <si>
    <t>VPAINVNDSVTkSK</t>
  </si>
  <si>
    <t>TLKVPAINVNDSVTKSKNDNKYGCRHSLN</t>
  </si>
  <si>
    <t>S-adenosyl-L-homocysteine hydrolase</t>
  </si>
  <si>
    <t>PA0432</t>
  </si>
  <si>
    <t>K12(Acetyl)</t>
  </si>
  <si>
    <t>LLDMLkNGTLK</t>
  </si>
  <si>
    <t>EETTTGVHRLLDMLKNGTLKVPAINVNDS</t>
  </si>
  <si>
    <t>YAGQQPLkGAK</t>
  </si>
  <si>
    <t>LMGLRRKYAGQQPLKGAKILGCIHMTIQT</t>
  </si>
  <si>
    <t>NGTLkVPAINVNDSVTK</t>
  </si>
  <si>
    <t>GVHRLLDMLKNGTLKVPAINVNDSVTKSK</t>
  </si>
  <si>
    <t>NDNkYGcR</t>
  </si>
  <si>
    <t>INVNDSVTKSKNDNKYGCRHSLNDAIKRG</t>
  </si>
  <si>
    <t>K4(Succinyl); C7(Carbamidomethyl)</t>
  </si>
  <si>
    <t>kYAGQQPLK</t>
  </si>
  <si>
    <t>IAESEMPALMGLRRKYAGQQPLKGAKILG</t>
  </si>
  <si>
    <t>kNWAWEEVKPQVHK</t>
  </si>
  <si>
    <t>IGHFDNEIDTAFMRKNWAWEEVKPQVHKI</t>
  </si>
  <si>
    <t>PA14_05820</t>
  </si>
  <si>
    <t>FATNkAR</t>
  </si>
  <si>
    <t>DHPEWADDPRFATNKARVANREVLIPLIR</t>
  </si>
  <si>
    <t>PA0446</t>
  </si>
  <si>
    <t>acylCoA transferase</t>
  </si>
  <si>
    <t>ADILLENFkVGGLK</t>
  </si>
  <si>
    <t>RELAAKADILLENFKVGGLKAYGLDYESL</t>
  </si>
  <si>
    <t>PA14_05840</t>
  </si>
  <si>
    <t>gcdH</t>
  </si>
  <si>
    <t>HEQTDPkIFR</t>
  </si>
  <si>
    <t>PRVLEAFRHEQTDPKIFREMGETGLLGAT</t>
  </si>
  <si>
    <t>glutaryl-CoA dehydrogenase</t>
  </si>
  <si>
    <t>PA0447</t>
  </si>
  <si>
    <t>Lipid metabolism</t>
  </si>
  <si>
    <t>mkDEGTAAVEITSImK</t>
  </si>
  <si>
    <t>ITLALQGCLRLGRMKDEGTAAVEITSIMK</t>
  </si>
  <si>
    <t>M1(Oxidation); K2(Succinyl); M15(Oxidation)</t>
  </si>
  <si>
    <t>PA14_05860</t>
  </si>
  <si>
    <t>kSILTIDK</t>
  </si>
  <si>
    <t>SLTMTCHVRNKITRKSILTIDKMVFVNLG</t>
  </si>
  <si>
    <t>PA0449</t>
  </si>
  <si>
    <t>thioesterase</t>
  </si>
  <si>
    <t>PA14_05950</t>
  </si>
  <si>
    <t>dbpA</t>
  </si>
  <si>
    <t>ELADQVAkEIR</t>
  </si>
  <si>
    <t>LVLCPTRELADQVAKEIRRLARAADNIKV</t>
  </si>
  <si>
    <t>ATP-dependent RNA helicase DbpA</t>
  </si>
  <si>
    <t>PA0455</t>
  </si>
  <si>
    <t>RNA helicase DbpA</t>
  </si>
  <si>
    <t>PA14_05960</t>
  </si>
  <si>
    <t>VSFEVVQGQkGmQAER</t>
  </si>
  <si>
    <t>AEGQKVSFEVVQGQKGMQAERVQVINXXX</t>
  </si>
  <si>
    <t>cold-shock protein</t>
  </si>
  <si>
    <t>PA0456</t>
  </si>
  <si>
    <t>probable cold-shock protein</t>
  </si>
  <si>
    <t>K10(Succinyl); M12(Oxidation)</t>
  </si>
  <si>
    <t>VSFEVVQGQkGMQAER</t>
  </si>
  <si>
    <t>QNGTVkWFNETK</t>
  </si>
  <si>
    <t>XXXXXXMSRQNGTVKWFNETKGYGFITPE</t>
  </si>
  <si>
    <t>TLAEGQkVSFEVVQGQK</t>
  </si>
  <si>
    <t>AIEGNGFKTLAEGQKVSFEVVQGQKGMQA</t>
  </si>
  <si>
    <t>AIEGNGFkTLAEGQK</t>
  </si>
  <si>
    <t>DVFVHFRAIEGNGFKTLAEGQKVSFEVVQ</t>
  </si>
  <si>
    <t>PA14_06000</t>
  </si>
  <si>
    <t>WYDEAkVFEK</t>
  </si>
  <si>
    <t>EQDYAASRKWYDEAKVFEKRIQERKEHLE</t>
  </si>
  <si>
    <t>ClpA/B protease ATP binding subunit</t>
  </si>
  <si>
    <t>PA0459</t>
  </si>
  <si>
    <t>probable ClpA/B protease ATP binding subunit</t>
  </si>
  <si>
    <t>Chaperones &amp; heat shock proteins</t>
  </si>
  <si>
    <t>WQQTQGSkTEEVR</t>
  </si>
  <si>
    <t>LEQITERWQQTQGSKTEEVRVEDIAEIIS</t>
  </si>
  <si>
    <t>NAQAGEFAQPPEkLK</t>
  </si>
  <si>
    <t>MKNAQAGEFAQPPEKLKRELMTTLRGHFR</t>
  </si>
  <si>
    <t>GEMNLIGATTLNEYQkYIEK</t>
  </si>
  <si>
    <t>EMNLIGATTLNEYQKYIEKDAALERRFQP</t>
  </si>
  <si>
    <t>EGkLDPVIGR</t>
  </si>
  <si>
    <t>DKFSRDLTRLAREGKLDPVIGRSKEVETT</t>
  </si>
  <si>
    <t>YIEkDAALER</t>
  </si>
  <si>
    <t>IGATTLNEYQKYIEKDAALERRFQPVFVP</t>
  </si>
  <si>
    <t>VDGPSNTPQLDkFSR</t>
  </si>
  <si>
    <t>DGRVDGPSNTPQLDKFSRDLTRLAREGKL</t>
  </si>
  <si>
    <t>K12(Succinyl)</t>
  </si>
  <si>
    <t>kYGLTEQALR</t>
  </si>
  <si>
    <t>LAAVPDSFAGTLLKKYGLTEQALRQKAVK</t>
  </si>
  <si>
    <t>PA14_06010</t>
  </si>
  <si>
    <t>LAGNNALAGLGGLGNVLGkSGGDSK</t>
  </si>
  <si>
    <t>NALAGLGGLGNVLGKSGGDSKGLGSLLGN</t>
  </si>
  <si>
    <t>PA0460</t>
  </si>
  <si>
    <t>PA14_06040</t>
  </si>
  <si>
    <t>TLQAkmDTGAYTSSLSAK</t>
  </si>
  <si>
    <t>EWVSLPELDRTLQAKMDTGAYTSSLSAKD</t>
  </si>
  <si>
    <t>PA0462</t>
  </si>
  <si>
    <t>ribosomal protein S6 glutaminyl transferase</t>
  </si>
  <si>
    <t>K5(Succinyl); M6(Oxidation)</t>
  </si>
  <si>
    <t>PA14_06190</t>
  </si>
  <si>
    <t>FEkATAQTPVAEQR</t>
  </si>
  <si>
    <t>AFALPAFQHLARFEKATAQTPVAEQRQAL</t>
  </si>
  <si>
    <t>glutathione S-transferase</t>
  </si>
  <si>
    <t>PA0473</t>
  </si>
  <si>
    <t>probable glutathione S-transferase</t>
  </si>
  <si>
    <t>PA14_06290</t>
  </si>
  <si>
    <t>glcB</t>
  </si>
  <si>
    <t>NGALVVALkNGSETGLK</t>
  </si>
  <si>
    <t>TSYSVKNGALVVALKNGSETGLKNAGQFL</t>
  </si>
  <si>
    <t>malate synthase G</t>
  </si>
  <si>
    <t>PA0482</t>
  </si>
  <si>
    <t>HGVISQEQVVESLkR</t>
  </si>
  <si>
    <t>RHGVISQEQVVESLKRMAVVVDRQNASDP</t>
  </si>
  <si>
    <t>K14(Acetyl)</t>
  </si>
  <si>
    <t>RDELQAkIDGWHQAR</t>
  </si>
  <si>
    <t>KNKALLAKRDELQAKIDGWHQARAGQAHD</t>
  </si>
  <si>
    <t>GAmkSEK</t>
  </si>
  <si>
    <t>TSMEAGAVVRKGAMKSEKWIGAYENNNVD</t>
  </si>
  <si>
    <t>M3(Oxidation); K4(Succinyl)</t>
  </si>
  <si>
    <t>PA14_06600</t>
  </si>
  <si>
    <t>LAAGTGEEAFYkAK</t>
  </si>
  <si>
    <t>AEKLAAGTGEEAFYKAKLQTARFYFQRIL</t>
  </si>
  <si>
    <t>acyl-CoA dehydrogenase</t>
  </si>
  <si>
    <t>PA0506</t>
  </si>
  <si>
    <t>probable acyl-CoA dehydrogenase</t>
  </si>
  <si>
    <t>kVLMTQGEALK</t>
  </si>
  <si>
    <t>EGTTGVQALDLLGRKVLMTQGEALKGFTK</t>
  </si>
  <si>
    <t>VLMTQGEALkGFTK</t>
  </si>
  <si>
    <t>LLGRKVLMTQGEALKGFTKIVHKFCQANE</t>
  </si>
  <si>
    <t>IVHkFcQANEANEAVK</t>
  </si>
  <si>
    <t>TQGEALKGFTKIVHKFCQANEANEAVKEF</t>
  </si>
  <si>
    <t>VGmAAmkDR</t>
  </si>
  <si>
    <t>EWGDLTMKVGMAAMKDREEVGAASVDYLM</t>
  </si>
  <si>
    <t>M3(Oxidation); M6(Oxidation); K7(Succinyl)</t>
  </si>
  <si>
    <t>TkAEPQADGSYK</t>
  </si>
  <si>
    <t>TEPHCGTDLGMLRTKAEPQADGSYKVTGT</t>
  </si>
  <si>
    <t>LPDAPQGTkGISLFIVPK</t>
  </si>
  <si>
    <t>HIVLARLPDAPQGTKGISLFIVPKFLPNA</t>
  </si>
  <si>
    <t>GFTkIVHK</t>
  </si>
  <si>
    <t>KVLMTQGEALKGFTKIVHKFCQANEANEA</t>
  </si>
  <si>
    <t>EFVAPLAQLNkEWGDLTMK</t>
  </si>
  <si>
    <t>EAVKEFVAPLAQLNKEWGDLTMKVGMAAM</t>
  </si>
  <si>
    <t>AEPQADGSYkVTGTK</t>
  </si>
  <si>
    <t>MLRTKAEPQADGSYKVTGTKIFISAGEHD</t>
  </si>
  <si>
    <t>PA14_06620</t>
  </si>
  <si>
    <t>VLGSQGkLLR</t>
  </si>
  <si>
    <t>ALDLLGRKVLGSQGKLLRGFTKLVHQLCQ</t>
  </si>
  <si>
    <t>PA0507</t>
  </si>
  <si>
    <t>LPDAPAGTkGISLFIVPK</t>
  </si>
  <si>
    <t>HLVLAKLPDAPAGTKGISLFIVPKFLPDA</t>
  </si>
  <si>
    <t>PA14_06640</t>
  </si>
  <si>
    <t>LPDAPAGPkGISLFLVPK</t>
  </si>
  <si>
    <t>HLVLAKLPDAPAGPKGISLFLVPKVLVNA</t>
  </si>
  <si>
    <t>PA0508</t>
  </si>
  <si>
    <t>PA14_07040</t>
  </si>
  <si>
    <t>AELEEAkK</t>
  </si>
  <si>
    <t>KAKLAEARAELEEAKKGLEQAQAQXXXXX</t>
  </si>
  <si>
    <t>PA0542</t>
  </si>
  <si>
    <t>protein ygjC precursor</t>
  </si>
  <si>
    <t>QAAIEAkLETAR</t>
  </si>
  <si>
    <t>PLSGCAAKQAAIEAKLETARSFANEGQVA</t>
  </si>
  <si>
    <t>AMGkGDPEK</t>
  </si>
  <si>
    <t>EVSEREKDLRKAMGKGDPEKIEKRKAKLA</t>
  </si>
  <si>
    <t>PA14_07090</t>
  </si>
  <si>
    <t>metK</t>
  </si>
  <si>
    <t>IADQISDAVLDAIIAkDK</t>
  </si>
  <si>
    <t>ADQISDAVLDAIIAKDKYARVACETLVKT</t>
  </si>
  <si>
    <t>S-adenosylmethionine synthetase</t>
  </si>
  <si>
    <t>PA0546</t>
  </si>
  <si>
    <t>methionine adenosyltransferase</t>
  </si>
  <si>
    <t>DGVMELIIkQVLPAELLHK</t>
  </si>
  <si>
    <t>SYNDLRDGVMELIIKQVLPAELLHKDTQF</t>
  </si>
  <si>
    <t>YVAkNIVAAGLAER</t>
  </si>
  <si>
    <t>KVDRSAAYAGRYVAKNIVAAGLAERCEIQ</t>
  </si>
  <si>
    <t>VSDEkIVQLVR</t>
  </si>
  <si>
    <t>ISINTFGTGKVSDEKIVQLVREHFDLRPY</t>
  </si>
  <si>
    <t>TDkAALLR</t>
  </si>
  <si>
    <t>DGDTFTAFTWEKTDKAALLRDAAGLXXXX</t>
  </si>
  <si>
    <t>PA14_07130</t>
  </si>
  <si>
    <t>tktA</t>
  </si>
  <si>
    <t>ETGAAQEAEWNkR</t>
  </si>
  <si>
    <t>DAKETGAAQEAEWNKRFAAYQAAHPELAA</t>
  </si>
  <si>
    <t>transketolase</t>
  </si>
  <si>
    <t>PA0548</t>
  </si>
  <si>
    <t>AAAYVADVANkGETIASR</t>
  </si>
  <si>
    <t>FAEKAAAYVADVANKGETIASRKASQNAL</t>
  </si>
  <si>
    <t>PA14_07190</t>
  </si>
  <si>
    <t>pgk</t>
  </si>
  <si>
    <t>VGkSLYEADLVETAK</t>
  </si>
  <si>
    <t>IANTFLAAAGHKVGKSLYEADLVETAKAI</t>
  </si>
  <si>
    <t>phosphoglycerate kinase</t>
  </si>
  <si>
    <t>PA0552</t>
  </si>
  <si>
    <t>MTDLDLkGK</t>
  </si>
  <si>
    <t>XXXMTVLKMTDLDLKGKRVLIREDLNVPV</t>
  </si>
  <si>
    <t>kNADELAQK</t>
  </si>
  <si>
    <t>LVLFENVRFNKGEKKNADELAQKYAALCD</t>
  </si>
  <si>
    <t>EDLNVPVkDGQVQSDAR</t>
  </si>
  <si>
    <t>GKRVLIREDLNVPVKDGQVQSDARIKAAL</t>
  </si>
  <si>
    <t>AALPTLkLALEK</t>
  </si>
  <si>
    <t>VQSDARIKAALPTLKLALEKGAAVMVCSH</t>
  </si>
  <si>
    <t>VkVPLPVDVVVAK</t>
  </si>
  <si>
    <t>ADLVETAKAIAAKVKVPLPVDVVVAKEFA</t>
  </si>
  <si>
    <t>TVLkMTDLDLK</t>
  </si>
  <si>
    <t>XXXXXXXXXXMTVLKMTDLDLKGKRVLIR</t>
  </si>
  <si>
    <t>IkAALPTLK</t>
  </si>
  <si>
    <t>VPVKDGQVQSDARIKAALPTLKLALEKGA</t>
  </si>
  <si>
    <t>FNKGEkK</t>
  </si>
  <si>
    <t>DLVLFENVRFNKGEKKNADELAQKYAALC</t>
  </si>
  <si>
    <t>FAkVAAAGPLLAAELDALGK</t>
  </si>
  <si>
    <t>HRAEGSTHGVARFAKVAAAGPLLAAELDA</t>
  </si>
  <si>
    <t>ALGNPARPmAAIVAGSkVSTK</t>
  </si>
  <si>
    <t>GNPARPMAAIVAGSKVSTKLDVLNSLAGI</t>
  </si>
  <si>
    <t>M9(Oxidation); K17(Succinyl)</t>
  </si>
  <si>
    <t>PA14_07230</t>
  </si>
  <si>
    <t>fda</t>
  </si>
  <si>
    <t>TkVDALAIAIGTSHGAYK</t>
  </si>
  <si>
    <t>LTDPEEAADFVKKTKVDALAIAIGTSHGA</t>
  </si>
  <si>
    <t>fructose-1,6-bisphosphate aldolase</t>
  </si>
  <si>
    <t>PA0555</t>
  </si>
  <si>
    <t>YFSkTVEAmR</t>
  </si>
  <si>
    <t>AQNPSEFDPRKYFSKTVEAMRDICIARYE</t>
  </si>
  <si>
    <t>K4(Succinyl); M9(Oxidation)</t>
  </si>
  <si>
    <t>YFSkTVEAMR</t>
  </si>
  <si>
    <t>AIMEAADkTDSPVIVQASAGAR</t>
  </si>
  <si>
    <t>NNLEQMRAIMEAADKTDSPVIVQASAGAR</t>
  </si>
  <si>
    <t>kYAGAPFLR</t>
  </si>
  <si>
    <t>TDSPVIVQASAGARKYAGAPFLRHLILAA</t>
  </si>
  <si>
    <t>IkPISLEGMFQR</t>
  </si>
  <si>
    <t>RYEAFGTAGNASKIKPISLEGMFQRYARG</t>
  </si>
  <si>
    <t>IkEIHAR</t>
  </si>
  <si>
    <t>TKPPTGDTLSIQRIKEIHARIPDTHLVMH</t>
  </si>
  <si>
    <t>EDGkTPADYDYNVR</t>
  </si>
  <si>
    <t>FSSVMMDGSLREDGKTPADYDYNVRVTQQ</t>
  </si>
  <si>
    <t>PA14_07355</t>
  </si>
  <si>
    <t>ALEAYDQFkK</t>
  </si>
  <si>
    <t>YVYSLRALEAYDQFKKXXXXXXXXXXXXX</t>
  </si>
  <si>
    <t>PA0565</t>
  </si>
  <si>
    <t>carboxymuconolactone decarboxylase family protein</t>
  </si>
  <si>
    <t>PA14_07520</t>
  </si>
  <si>
    <t>rpoD</t>
  </si>
  <si>
    <t>MDMPEDkIR</t>
  </si>
  <si>
    <t>TPEELGERMDMPEDKIRKVLKIAKEPISM</t>
  </si>
  <si>
    <t>RNA polymerase sigma factor RpoD</t>
  </si>
  <si>
    <t>PA0576</t>
  </si>
  <si>
    <t>sigma factor RpoD</t>
  </si>
  <si>
    <t>FTAVSEQLDkAK</t>
  </si>
  <si>
    <t>EARLRFTAVSEQLDKAKKALKKHGRGSKQ</t>
  </si>
  <si>
    <t>LVISIAkK</t>
  </si>
  <si>
    <t>EMVEANLRLVISIAKKYTNRGLQFLDLIQ</t>
  </si>
  <si>
    <t>SKPkYAEAIER</t>
  </si>
  <si>
    <t>TDEKWVDSVLKSKPKYAEAIERLRDDILR</t>
  </si>
  <si>
    <t>LVPkQFDALVAR</t>
  </si>
  <si>
    <t>TGLAELFMPIKLVPKQFDALVARVRSALE</t>
  </si>
  <si>
    <t>LkELIAR</t>
  </si>
  <si>
    <t>XXXMSGKAQQQSRLKELIARGREQGYLTY</t>
  </si>
  <si>
    <t>PA14_07650</t>
  </si>
  <si>
    <t>ycgB*</t>
  </si>
  <si>
    <t>kIAQYFYPQR</t>
  </si>
  <si>
    <t>LLEPWQREVIRIVRKIAQYFYPQRQTQVM</t>
  </si>
  <si>
    <t>SpoVR family protein</t>
  </si>
  <si>
    <t>PA0586</t>
  </si>
  <si>
    <t>Two component system</t>
  </si>
  <si>
    <t>PA14_07660</t>
  </si>
  <si>
    <t>AALkELER</t>
  </si>
  <si>
    <t>ALSGGSRAKLRAALKELERIKREEPDNLG</t>
  </si>
  <si>
    <t>PA0587</t>
  </si>
  <si>
    <t>YeaH</t>
  </si>
  <si>
    <t>PA14_07680</t>
  </si>
  <si>
    <t>SSLAEkLK</t>
  </si>
  <si>
    <t>LLGPVGGGKSSLAEKLKQLMEKVPFYAIK</t>
  </si>
  <si>
    <t>PA0588</t>
  </si>
  <si>
    <t>P. fluorescence A506</t>
  </si>
  <si>
    <t>EDQQkHNDFVK</t>
  </si>
  <si>
    <t>VISFNAKASKEDQQKHNDFVKRMVERGYT</t>
  </si>
  <si>
    <t>DTDPkAK</t>
  </si>
  <si>
    <t>MRVYDGENLKDTDPKAKSIQEYRDSAGVD</t>
  </si>
  <si>
    <t>VYDGENLkDTDPK</t>
  </si>
  <si>
    <t>NIYSKMRVYDGENLKDTDPKAKSIQEYRD</t>
  </si>
  <si>
    <t>VADEIkIYDK</t>
  </si>
  <si>
    <t>IVKVPYCLRVADEIKIYDKLLVNSSLAHA</t>
  </si>
  <si>
    <t>QLMEkVPFYAIK</t>
  </si>
  <si>
    <t>GKSSLAEKLKQLMEKVPFYAIKGSPVFES</t>
  </si>
  <si>
    <t>QDkTAYASAAER</t>
  </si>
  <si>
    <t>EYSLQEYLDLCKQDKTAYASAAERLLMAI</t>
  </si>
  <si>
    <t>NPSWLSYEkLR</t>
  </si>
  <si>
    <t>AGNNGKNPSWLSYEKLRVVIEKKMFSNTE</t>
  </si>
  <si>
    <t>NNkNNEAFIDR</t>
  </si>
  <si>
    <t>AHSNESEWHSFRNNKNNEAFIDRIYIVKV</t>
  </si>
  <si>
    <t>IFSNkVIR</t>
  </si>
  <si>
    <t>DTSVDSRLSRIFSNKVIRRYPAFADFHGM</t>
  </si>
  <si>
    <t>IEKPAGISNPkDFR</t>
  </si>
  <si>
    <t>ELEKIEKPAGISNPKDFRNEIVNFVLRAR</t>
  </si>
  <si>
    <t>HNDFVkR</t>
  </si>
  <si>
    <t>KASKEDQQKHNDFVKRMVERGYTEKQVRL</t>
  </si>
  <si>
    <t>HAAQGLEEkK</t>
  </si>
  <si>
    <t>IVAFFRHAAQGLEEKKQILYLLGPVGGGK</t>
  </si>
  <si>
    <t>GYTEkQVR</t>
  </si>
  <si>
    <t>NDFVKRMVERGYTEKQVRLLSEWYLRVRK</t>
  </si>
  <si>
    <t>LkEPENSNIYSK</t>
  </si>
  <si>
    <t>TLKMLSQFSVLSRLKEPENSNIYSKMRVY</t>
  </si>
  <si>
    <t>kmFSNTEDLLPVISFNAK</t>
  </si>
  <si>
    <t>SWLSYEKLRVVIEKKMFSNTEDLLPVISF</t>
  </si>
  <si>
    <t>K1(Succinyl); M2(Oxidation)</t>
  </si>
  <si>
    <t>IYIVkVPYcLR</t>
  </si>
  <si>
    <t>NKNNEAFIDRIYIVKVPYCLRVADEIKIY</t>
  </si>
  <si>
    <t>K5(Succinyl); C9(Carbamidomethyl)</t>
  </si>
  <si>
    <t>IEkPAGISNPK</t>
  </si>
  <si>
    <t>LNRAALNEELEKIEKPAGISNPKDFRNEI</t>
  </si>
  <si>
    <t>FIkEYLAPR</t>
  </si>
  <si>
    <t>QFQPETRERYLRFIKEYLAPRYVEFIGKE</t>
  </si>
  <si>
    <t>FAFkILSK</t>
  </si>
  <si>
    <t>VDEGMAGLSTRFAFKILSKVFNFDPHEVA</t>
  </si>
  <si>
    <t>AkSIQEYR</t>
  </si>
  <si>
    <t>VYDGENLKDTDPKAKSIQEYRDSAGVDEG</t>
  </si>
  <si>
    <t>AGNNGkNPSWLSYEK</t>
  </si>
  <si>
    <t>IVNFVLRARAGNNGKNPSWLSYEKLRVVI</t>
  </si>
  <si>
    <t>PA14_07760</t>
  </si>
  <si>
    <t>surA</t>
  </si>
  <si>
    <t>ATDSSEkFR</t>
  </si>
  <si>
    <t>ILQVLGRRATDSSEKFREQQAVSVLRNRK</t>
  </si>
  <si>
    <t>peptidyl-prolyl cis-trans isomerase SurA</t>
  </si>
  <si>
    <t>PA0594</t>
  </si>
  <si>
    <t>PA14_07870</t>
  </si>
  <si>
    <t>IVAGEYNGEmAkVK</t>
  </si>
  <si>
    <t>GNRIVAGEYNGEMAKVKAMVDTNSVSWDL</t>
  </si>
  <si>
    <t>PA0604</t>
  </si>
  <si>
    <t>AgtB</t>
  </si>
  <si>
    <t>M10(Oxidation); K12(Succinyl)</t>
  </si>
  <si>
    <t>IAAVQkESNLK</t>
  </si>
  <si>
    <t>VMSSAYNGRIAAVQKESNLKVVWNGGIYD</t>
  </si>
  <si>
    <t>AFYEPYQkATGNR</t>
  </si>
  <si>
    <t>NKSAQIKAFYEPYQKATGNRIVAGEYNGE</t>
  </si>
  <si>
    <t>PA14_07910</t>
  </si>
  <si>
    <t>rpe</t>
  </si>
  <si>
    <t>LEIDGGVNVkNIR</t>
  </si>
  <si>
    <t>GREIRLEIDGGVNVKNIREIAAAGADTFV</t>
  </si>
  <si>
    <t>ribulose-phosphate 3-epimerase</t>
  </si>
  <si>
    <t>PA0607</t>
  </si>
  <si>
    <t>PA14_08360</t>
  </si>
  <si>
    <t>trpC</t>
  </si>
  <si>
    <t>SVPTVLQkILAR</t>
  </si>
  <si>
    <t>XXXXXXMSVPTVLQKILARKAEEVAERRA</t>
  </si>
  <si>
    <t>indole-3-glycerol-phosphate synthase</t>
  </si>
  <si>
    <t>PA0651</t>
  </si>
  <si>
    <t>PA14_08380</t>
  </si>
  <si>
    <t>GLkEAQVK</t>
  </si>
  <si>
    <t>TKIHVHFVVKGRGLKEAQVKRAVELSAEK</t>
  </si>
  <si>
    <t>PA0653</t>
  </si>
  <si>
    <t>OsmC/Ohr family protein</t>
  </si>
  <si>
    <t>ADEEPkVFTK</t>
  </si>
  <si>
    <t>CEAFLEAERADEEPKVFTKIHVHFVVKGR</t>
  </si>
  <si>
    <t>peroxiredoxin</t>
  </si>
  <si>
    <t>PA14_08560</t>
  </si>
  <si>
    <t>tyrZ</t>
  </si>
  <si>
    <t>VFQAGkK</t>
  </si>
  <si>
    <t>FMLALGETRVFQAGKKAFARITLKAEXXX</t>
  </si>
  <si>
    <t>tyrosyl-tRNA synthetase</t>
  </si>
  <si>
    <t>PA0668</t>
  </si>
  <si>
    <t>tyrosyl-tRNA synthetase 2</t>
  </si>
  <si>
    <t>PA14_08680</t>
  </si>
  <si>
    <t>tufB</t>
  </si>
  <si>
    <t>TVGAGVVAkIIE</t>
  </si>
  <si>
    <t>IREGGRTVGAGVVAKIIEXXXXXXXXXXX</t>
  </si>
  <si>
    <t>elongation factor Tu</t>
  </si>
  <si>
    <t>PA4277</t>
  </si>
  <si>
    <t>kLLDEGR</t>
  </si>
  <si>
    <t>ATTKTTCTGVEMFRKLLDEGRAGENVGIL</t>
  </si>
  <si>
    <t>FEcEVYVLSkEEGGR</t>
  </si>
  <si>
    <t>KPHTKFECEVYVLSKEEGGRHTPFFKGYR</t>
  </si>
  <si>
    <t>C3(Carbamidomethyl); K10(Succinyl)</t>
  </si>
  <si>
    <t>ATTkTTcTGVEMFR</t>
  </si>
  <si>
    <t>VQEEVEIVGIKATTKTTCTGVEMFRKLLD</t>
  </si>
  <si>
    <t>GQVLAkPGTIKPHTK</t>
  </si>
  <si>
    <t>GTKREDVERGQVLAKPGTIKPHTKFECEV</t>
  </si>
  <si>
    <t>PA14_08710</t>
  </si>
  <si>
    <t>nusG</t>
  </si>
  <si>
    <t>VmGFIGGTADkPAPITDR</t>
  </si>
  <si>
    <t>DTPRVMGFIGGTADKPAPITDREADAILR</t>
  </si>
  <si>
    <t>transcription antitermination protein NusG</t>
  </si>
  <si>
    <t>PA4275</t>
  </si>
  <si>
    <t>M2(Oxidation); K11(Succinyl)</t>
  </si>
  <si>
    <t>VADSGDKPkPK</t>
  </si>
  <si>
    <t>DAILRRVADSGDKPKPKTLFEPGETVRVI</t>
  </si>
  <si>
    <t>PA14_08730</t>
  </si>
  <si>
    <t>rplA</t>
  </si>
  <si>
    <t>VVAGkQYSFEEAAK</t>
  </si>
  <si>
    <t>TKRQKAIAEKVVAGKQYSFEEAAKLLAEL</t>
  </si>
  <si>
    <t>50S ribosomal protein L1</t>
  </si>
  <si>
    <t>PA4273</t>
  </si>
  <si>
    <t>VGTVTPDVATAVkNAK</t>
  </si>
  <si>
    <t>PKVGTVTPDVATAVKNAKAGQVRFRTDKN</t>
  </si>
  <si>
    <t>GLMPNPkVGTVTPDVATAVK</t>
  </si>
  <si>
    <t>LGQILGPRGLMPNPKVGTVTPDVATAVKN</t>
  </si>
  <si>
    <t>PA14_08750</t>
  </si>
  <si>
    <t>rplL</t>
  </si>
  <si>
    <t>EGASkEEAEAAK</t>
  </si>
  <si>
    <t>VVDGAPGVVKEGASKEEAEAAKKALEEAG</t>
  </si>
  <si>
    <t>50S ribosomal protein L7/L12</t>
  </si>
  <si>
    <t>PA4271</t>
  </si>
  <si>
    <t>50S ribosomal protein L7 / L12</t>
  </si>
  <si>
    <t>EEAEAAkK</t>
  </si>
  <si>
    <t>VVKEGASKEEAEAAKKALEEAGAKVELKX</t>
  </si>
  <si>
    <t>VNVIkVVR</t>
  </si>
  <si>
    <t>IVLAEAGDKKVNVIKVVRELTGLGLKEAK</t>
  </si>
  <si>
    <t>ALEEAGAkVELK</t>
  </si>
  <si>
    <t>EAEAAKKALEEAGAKVELKXXXXXXXXXX</t>
  </si>
  <si>
    <t>kALEEAGAK</t>
  </si>
  <si>
    <t>VKEGASKEEAEAAKKALEEAGAKVELKXX</t>
  </si>
  <si>
    <t>EAkAVVDGAPGVVK</t>
  </si>
  <si>
    <t>KVVRELTGLGLKEAKAVVDGAPGVVKEGA</t>
  </si>
  <si>
    <t>AVVDGAPGVVkEGASK</t>
  </si>
  <si>
    <t>KEAKAVVDGAPGVVKEGASKEEAEAAKKA</t>
  </si>
  <si>
    <t>PA14_08760</t>
  </si>
  <si>
    <t>rpoB</t>
  </si>
  <si>
    <t>QLLDDkFEDK</t>
  </si>
  <si>
    <t>AQAYISDRRQLLDDKFEDKKRKLQQGDDL</t>
  </si>
  <si>
    <t>DNA-directed RNA polymerase subunit beta</t>
  </si>
  <si>
    <t>PA4270</t>
  </si>
  <si>
    <t>DNA-directed RNA polymerase beta chain</t>
  </si>
  <si>
    <t>MYkNIVDGDHR</t>
  </si>
  <si>
    <t>TVKSDDVNGRTKMYKNIVDGDHRMEAGMP</t>
  </si>
  <si>
    <t>GQWFkLR</t>
  </si>
  <si>
    <t>TDDYLDGLERGQWFKLRMADDALNEQLEK</t>
  </si>
  <si>
    <t>GGVPMATPVFDGAkER</t>
  </si>
  <si>
    <t>RGGVPMATPVFDGAKEREIKAMLKLADLP</t>
  </si>
  <si>
    <t>GLGEkINR</t>
  </si>
  <si>
    <t>LETHLGLAAKGLGEKINRMLEEQRKVAEL</t>
  </si>
  <si>
    <t>AmLkLADLPESGQmR</t>
  </si>
  <si>
    <t>VFDGAKEREIKAMLKLADLPESGQMRLFD</t>
  </si>
  <si>
    <t>M2(Oxidation); K4(Succinyl); M14(Oxidation)</t>
  </si>
  <si>
    <t>AMLkLADLPESGQMR</t>
  </si>
  <si>
    <t>AEGGPALkK</t>
  </si>
  <si>
    <t>AALVGAKAEGGPALKKGTEITDDYLDGLE</t>
  </si>
  <si>
    <t>VTPkGETQLTPEEK</t>
  </si>
  <si>
    <t>EILNAFYATNVFHIKGETLNLELVPQRLR</t>
  </si>
  <si>
    <t>VAkAQVVR</t>
  </si>
  <si>
    <t>CNTELTLDLLAKVAKAQVVRIETLYTNDI</t>
  </si>
  <si>
    <t>STGSYSLVTQQPLGGkAQFGGQR</t>
  </si>
  <si>
    <t>TGSYSLVTQQPLGGKAQFGGQRFGEMEVW</t>
  </si>
  <si>
    <t>DGSGkVIVEQGR</t>
  </si>
  <si>
    <t>RGEVASIDIKDGSGKVIVEQGRRITARHI</t>
  </si>
  <si>
    <t>ASDVkDTSLR</t>
  </si>
  <si>
    <t>KLLRAIFGEKASDVKDTSLRVPTGTKGTV</t>
  </si>
  <si>
    <t>ALSIEkmQLDQIR</t>
  </si>
  <si>
    <t>RDGVERDSRALSIEKMQLDQIRKDLNEEF</t>
  </si>
  <si>
    <t>K6(Succinyl); M7(Oxidation)</t>
  </si>
  <si>
    <t>PA14_08780</t>
  </si>
  <si>
    <t>rpoC</t>
  </si>
  <si>
    <t>IPQETSkTR</t>
  </si>
  <si>
    <t>SIGDVVARIPQETSKTRDITGGLPRVADL</t>
  </si>
  <si>
    <t>DNA-directed RNA polymerase subunit beta'</t>
  </si>
  <si>
    <t>PA4269</t>
  </si>
  <si>
    <t>DNA-directed RNA polymerase beta* chain</t>
  </si>
  <si>
    <t>DYEcLcGkYK</t>
  </si>
  <si>
    <t>KIFGPVKDYECLCGKYKRLKHRGVICEKC</t>
  </si>
  <si>
    <t>C4(Carbamidomethyl); C6(Carbamidomethyl); K8(Acetyl)</t>
  </si>
  <si>
    <t>DGLFcAkIFGPVK</t>
  </si>
  <si>
    <t>YRTFKPERDGLFCAKIFGPVKDYECLCGK</t>
  </si>
  <si>
    <t>C5(Carbamidomethyl); K7(Acetyl)</t>
  </si>
  <si>
    <t>TSAADNVQVkNGGTIR</t>
  </si>
  <si>
    <t>GAASRTSAADNVQVKNGGTIRLHNLKHVV</t>
  </si>
  <si>
    <t>AmmANLSkEK</t>
  </si>
  <si>
    <t>ANDEVSKAMMANLSKEKVVDREGKEVDQE</t>
  </si>
  <si>
    <t>M2(Oxidation); M3(Oxidation); K8(Succinyl)</t>
  </si>
  <si>
    <t>AMMANLSkEK</t>
  </si>
  <si>
    <t>INEkIKGEDGQLTANTR</t>
  </si>
  <si>
    <t>QASLHARVKVRINEKIKGEDGQLTANTRI</t>
  </si>
  <si>
    <t>IkGEDGQLTANTR</t>
  </si>
  <si>
    <t>SLHARVKVRINEKIKGEDGQLTANTRIVD</t>
  </si>
  <si>
    <t>GmATTIkAAK</t>
  </si>
  <si>
    <t>IFGKLEGRGMATTIKAAKKMVERELPEVW</t>
  </si>
  <si>
    <t>M2(Oxidation); K7(Succinyl)</t>
  </si>
  <si>
    <t>ANDEVSkAMMANLSK</t>
  </si>
  <si>
    <t>KVIDLWSKANDEVSKAMMANLSKEKVVDR</t>
  </si>
  <si>
    <t>PA14_08790</t>
  </si>
  <si>
    <t>rpsL</t>
  </si>
  <si>
    <t>GSLDTSGVkDR</t>
  </si>
  <si>
    <t>RYHTVRGSLDTSGVKDRKQGRSKYGAKRP</t>
  </si>
  <si>
    <t>30S ribosomal protein S12</t>
  </si>
  <si>
    <t>PA4268</t>
  </si>
  <si>
    <t>PA14_08810</t>
  </si>
  <si>
    <t>rpsG</t>
  </si>
  <si>
    <t>EVLADPkYGSQILAK</t>
  </si>
  <si>
    <t>RRRVAAKREVLADPKYGSQILAKFMNHVM</t>
  </si>
  <si>
    <t>30S ribosomal protein S7</t>
  </si>
  <si>
    <t>PA4267</t>
  </si>
  <si>
    <t>IVYGALDkVK</t>
  </si>
  <si>
    <t>AVAERIVYGALDKVKERGKADPLETFEKA</t>
  </si>
  <si>
    <t>ALDAIAPLVEVkSR</t>
  </si>
  <si>
    <t>FEKALDAIAPLVEVKSRRVGGATYQVPVE</t>
  </si>
  <si>
    <t>LAGELLDAAEGkGAAVK</t>
  </si>
  <si>
    <t>ALRLAGELLDAAEGKGAAVKKREDVHRMA</t>
  </si>
  <si>
    <t>PA14_08820</t>
  </si>
  <si>
    <t>fusA1</t>
  </si>
  <si>
    <t>YAEAPSNIVEALVkK</t>
  </si>
  <si>
    <t>KYAEAPSNIVEALVKKQGXXXXXXXXXXX</t>
  </si>
  <si>
    <t>elongation factor G</t>
  </si>
  <si>
    <t>PA4266</t>
  </si>
  <si>
    <t>QANkYGVPR</t>
  </si>
  <si>
    <t>GVEPQSETVWRQANKYGVPRIVYVNKMDR</t>
  </si>
  <si>
    <t>TLAcEIVPAVcGSSFKNk</t>
  </si>
  <si>
    <t>LACEIVPAVCGSSFKNKGVPLVLDAVIDY</t>
  </si>
  <si>
    <t>C4(Carbamidomethyl); C11(Carbamidomethyl); K18(Succinyl)</t>
  </si>
  <si>
    <t>TLAcEIVPAVcGSSFkNK</t>
  </si>
  <si>
    <t>mGIALGkLAQEDPSFR</t>
  </si>
  <si>
    <t>KTKADQEKMGIALGKLAQEDPSFRVKTDE</t>
  </si>
  <si>
    <t>M1(Oxidation); K7(Succinyl)</t>
  </si>
  <si>
    <t>MGIALGkLAQEDPSFR</t>
  </si>
  <si>
    <t>mDFPEPVISVAVEPkTK</t>
  </si>
  <si>
    <t>MDFPEPVISVAVEPKTKADQEKMGIALGK</t>
  </si>
  <si>
    <t>M1(Oxidation); K15(Succinyl)</t>
  </si>
  <si>
    <t>MDFPEPVISVAVEPkTK</t>
  </si>
  <si>
    <t>IVYVNkMDR</t>
  </si>
  <si>
    <t>QANKYGVPRIVYVNKMDRQGANFLRVVEQ</t>
  </si>
  <si>
    <t>IVYVNkmDR</t>
  </si>
  <si>
    <t>IAASMATkQLAQK</t>
  </si>
  <si>
    <t>SNEMAFKIAASMATKQLAQKGGGKVLEPI</t>
  </si>
  <si>
    <t>EYIPAIQkGIEEQMK</t>
  </si>
  <si>
    <t>VGGVVPKEYIPAIQKGIEEQMKNGVVAGY</t>
  </si>
  <si>
    <t>ETITkDNVEIEGK</t>
  </si>
  <si>
    <t>NIGKPQVAYRETITKDNVEIEGKFVRQSG</t>
  </si>
  <si>
    <t>EEIkEVR</t>
  </si>
  <si>
    <t>GRMVQMHANQREEIKEVRAGDIAALIGMK</t>
  </si>
  <si>
    <t>DNVEIEGkFVR</t>
  </si>
  <si>
    <t>YRETITKDNVEIEGKFVRQSGGRGQFGHC</t>
  </si>
  <si>
    <t>AIYWNDDDkGMTYR</t>
  </si>
  <si>
    <t>DLIKMKAIYWNDDDKGMTYREEEIPAELK</t>
  </si>
  <si>
    <t>VVEQIkK</t>
  </si>
  <si>
    <t>DRQGANFLRVVEQIKKRLGHTPVPVQLAI</t>
  </si>
  <si>
    <t>QLAQkGGGK</t>
  </si>
  <si>
    <t>FKIAASMATKQLAQKGGGKVLEPIMKVEV</t>
  </si>
  <si>
    <t>GLIQGmEDTVSGkVIR</t>
  </si>
  <si>
    <t>RRGLIQGMEDTVSGKVIRAEVPLGEMFGY</t>
  </si>
  <si>
    <t>M6(Oxidation); K13(Succinyl)</t>
  </si>
  <si>
    <t>GIEEQMkNGVVAGYPLIGLK</t>
  </si>
  <si>
    <t>EYIPAIQKGIEEQMKNGVVAGYPLIGLKA</t>
  </si>
  <si>
    <t>EFGVEANIGkPQVAYR</t>
  </si>
  <si>
    <t>DRMKREFGVEANIGKPQVAYRETITKDNV</t>
  </si>
  <si>
    <t>PA14_08840</t>
  </si>
  <si>
    <t>rpsJ</t>
  </si>
  <si>
    <t>LIDQSTQEIVETAkR</t>
  </si>
  <si>
    <t>RLIDQSTQEIVETAKRTGAQVRGPIPLPT</t>
  </si>
  <si>
    <t>30S ribosomal protein S10</t>
  </si>
  <si>
    <t>PA4264</t>
  </si>
  <si>
    <t>VLDIVQPTDkTVDALmK</t>
  </si>
  <si>
    <t>RTHKRVLDIVQPTDKTVDALMKLDLAAGV</t>
  </si>
  <si>
    <t>K10(Succinyl); M16(Oxidation)</t>
  </si>
  <si>
    <t>VLDIVQPTDkTVDALMK</t>
  </si>
  <si>
    <t>PA14_08860</t>
  </si>
  <si>
    <t>rplD</t>
  </si>
  <si>
    <t>VLVTVSAVkK</t>
  </si>
  <si>
    <t>LIAYDKVLVTVSAVKKFEELLGXXXXXXX</t>
  </si>
  <si>
    <t>50S ribosomal protein L4</t>
  </si>
  <si>
    <t>PA4262</t>
  </si>
  <si>
    <t>GLVAkLDTLGLK</t>
  </si>
  <si>
    <t>DFAVDAPKTKGLVAKLDTLGLKDVLIVTD</t>
  </si>
  <si>
    <t>PA14_08890</t>
  </si>
  <si>
    <t>rpsS</t>
  </si>
  <si>
    <t>VEVAVEkNDR</t>
  </si>
  <si>
    <t>IDLHLLKKVEVAVEKNDRKPIKTWSRRSM</t>
  </si>
  <si>
    <t>30S ribosomal protein S19</t>
  </si>
  <si>
    <t>PA4259</t>
  </si>
  <si>
    <t>PA14_08900</t>
  </si>
  <si>
    <t>rplV</t>
  </si>
  <si>
    <t>ScHITVkVADK</t>
  </si>
  <si>
    <t>RADRIVKRSCHITVKVADKXXXXXXXXXX</t>
  </si>
  <si>
    <t>50S ribosomal protein L22</t>
  </si>
  <si>
    <t>PA4258</t>
  </si>
  <si>
    <t>C2(Carbamidomethyl); K7(Succinyl)</t>
  </si>
  <si>
    <t>PA14_08910</t>
  </si>
  <si>
    <t>rpsC</t>
  </si>
  <si>
    <t>QEELkPVAPAPR</t>
  </si>
  <si>
    <t>IFKGEVIGGRQEELKPVAPAPRKKAARXX</t>
  </si>
  <si>
    <t>30S ribosomal protein S3</t>
  </si>
  <si>
    <t>PA4257</t>
  </si>
  <si>
    <t>kPELDAMLVAQSVAQQLER</t>
  </si>
  <si>
    <t>QMGVPVHINIEEIRKPELDAMLVAQSVAQ</t>
  </si>
  <si>
    <t>PA14_08940</t>
  </si>
  <si>
    <t>rpsQ</t>
  </si>
  <si>
    <t>VVSDkMDK</t>
  </si>
  <si>
    <t>QKTVRTLTGRVVSDKMDKTVTVLIERRVK</t>
  </si>
  <si>
    <t>30S ribosomal protein S17</t>
  </si>
  <si>
    <t>PA4254</t>
  </si>
  <si>
    <t>AEAQkTVR</t>
  </si>
  <si>
    <t>XXXXXXXXXMAEAQKTVRTLTGRVVSDKM</t>
  </si>
  <si>
    <t>PA14_08970</t>
  </si>
  <si>
    <t>rplE</t>
  </si>
  <si>
    <t>kIIENAVADLEK</t>
  </si>
  <si>
    <t>ITLNMGLGEAVGDKKIIENAVADLEKITG</t>
  </si>
  <si>
    <t>50S ribosomal protein L5</t>
  </si>
  <si>
    <t>PA4251</t>
  </si>
  <si>
    <t>ITLNMGLGEAVGDKk</t>
  </si>
  <si>
    <t>KITLNMGLGEAVGDKKIIENAVADLEKIT</t>
  </si>
  <si>
    <t>GLNAkSFDGR</t>
  </si>
  <si>
    <t>ISLPRVRDFRGLNAKSFDGRGNYSMGVKE</t>
  </si>
  <si>
    <t>PA14_08990</t>
  </si>
  <si>
    <t>rpsH</t>
  </si>
  <si>
    <t>TVVSmPSSkLK</t>
  </si>
  <si>
    <t>AQMAEKTVVSMPSSKLKAAVAKVLKDEGY</t>
  </si>
  <si>
    <t>30S ribosomal protein S8</t>
  </si>
  <si>
    <t>PA4249</t>
  </si>
  <si>
    <t>M5(Oxidation); K9(Acetyl)</t>
  </si>
  <si>
    <t>QYkSVEQLPK</t>
  </si>
  <si>
    <t>EEVKRISRPGLRQYKSVEQLPKVRGGLGV</t>
  </si>
  <si>
    <t>PA14_09000</t>
  </si>
  <si>
    <t>rplF</t>
  </si>
  <si>
    <t>NPVkLPAGVEIK</t>
  </si>
  <si>
    <t>XXXXXMSRVAKNPVKLPAGVEIKLAGQQL</t>
  </si>
  <si>
    <t>50S ribosomal protein L6</t>
  </si>
  <si>
    <t>PA4248</t>
  </si>
  <si>
    <t>LQLVGVGYkAQAK</t>
  </si>
  <si>
    <t>QGFERKLQLVGVGYKAQAKGQVLSLSLGF</t>
  </si>
  <si>
    <t>LAGQQLSIkGAK</t>
  </si>
  <si>
    <t>AGVEIKLAGQQLSIKGAKGALELKVHPSV</t>
  </si>
  <si>
    <t>GALELkVHPSVEVIQDSGELR</t>
  </si>
  <si>
    <t>QQLSIKGAKGALELKVHPSVEVIQDSGEL</t>
  </si>
  <si>
    <t>GAkGALELK</t>
  </si>
  <si>
    <t>EIKLAGQQLSIKGAKGALELKVHPSVEVI</t>
  </si>
  <si>
    <t>PA14_09010</t>
  </si>
  <si>
    <t>rplR</t>
  </si>
  <si>
    <t>VLASASTLDkDLR</t>
  </si>
  <si>
    <t>ADGGKVLASASTLDKDLREGATGNIDAAK</t>
  </si>
  <si>
    <t>50S ribosomal protein L18</t>
  </si>
  <si>
    <t>PA4247</t>
  </si>
  <si>
    <t>EGATGNIDAAkK</t>
  </si>
  <si>
    <t>KDLREGATGNIDAAKKVGQLVAERAKAAG</t>
  </si>
  <si>
    <t>PA14_09020</t>
  </si>
  <si>
    <t>rpsE</t>
  </si>
  <si>
    <t>GLkNmQAPEAVAAK</t>
  </si>
  <si>
    <t>TNPVNVVYATFKGLKNMQAPEAVAAKRGK</t>
  </si>
  <si>
    <t>30S ribosomal protein S5</t>
  </si>
  <si>
    <t>PA4246</t>
  </si>
  <si>
    <t>K3(Succinyl); M5(Oxidation)</t>
  </si>
  <si>
    <t>GLkNMQAPEAVAAK</t>
  </si>
  <si>
    <t>PA14_09040</t>
  </si>
  <si>
    <t>rplO</t>
  </si>
  <si>
    <t>GIAATkGAR</t>
  </si>
  <si>
    <t>EVGRAVTLKGIAATKGARAAIEAAGGKFE</t>
  </si>
  <si>
    <t>50S ribosomal protein L15</t>
  </si>
  <si>
    <t>PA4244</t>
  </si>
  <si>
    <t>PA14_09050</t>
  </si>
  <si>
    <t>secY</t>
  </si>
  <si>
    <t>DVAENLkK</t>
  </si>
  <si>
    <t>TALMFNPKDVAENLKKSGAFIPGIRPGEQ</t>
  </si>
  <si>
    <t>preprotein translocase subunit SecY</t>
  </si>
  <si>
    <t>PA4243</t>
  </si>
  <si>
    <t>secretion protein SecY</t>
  </si>
  <si>
    <t>PA14_09080</t>
  </si>
  <si>
    <t>rpsM</t>
  </si>
  <si>
    <t>IkDLSDEQIDQLR</t>
  </si>
  <si>
    <t>SICAATGVNPAAKIKDLSDEQIDQLRNEV</t>
  </si>
  <si>
    <t>30S ribosomal protein S13</t>
  </si>
  <si>
    <t>PA4241</t>
  </si>
  <si>
    <t>EINmNIkR</t>
  </si>
  <si>
    <t>TTEGDLRREINMNIKRLMDLGCYRGLRHR</t>
  </si>
  <si>
    <t>M4(Oxidation); K7(Succinyl)</t>
  </si>
  <si>
    <t>PA14_09100</t>
  </si>
  <si>
    <t>rpsD</t>
  </si>
  <si>
    <t>AGTFkSAPAR</t>
  </si>
  <si>
    <t>EWVEVDLDKKAGTFKSAPARSDLSADINE</t>
  </si>
  <si>
    <t>30S ribosomal protein S4</t>
  </si>
  <si>
    <t>PA4239</t>
  </si>
  <si>
    <t>PA14_09115</t>
  </si>
  <si>
    <t>rpoA</t>
  </si>
  <si>
    <t>TPNLGkK</t>
  </si>
  <si>
    <t>QRTEVELLKTPNLGKKSLTEIKDVLASRG</t>
  </si>
  <si>
    <t>DNA-directed RNA polymerase subunit alpha</t>
  </si>
  <si>
    <t>PA4238</t>
  </si>
  <si>
    <t>DNA-directed RNA polymerase alpha chain</t>
  </si>
  <si>
    <t>DEVTLTLAkK</t>
  </si>
  <si>
    <t>IKLHGRDEVTLTLAKKGSGVVTAADIQLD</t>
  </si>
  <si>
    <t>AkITLEPLER</t>
  </si>
  <si>
    <t>PRHIDVQVVSQTRAKITLEPLERGFGHTL</t>
  </si>
  <si>
    <t>TEVELLkTPNLGK</t>
  </si>
  <si>
    <t>YIGDLIQRTEVELLKTPNLGKKSLTEIKD</t>
  </si>
  <si>
    <t>PA14_09150</t>
  </si>
  <si>
    <t>katA</t>
  </si>
  <si>
    <t>QIGLFLkVDPAYGK</t>
  </si>
  <si>
    <t>VPEQIQRRQIGLFLKVDPAYGKGVADALG</t>
  </si>
  <si>
    <t>catalase</t>
  </si>
  <si>
    <t>PA4236</t>
  </si>
  <si>
    <t>IFSQVGkK</t>
  </si>
  <si>
    <t>ITPYTRAKIFSQVGKKTDMFLRFSTVAGE</t>
  </si>
  <si>
    <t>GVADALGLkLD</t>
  </si>
  <si>
    <t>DPAYGKGVADALGLKLDXXXXXXXXXXXX</t>
  </si>
  <si>
    <t>mEEkTR</t>
  </si>
  <si>
    <t>XXXXXXXXXXXMEEKTRLTTAAGAPVVDN</t>
  </si>
  <si>
    <t>M1(Oxidation); K4(Succinyl)</t>
  </si>
  <si>
    <t>MEEkTR</t>
  </si>
  <si>
    <t>DLYESIEkGDFPR</t>
  </si>
  <si>
    <t>DRESSQRDLYESIEKGDFPRWKMYVQIMP</t>
  </si>
  <si>
    <t>AkIFSQVGK</t>
  </si>
  <si>
    <t>TFTVTHDITPYTRAKIFSQVGKKTDMFLR</t>
  </si>
  <si>
    <t>VDPAYGkGVADALGLKLD</t>
  </si>
  <si>
    <t>RQIGLFLKVDPAYGKGVADALGLKLDXXX</t>
  </si>
  <si>
    <t>VDPAYGkGVADALGLK</t>
  </si>
  <si>
    <t>mYVQImPEkEAATYR</t>
  </si>
  <si>
    <t>DFPRWKMYVQIMPEKEAATYRYNPFDLTK</t>
  </si>
  <si>
    <t>M1(Oxidation); M6(Oxidation); K9(Succinyl)</t>
  </si>
  <si>
    <t>kTDmFLR</t>
  </si>
  <si>
    <t>TPYTRAKIFSQVGKKTDMFLRFSTVAGER</t>
  </si>
  <si>
    <t>K1(Succinyl); M4(Oxidation)</t>
  </si>
  <si>
    <t>PA14_09180</t>
  </si>
  <si>
    <t>uvrA</t>
  </si>
  <si>
    <t>kHSIDVVVDR</t>
  </si>
  <si>
    <t>LYELDEVPKLDKQKKHSIDVVVDRFKVRA</t>
  </si>
  <si>
    <t>excinuclease ABC subunit A</t>
  </si>
  <si>
    <t>PA4234</t>
  </si>
  <si>
    <t>PA14_09200</t>
  </si>
  <si>
    <t>ssb</t>
  </si>
  <si>
    <t>kGSQVYVEGSLR</t>
  </si>
  <si>
    <t>FFGRLAEIAGEYLRKGSQVYVEGSLRTRK</t>
  </si>
  <si>
    <t>single-stranded DNA-binding protein</t>
  </si>
  <si>
    <t>PA4232</t>
  </si>
  <si>
    <t>PA14_09220</t>
  </si>
  <si>
    <t>pchB</t>
  </si>
  <si>
    <t>FkANEAAIPAPER</t>
  </si>
  <si>
    <t>LGRRMDYVKAASRFKANEAAIPAPERVAA</t>
  </si>
  <si>
    <t>isochorismate-pyruvate lyase</t>
  </si>
  <si>
    <t>PA4230</t>
  </si>
  <si>
    <t>salicylate biosynthesis protein PchB</t>
  </si>
  <si>
    <t>PA14_09400</t>
  </si>
  <si>
    <t>phzS</t>
  </si>
  <si>
    <t>FLDGkTMIVANDEHWSR</t>
  </si>
  <si>
    <t>MWRGVTEFDRFLDGKTMIVANDEHWSRLV</t>
  </si>
  <si>
    <t>PA4217</t>
  </si>
  <si>
    <t>flavin-containing monooxygenase</t>
  </si>
  <si>
    <t>FAD-dependent monooxygenase PhzS</t>
  </si>
  <si>
    <t>RPTANkIILANR</t>
  </si>
  <si>
    <t>ALREYEEARRPTANKIILANREREKEEWA</t>
  </si>
  <si>
    <t>DGHGkPLALGADVLVGADGIHSAVR</t>
  </si>
  <si>
    <t>RDGRVLIGARDGHGKPLALGADVLVGADG</t>
  </si>
  <si>
    <t>PA14_09410</t>
  </si>
  <si>
    <t>phzG1</t>
  </si>
  <si>
    <t>DEGGWkHR</t>
  </si>
  <si>
    <t>LHERLRYDRDEGGWKHRYLQPXXXXXXXX</t>
  </si>
  <si>
    <t>pyrodoxamine 5'-phosphate oxidase</t>
  </si>
  <si>
    <t>PA1905</t>
  </si>
  <si>
    <t>probable pyridoxamine 5'-phosphate oxidase</t>
  </si>
  <si>
    <t>PA14_09470</t>
  </si>
  <si>
    <t>phzB1</t>
  </si>
  <si>
    <t>ATVEkYmNTK</t>
  </si>
  <si>
    <t>DANELREKNRATVEKYMNTKGQDRLRRHE</t>
  </si>
  <si>
    <t>phenazine biosynthesis protein</t>
  </si>
  <si>
    <t>PA4211</t>
  </si>
  <si>
    <t>probable phenazine biosynthesis protein</t>
  </si>
  <si>
    <t>K5(Succinyl); M7(Oxidation)</t>
  </si>
  <si>
    <t>ATVEkYMNTK</t>
  </si>
  <si>
    <t>PA14_09480</t>
  </si>
  <si>
    <t>phzA1</t>
  </si>
  <si>
    <t>EFMNPMQkLR</t>
  </si>
  <si>
    <t>GRIKRNREFMNPMQKLRALGIAVPQIKRD</t>
  </si>
  <si>
    <t>PA4210</t>
  </si>
  <si>
    <t>PA14_09630</t>
  </si>
  <si>
    <t>TkAEPQADGSYR</t>
  </si>
  <si>
    <t>TEPHAGTDLGIIRTKAEPQADGSYRISGT</t>
  </si>
  <si>
    <t>PA4199</t>
  </si>
  <si>
    <t>PA14_09700</t>
  </si>
  <si>
    <t>AINGADLLkPAGIR</t>
  </si>
  <si>
    <t>QARRERAINGADLLKPAGIRVVEAAGLLA</t>
  </si>
  <si>
    <t>monooxygenase</t>
  </si>
  <si>
    <t>PA4190</t>
  </si>
  <si>
    <t>probable FAD-dependent monooxygenase</t>
  </si>
  <si>
    <t>PA14_09780</t>
  </si>
  <si>
    <t>FDFPEkR</t>
  </si>
  <si>
    <t>LQGVAHDMRFDFPEKRLTLAAVGAFLLLE</t>
  </si>
  <si>
    <t>PA4183</t>
  </si>
  <si>
    <t>PA14_09790</t>
  </si>
  <si>
    <t>LSQNkEAR</t>
  </si>
  <si>
    <t>EITRLVGKFKLSQNKEARDIRGASAALLA</t>
  </si>
  <si>
    <t>PA4182</t>
  </si>
  <si>
    <t>PA14_09820</t>
  </si>
  <si>
    <t>VLkQLIDK</t>
  </si>
  <si>
    <t>IGAGANRKMTAKVLKQLIDKTGIPFVTTQ</t>
  </si>
  <si>
    <t>acetolactate synthase</t>
  </si>
  <si>
    <t>PA4180</t>
  </si>
  <si>
    <t>probable acetolactate synthase large subunit</t>
  </si>
  <si>
    <t>mTAkVLK</t>
  </si>
  <si>
    <t>ILVIGAGANRKMTAKVLKQLIDKTGIPFV</t>
  </si>
  <si>
    <t>PA14_11010</t>
  </si>
  <si>
    <t>HWGHkFEVELTPER</t>
  </si>
  <si>
    <t>AARYVNRLCKHWGHKFEVELTPERGFIDF</t>
  </si>
  <si>
    <t>PA4090</t>
  </si>
  <si>
    <t>P. stutzeri 28a24</t>
  </si>
  <si>
    <t>cytochrome B561</t>
  </si>
  <si>
    <t>PA14_11140</t>
  </si>
  <si>
    <t>SkDSVLGLFR</t>
  </si>
  <si>
    <t>XXXXXXXXXXXXMSKDSVLGLFRQHADTH</t>
  </si>
  <si>
    <t>nonribosomal peptide synthetase</t>
  </si>
  <si>
    <t>PA4078</t>
  </si>
  <si>
    <t>probable nonribosomal peptide synthetase</t>
  </si>
  <si>
    <t>LDDQVkIR</t>
  </si>
  <si>
    <t>DGSLQFLGRLDDQVKIRGHRVELGDVEAA</t>
  </si>
  <si>
    <t>PA14_11340</t>
  </si>
  <si>
    <t>QAADLPDSAELkSR</t>
  </si>
  <si>
    <t>FLRQAADLPDSAELKSRLAADAGDDEAAY</t>
  </si>
  <si>
    <t>thioredoxin</t>
  </si>
  <si>
    <t>PA4061</t>
  </si>
  <si>
    <t>probable thioredoxin</t>
  </si>
  <si>
    <t>PA14_11430</t>
  </si>
  <si>
    <t>ribH</t>
  </si>
  <si>
    <t>TLkTIEGTFIAPK</t>
  </si>
  <si>
    <t>XXXXXXXXXXXMTLKTIEGTFIAPKGRYA</t>
  </si>
  <si>
    <t>6,7-dimethyl-8-ribityllumazine synthase</t>
  </si>
  <si>
    <t>PA4053</t>
  </si>
  <si>
    <t>TIEGTFIAPkGR</t>
  </si>
  <si>
    <t>XMTLKTIEGTFIAPKGRYALVVGRFNSFV</t>
  </si>
  <si>
    <t>PA14_11450</t>
  </si>
  <si>
    <t>nusB</t>
  </si>
  <si>
    <t>SNQDSGNPAAkPPK</t>
  </si>
  <si>
    <t>XXXMSNQDSGNPAAKPPKGKTAARRKARS</t>
  </si>
  <si>
    <t>transcription antitermination protein NusB</t>
  </si>
  <si>
    <t>PA4052</t>
  </si>
  <si>
    <t>NusB protein</t>
  </si>
  <si>
    <t>PA14_11560</t>
  </si>
  <si>
    <t>ispA</t>
  </si>
  <si>
    <t>YSVMNGGkR</t>
  </si>
  <si>
    <t>RLYEAMRYSVMNGGKRVRPLLAYAACEAL</t>
  </si>
  <si>
    <t>geranyltranstransferase</t>
  </si>
  <si>
    <t>PA4043</t>
  </si>
  <si>
    <t>PA14_11690</t>
  </si>
  <si>
    <t>ppa</t>
  </si>
  <si>
    <t>YEIDkDTDcLFVDR</t>
  </si>
  <si>
    <t>EIPANHAPIKYEIDKDTDCLFVDRFMATP</t>
  </si>
  <si>
    <t>inorganic pyrophosphatase</t>
  </si>
  <si>
    <t>PA4031</t>
  </si>
  <si>
    <t>K5(Acetyl); C9(Carbamidomethyl)</t>
  </si>
  <si>
    <t>WVkVEGWGNADAAR</t>
  </si>
  <si>
    <t>FFENYKDLEKGKWVKVEGWGNADAARAEI</t>
  </si>
  <si>
    <t>SYSkIPAGK</t>
  </si>
  <si>
    <t>XXXXXXXXXXMSYSKIPAGKDLPNDIYVA</t>
  </si>
  <si>
    <t>LSVLYkDVK</t>
  </si>
  <si>
    <t>KLIAVPHDKLSVLYKDVKEYTDLPALLLE</t>
  </si>
  <si>
    <t>LIAVPHDkLSVLYK</t>
  </si>
  <si>
    <t>EAGGDAKLIAVPHDKLSVLYKDVKEYTDL</t>
  </si>
  <si>
    <t>HFFENYkDLEK</t>
  </si>
  <si>
    <t>ALLLEQIKHFFENYKDLEKGKWVKVEGWG</t>
  </si>
  <si>
    <t>IPAGkDLPNDIYVAIEIPANHAPIK</t>
  </si>
  <si>
    <t>XXXXXMSYSKIPAGKDLPNDIYVAIEIPA</t>
  </si>
  <si>
    <t>AEITkAVAAFQK</t>
  </si>
  <si>
    <t>EGWGNADAARAEITKAVAAFQKXXXXXXX</t>
  </si>
  <si>
    <t>PA14_11740</t>
  </si>
  <si>
    <t>SLTkDAVTNDWQNLEKLLR</t>
  </si>
  <si>
    <t>LTKDAVTNDWQNLEKLLRGRIDLAVVDRY</t>
  </si>
  <si>
    <t>PA4027</t>
  </si>
  <si>
    <t>proteine kinase</t>
  </si>
  <si>
    <t>PA14_11750</t>
  </si>
  <si>
    <t>LLGFcQLYPSFSSLSLkR</t>
  </si>
  <si>
    <t>GFCQLYPSFSSLSLKRVWILNDIYVAEEA</t>
  </si>
  <si>
    <t>acetyltransferase</t>
  </si>
  <si>
    <t>PA4026</t>
  </si>
  <si>
    <t>probable acetyltransferase</t>
  </si>
  <si>
    <t>C5(Carbamidomethyl); K17(Succinyl)</t>
  </si>
  <si>
    <t>PA14_11810</t>
  </si>
  <si>
    <t>EAGEALATSkR</t>
  </si>
  <si>
    <t>QGFGREAGEALATSKRIAKIAFTGSTPVG</t>
  </si>
  <si>
    <t>PA4022</t>
  </si>
  <si>
    <t>hydrazone dehydrogenase, HdhA</t>
  </si>
  <si>
    <t>YAHPGSEGAIVSFkAR</t>
  </si>
  <si>
    <t>RYAHPGSEGAIVSFKARYGNYIGGEFVPP</t>
  </si>
  <si>
    <t>PA14_11890</t>
  </si>
  <si>
    <t>AVDFDLPLAVGkR</t>
  </si>
  <si>
    <t>AFRAVDFDLPLAVGKRALEMGARHYLVVS</t>
  </si>
  <si>
    <t>PA4017</t>
  </si>
  <si>
    <t>oxidoreductase</t>
  </si>
  <si>
    <t>MHSTPkR</t>
  </si>
  <si>
    <t>XXXXXXXXXMHSTPKRVLLAGATGLTGEH</t>
  </si>
  <si>
    <t>ILSEPTLAkVIAPAR</t>
  </si>
  <si>
    <t>EHLLDRILSEPTLAKVIAPARKALAEHPR</t>
  </si>
  <si>
    <t>PA14_11910</t>
  </si>
  <si>
    <t>NPGQWLIkAR</t>
  </si>
  <si>
    <t>SRVRLGLTLLDVNEKNPGQWLIKARATLE</t>
  </si>
  <si>
    <t>PA4015</t>
  </si>
  <si>
    <t>MaoC family dehydratase</t>
  </si>
  <si>
    <t>LGLTLLDVNEkNPGQWLIK</t>
  </si>
  <si>
    <t>PA14_12100</t>
  </si>
  <si>
    <t>dacC</t>
  </si>
  <si>
    <t>kGTELTK</t>
  </si>
  <si>
    <t>TYGFRFFESRNFYKKGTELTKGLVWKGSE</t>
  </si>
  <si>
    <t>D-ala-D-ala-carboxypeptidase</t>
  </si>
  <si>
    <t>PA3999</t>
  </si>
  <si>
    <t>PA14_12230</t>
  </si>
  <si>
    <t>leuS</t>
  </si>
  <si>
    <t>GGVAEADIATQEkK</t>
  </si>
  <si>
    <t>KRGGVAEADIATQEKKGMATSLFVEHPLT</t>
  </si>
  <si>
    <t>leucyl-tRNA synthetase</t>
  </si>
  <si>
    <t>PA3987</t>
  </si>
  <si>
    <t>kVIVVPGK</t>
  </si>
  <si>
    <t>TEGLSIRKVIVVPGKLVNIVANXXXXXXX</t>
  </si>
  <si>
    <t>PA14_12390</t>
  </si>
  <si>
    <t>hemL</t>
  </si>
  <si>
    <t>AFkSVGGTPLFFK</t>
  </si>
  <si>
    <t>KHIPGGVNSPVRAFKSVGGTPLFFKHAEG</t>
  </si>
  <si>
    <t>glutamate-1-semialdehyde aminotransferase</t>
  </si>
  <si>
    <t>PA3977</t>
  </si>
  <si>
    <t>glutamate-1-semialdehyde 2,1-aminomutase</t>
  </si>
  <si>
    <t>PA14_12490</t>
  </si>
  <si>
    <t>QATAALSQALkR</t>
  </si>
  <si>
    <t>ELHRQATAALSQALKRYIKERIEPSEAER</t>
  </si>
  <si>
    <t>AMP nucleosidase</t>
  </si>
  <si>
    <t>PA3970</t>
  </si>
  <si>
    <t>PA14_12550</t>
  </si>
  <si>
    <t>GMSDSkLR</t>
  </si>
  <si>
    <t>IMNLVMYARGMSDSKLRALGASHSRAALD</t>
  </si>
  <si>
    <t>PA3967</t>
  </si>
  <si>
    <t>globin</t>
  </si>
  <si>
    <t>PA14_12900</t>
  </si>
  <si>
    <t>ALTkDQLIQDIAEAIDAQK</t>
  </si>
  <si>
    <t>XXXXXXXXXXMALTKDQLIQDIAEAIDAQ</t>
  </si>
  <si>
    <t>DNA binding protein</t>
  </si>
  <si>
    <t>PA3940</t>
  </si>
  <si>
    <t>probable DNA binding protein</t>
  </si>
  <si>
    <t>VAkFVPAK</t>
  </si>
  <si>
    <t>QTGKAIEIAAKRVAKFVPAKALTDAINGX</t>
  </si>
  <si>
    <t>NPQTGkAIEIAAK</t>
  </si>
  <si>
    <t>SERPARTGRNPQTGKAIEIAAKRVAKFVP</t>
  </si>
  <si>
    <t>DALENDGEITLPGIGkLK</t>
  </si>
  <si>
    <t>ALENDGEITLPGIGKLKVSERPARTGRNP</t>
  </si>
  <si>
    <t>AIEIAAkR</t>
  </si>
  <si>
    <t>GRNPQTGKAIEIAAKRVAKFVPAKALTDA</t>
  </si>
  <si>
    <t>LkVSERPAR</t>
  </si>
  <si>
    <t>ENDGEITLPGIGKLKVSERPARTGRNPQT</t>
  </si>
  <si>
    <t>DQLIQDIAEAIDAQkTTVR</t>
  </si>
  <si>
    <t>DQLIQDIAEAIDAQKTTVRSALDQLAEIV</t>
  </si>
  <si>
    <t>PA14_13010</t>
  </si>
  <si>
    <t>VFTDYVQPNVQVAEkR</t>
  </si>
  <si>
    <t>VFTDYVQPNVQVAEKRLDANYFQTLPYLE</t>
  </si>
  <si>
    <t>PA3931</t>
  </si>
  <si>
    <t xml:space="preserve">methionine ABC transporter substrate-binding protein (NLPA lipoprotein 86,2% ou putative D-methionine-binding lipoprotein MetQ 81,5%)  </t>
  </si>
  <si>
    <t>LKDPNNALATPkDIAENPK</t>
  </si>
  <si>
    <t>LLKLKDPNNALATPKDIAENPKNLKFKEL</t>
  </si>
  <si>
    <t>LkDPNNALATPK</t>
  </si>
  <si>
    <t>RALLLLQKAGLLKLKDPNNALATPKDIAE</t>
  </si>
  <si>
    <t>FkELESALLPR</t>
  </si>
  <si>
    <t>TPKDIAENPKNLKFKELESALLPRVLDQV</t>
  </si>
  <si>
    <t>ALLLLQkAGLLK</t>
  </si>
  <si>
    <t>NEGSNSGRALLLLQKAGLLKLKDPNNALA</t>
  </si>
  <si>
    <t>PA14_13110</t>
  </si>
  <si>
    <t>TSVGkLDK</t>
  </si>
  <si>
    <t>QIAVVTDIPKTSVGKLDKKRIRIEIAQWQ</t>
  </si>
  <si>
    <t>long-chain-fatty-acid--CoA ligase</t>
  </si>
  <si>
    <t>PA3924</t>
  </si>
  <si>
    <t>probable medium-chain acyl-CoA ligase</t>
  </si>
  <si>
    <t>PA14_13140</t>
  </si>
  <si>
    <t>LAGNVLLVHETLNQVkEPR</t>
  </si>
  <si>
    <t>AGNVLLVHETLNQVKEPRLAWLYNAGQRR</t>
  </si>
  <si>
    <t>PA3922</t>
  </si>
  <si>
    <t>DYNPNkPSNVLFYFK</t>
  </si>
  <si>
    <t>AFTFRTNLKDYNPNKPSNVLFYFKQRVTA</t>
  </si>
  <si>
    <t>PA14_13250</t>
  </si>
  <si>
    <t>moaE</t>
  </si>
  <si>
    <t>ALGkIAAEAGQR</t>
  </si>
  <si>
    <t>FLEHYPGMTEKALGKIAAEAGQRWPLLRL</t>
  </si>
  <si>
    <t>molybdopterin converting factor, large subunit</t>
  </si>
  <si>
    <t>PA3916</t>
  </si>
  <si>
    <t>PA14_13350</t>
  </si>
  <si>
    <t>QDLAkALSR</t>
  </si>
  <si>
    <t>ALSHNVTEHRQDLAKALSRDRRTRAVELV</t>
  </si>
  <si>
    <t>PA3908</t>
  </si>
  <si>
    <t>PA14_13410</t>
  </si>
  <si>
    <t>prfC</t>
  </si>
  <si>
    <t>WIEcDDEkK</t>
  </si>
  <si>
    <t>INVWSARWIECDDEKKLKEFKDKAFENLS</t>
  </si>
  <si>
    <t>peptide chain release factor 3</t>
  </si>
  <si>
    <t>PA3903</t>
  </si>
  <si>
    <t>C4(Carbamidomethyl); K8(Acetyl)</t>
  </si>
  <si>
    <t>TTQAAEVAkR</t>
  </si>
  <si>
    <t>XXXXXMTTQAAEVAKRRTFAIISHPDAGK</t>
  </si>
  <si>
    <t>IQANMDPkHR</t>
  </si>
  <si>
    <t>FSGFVFKIQANMDPKHRDRIAFMRICSGK</t>
  </si>
  <si>
    <t>AAPITWPIGcYkDFK</t>
  </si>
  <si>
    <t>KIKAAPITWPIGCYKDFKGVYHLADDRII</t>
  </si>
  <si>
    <t>PA14_13730</t>
  </si>
  <si>
    <t>narL</t>
  </si>
  <si>
    <t>kLDITEGTVK</t>
  </si>
  <si>
    <t>RQIAHGYSNKMIARKLDITEGTVKVHVKR</t>
  </si>
  <si>
    <t>transcriptional regulator NarL</t>
  </si>
  <si>
    <t>PA3879</t>
  </si>
  <si>
    <t>two-component response regulator NarL</t>
  </si>
  <si>
    <t>PA14_14040</t>
  </si>
  <si>
    <t>rhlB*</t>
  </si>
  <si>
    <t>GTAPTGEkPTEK</t>
  </si>
  <si>
    <t>PAGATAKGTAPTGEKPTEKRPRKPRAPRA</t>
  </si>
  <si>
    <t>ATP-dependent RNA helicase RhlB</t>
  </si>
  <si>
    <t>PA3861</t>
  </si>
  <si>
    <t>PA14_14390</t>
  </si>
  <si>
    <t>IPLIASDTDSVkR</t>
  </si>
  <si>
    <t>DAKIPLIASDTDSVKRGAIAALGINYKEM</t>
  </si>
  <si>
    <t>ABC-type transport protein, periplasmic c</t>
  </si>
  <si>
    <t>PA3836</t>
  </si>
  <si>
    <t>PA14_14440</t>
  </si>
  <si>
    <t>valS</t>
  </si>
  <si>
    <t>VGGkLSNEGFVAK</t>
  </si>
  <si>
    <t>EIQRLEGEVKRVGGKLSNEGFVAKAPADV</t>
  </si>
  <si>
    <t>valyl-tRNA synthetase</t>
  </si>
  <si>
    <t>PA3834</t>
  </si>
  <si>
    <t>LDkEIQR</t>
  </si>
  <si>
    <t>AGLIDKSAELGRLDKEIQRLEGEVKRVGG</t>
  </si>
  <si>
    <t>APADVIEkER</t>
  </si>
  <si>
    <t>NEGFVAKAPADVIEKERAKLAEAEQALAK</t>
  </si>
  <si>
    <t>LAkLESIR</t>
  </si>
  <si>
    <t>RRLADNEPLLMKLAKLESIRVLEAGEEAP</t>
  </si>
  <si>
    <t>LADNEPLLmkLAK</t>
  </si>
  <si>
    <t>SDHRRLADNEPLLMKLAKLESIRVLEAGE</t>
  </si>
  <si>
    <t>M9(Oxidation); K10(Succinyl)</t>
  </si>
  <si>
    <t>LADNEPLLMkLAK</t>
  </si>
  <si>
    <t>GEMNISMAkR</t>
  </si>
  <si>
    <t>GVRQIRGEMNISMAKRIDIILRNASPSDH</t>
  </si>
  <si>
    <t>YPLVkGAK</t>
  </si>
  <si>
    <t>DEKGHLWHLRYPLVKGAKTSEGLDYLVVA</t>
  </si>
  <si>
    <t>TSGmmQPkLAEK</t>
  </si>
  <si>
    <t>DTLLQKRTSGMMQPKLAEKIAKQTRAEFP</t>
  </si>
  <si>
    <t>M4(Oxidation); M5(Oxidation); K8(Succinyl)</t>
  </si>
  <si>
    <t>LAEkIAK</t>
  </si>
  <si>
    <t>QKRTSGMMQPKLAEKIAKQTRAEFPEGIA</t>
  </si>
  <si>
    <t>FLEkVWEWK</t>
  </si>
  <si>
    <t>GVSRHDLGREKFLEKVWEWKEQSGGNITR</t>
  </si>
  <si>
    <t>PA14_14460</t>
  </si>
  <si>
    <t>holC</t>
  </si>
  <si>
    <t>LAEkAWR</t>
  </si>
  <si>
    <t>DPSARLQVACRLAEKAWRQGMRVYLHCAD</t>
  </si>
  <si>
    <t>DNA polymerase III subunit chi</t>
  </si>
  <si>
    <t>PA3832</t>
  </si>
  <si>
    <t>DNA polymerase III, chi subunit</t>
  </si>
  <si>
    <t>PA14_14470</t>
  </si>
  <si>
    <t>pepA</t>
  </si>
  <si>
    <t>LIILQYNGAkK</t>
  </si>
  <si>
    <t>DQPPRLIILQYNGAKKDQAPHVLVGKGIT</t>
  </si>
  <si>
    <t>leucyl aminopeptidase</t>
  </si>
  <si>
    <t>PA3831</t>
  </si>
  <si>
    <t>leucine aminopeptidase</t>
  </si>
  <si>
    <t>VEVLDEkK</t>
  </si>
  <si>
    <t>AKEFKSLKVEVLDEKKLRELGMGSFLAVA</t>
  </si>
  <si>
    <t>MEFLVkSVRPETLK</t>
  </si>
  <si>
    <t>XXXXXXXXXMEFLVKSVRPETLKTATLVL</t>
  </si>
  <si>
    <t>AVDDATGGAISAVLkR</t>
  </si>
  <si>
    <t>AVDDATGGAISAVLKRGDLAGKVGQTLLL</t>
  </si>
  <si>
    <t>VGQTLLLQSLPNLkAER</t>
  </si>
  <si>
    <t>KVGQTLLLQSLPNLKAERVLLVGAGKERE</t>
  </si>
  <si>
    <t>SLkVEVLDEK</t>
  </si>
  <si>
    <t>GEQAKGLAKEFKSLKVEVLDEKKLRELGM</t>
  </si>
  <si>
    <t>QLLkAGEFADDR</t>
  </si>
  <si>
    <t>GLMGNNEALVRQLLKAGEFADDRAWQLPL</t>
  </si>
  <si>
    <t>LTLLADkADSAAVEQGSK</t>
  </si>
  <si>
    <t>AEPLKLKKLTLLADKADSAAVEQGSKEAQ</t>
  </si>
  <si>
    <t>PA14_14600</t>
  </si>
  <si>
    <t>tgt</t>
  </si>
  <si>
    <t>YLmGVGkPEDLVEGVR</t>
  </si>
  <si>
    <t>QMPADKPRYLMGVGKPEDLVEGVRRGVDM</t>
  </si>
  <si>
    <t>queuine tRNA-ribosyltransferase</t>
  </si>
  <si>
    <t>PA3823</t>
  </si>
  <si>
    <t>M3(Oxidation); K7(Succinyl)</t>
  </si>
  <si>
    <t>PA14_14660</t>
  </si>
  <si>
    <t>VVGYDVkYMLDGK</t>
  </si>
  <si>
    <t>TVHDSSEKVVGYDVKYMLDGKAGQIRMER</t>
  </si>
  <si>
    <t>PA3819</t>
  </si>
  <si>
    <t xml:space="preserve">surface antigen </t>
  </si>
  <si>
    <t>PA14_14680</t>
  </si>
  <si>
    <t>GHIVAGNTkcFK</t>
  </si>
  <si>
    <t>HEFLEKGHIVAGNTKCFKALLTTIQPHLP</t>
  </si>
  <si>
    <t>extragenic suppressor protein SuhB</t>
  </si>
  <si>
    <t>PA3818</t>
  </si>
  <si>
    <t>K9(Succinyl); C10(Carbamidomethyl)</t>
  </si>
  <si>
    <t>PA14_14730</t>
  </si>
  <si>
    <t>iscS</t>
  </si>
  <si>
    <t>TYGPkGIGALYVR</t>
  </si>
  <si>
    <t>VDLMSFSAHKTYGPKGIGALYVRRKPRVR</t>
  </si>
  <si>
    <t>cysteine desulfurase</t>
  </si>
  <si>
    <t>PA3814</t>
  </si>
  <si>
    <t>L-cysteine desulfurase (pyridoxal phosphate-dependent)</t>
  </si>
  <si>
    <t>VVEAVSkLR</t>
  </si>
  <si>
    <t>EIDYAAKKVVEAVSKLRELSPLWDMYKEG</t>
  </si>
  <si>
    <t>VEIDLDkLK</t>
  </si>
  <si>
    <t>DAAQSTGKVEIDLDKLKVDLMSFSAHKTY</t>
  </si>
  <si>
    <t>IEHkAVLDTcR</t>
  </si>
  <si>
    <t>SGKGKHIITSKIEHKAVLDTCRQLEREGF</t>
  </si>
  <si>
    <t>HIITSkIEHK</t>
  </si>
  <si>
    <t>AHFYSGKGKHIITSKIEHKAVLDTCRQLE</t>
  </si>
  <si>
    <t>GVAHFYSGkGK</t>
  </si>
  <si>
    <t>DNLAIKGVAHFYSGKGKHIITSKIEHKAV</t>
  </si>
  <si>
    <t>FTTEEEIDYAAkK</t>
  </si>
  <si>
    <t>FGRFTTEEEIDYAAKKVVEAVSKLRELSP</t>
  </si>
  <si>
    <t>VEIDLDkLKVDLMSFSAHK</t>
  </si>
  <si>
    <t>VAQkMSEcLLMDGNFGNPASR</t>
  </si>
  <si>
    <t>DYSATTPVDPRVAQKMSECLLMDGNFGNP</t>
  </si>
  <si>
    <t>K4(Succinyl); C8(Carbamidomethyl)</t>
  </si>
  <si>
    <t>SHVFGWkAEEAVENAR</t>
  </si>
  <si>
    <t>NFGNPASRSHVFGWKAEEAVENARRQVAE</t>
  </si>
  <si>
    <t>MkLPIYLDYSATTPVDPR</t>
  </si>
  <si>
    <t>XXXXXXXXXXXXXMKLPIYLDYSATTPVD</t>
  </si>
  <si>
    <t>kVVEAVSK</t>
  </si>
  <si>
    <t>GRFTTEEEIDYAAKKVVEAVSKLRELSPL</t>
  </si>
  <si>
    <t>IAkEEMAQENAR</t>
  </si>
  <si>
    <t>THQIVGMGEAFRIAKEEMAQENARVLALR</t>
  </si>
  <si>
    <t>GkHIITSK</t>
  </si>
  <si>
    <t>LAIKGVAHFYSGKGKHIITSKIEHKAVLD</t>
  </si>
  <si>
    <t>PA14_14740</t>
  </si>
  <si>
    <t>GkTLDEAETIK</t>
  </si>
  <si>
    <t>AIASSSLATEWMKGKTLDEAETIKNTTIA</t>
  </si>
  <si>
    <t>scaffold protein</t>
  </si>
  <si>
    <t>PA3813</t>
  </si>
  <si>
    <t>probable iron-binding protein IscU</t>
  </si>
  <si>
    <t>VNEQGVIEDAkFK</t>
  </si>
  <si>
    <t>LQIKVNEQGVIEDAKFKTYGCGSAIASSS</t>
  </si>
  <si>
    <t>PA14_14750</t>
  </si>
  <si>
    <t>AISMTEAAAkHVQR</t>
  </si>
  <si>
    <t>XXXXMAISMTEAAAKHVQRSLEGRGKGEG</t>
  </si>
  <si>
    <t>iron-binding protein IscA</t>
  </si>
  <si>
    <t>PA3812</t>
  </si>
  <si>
    <t>probable iron-binding protein IscA</t>
  </si>
  <si>
    <t>PA14_14770</t>
  </si>
  <si>
    <t>hscB</t>
  </si>
  <si>
    <t>LkAAQAELER</t>
  </si>
  <si>
    <t>SADLAGVATFKRRLKAAQAELEREFAACW</t>
  </si>
  <si>
    <t>co-chaperone HscB</t>
  </si>
  <si>
    <t>PA3811</t>
  </si>
  <si>
    <t>heat shock protein HscB</t>
  </si>
  <si>
    <t>AAQLNEAYQTLkSAPR</t>
  </si>
  <si>
    <t>LERAAQLNEAYQTLKSAPRRALYLLTLSG</t>
  </si>
  <si>
    <t>PA14_14780</t>
  </si>
  <si>
    <t>hscA</t>
  </si>
  <si>
    <t>DSFDYAGDDkAAR</t>
  </si>
  <si>
    <t>ARMLKDSFDYAGDDKAARALREQQVEAQR</t>
  </si>
  <si>
    <t>chaperone protein HscA</t>
  </si>
  <si>
    <t>PA3810</t>
  </si>
  <si>
    <t>heat shock protein HscA</t>
  </si>
  <si>
    <t>QATkDAAR</t>
  </si>
  <si>
    <t>TVPAYFDDAQRQATKDAARLAGLNVLRLL</t>
  </si>
  <si>
    <t>AQEFTTYkDGQTAMMIHVLQGER</t>
  </si>
  <si>
    <t>TTIPVARAQEFTTYKDGQTAMMIHVLQGE</t>
  </si>
  <si>
    <t>ALLQIAEPGQSPkPHER</t>
  </si>
  <si>
    <t>XMALLQIAEPGQSPKPHERRLAVGIDLGT</t>
  </si>
  <si>
    <t>PA14_14820</t>
  </si>
  <si>
    <t>ndk</t>
  </si>
  <si>
    <t>ELMGATDPKk</t>
  </si>
  <si>
    <t>AIAKNRELMGATDPKKADAGTIRADFAVS</t>
  </si>
  <si>
    <t>nucleoside diphosphate kinase</t>
  </si>
  <si>
    <t>PA3807</t>
  </si>
  <si>
    <t>TLSIIKPDAVSkNVIGEILTR</t>
  </si>
  <si>
    <t>LQRTLSIIKPDAVSKNVIGEILTRFEKAG</t>
  </si>
  <si>
    <t>TLSIIkPDAVSK</t>
  </si>
  <si>
    <t>XXXXMALQRTLSIIKPDAVSKNVIGEILT</t>
  </si>
  <si>
    <t>kADAGTIR</t>
  </si>
  <si>
    <t>IAKNRELMGATDPKKADAGTIRADFAVSI</t>
  </si>
  <si>
    <t>FEkAGLR</t>
  </si>
  <si>
    <t>VSKNVIGEILTRFEKAGLRVVAAKMVQLS</t>
  </si>
  <si>
    <t>PA14_14880</t>
  </si>
  <si>
    <t>ispG</t>
  </si>
  <si>
    <t>IGVNAGSLEkDLQK</t>
  </si>
  <si>
    <t>NIPIRIGVNAGSLEKDLQKKYGEPTPEAL</t>
  </si>
  <si>
    <t>4-hydroxy-3-methylbut-2-en-1-yl diphosphate synthase</t>
  </si>
  <si>
    <t>PA3803</t>
  </si>
  <si>
    <t>probable isoprenoid biosynthetic protein GcpE</t>
  </si>
  <si>
    <t>VSVPDMDAAEAFGKIk</t>
  </si>
  <si>
    <t>SVPDMDAAEAFGKIKQQVNVPLVADIHFD</t>
  </si>
  <si>
    <t>VkAVVDAAR</t>
  </si>
  <si>
    <t>LRINPGNIGREDRVKAVVDAARERNIPIR</t>
  </si>
  <si>
    <t>PA14_14890</t>
  </si>
  <si>
    <t>hisS</t>
  </si>
  <si>
    <t>YEkPQK</t>
  </si>
  <si>
    <t>VQKLWYTGPMFRYEKPQKGRYRQFHQIGV</t>
  </si>
  <si>
    <t>histidyl-tRNA synthetase</t>
  </si>
  <si>
    <t>PA3802</t>
  </si>
  <si>
    <t>LLVNAGAGSFkSQFK</t>
  </si>
  <si>
    <t>PGIRLLVNAGAGSFKSQFKKADKSGARFA</t>
  </si>
  <si>
    <t>YEINQkLVR</t>
  </si>
  <si>
    <t>ARLDAVGLRYEINQKLVRGLDYYCRTAFE</t>
  </si>
  <si>
    <t>PA14_14930</t>
  </si>
  <si>
    <t>engA</t>
  </si>
  <si>
    <t>YLEkTYR</t>
  </si>
  <si>
    <t>QVDAVPKAYTRYLEKTYRRVLKLVGTPIR</t>
  </si>
  <si>
    <t>GTP-binding protein EngA</t>
  </si>
  <si>
    <t>PA3799</t>
  </si>
  <si>
    <t>PA14_15120</t>
  </si>
  <si>
    <t>VDSVDVAPGkDLR</t>
  </si>
  <si>
    <t>MSMQKVDSVDVAPGKDLRFAPGGYHLMLM</t>
  </si>
  <si>
    <t>PA3785</t>
  </si>
  <si>
    <t>Copper metallochaperone</t>
  </si>
  <si>
    <t>kAGDVPVEIVVESK</t>
  </si>
  <si>
    <t>LVAGERFPLTLHFRKAGDVPVEIVVESKA</t>
  </si>
  <si>
    <t>FAPGGYHLMLMGLkQPLVAGER</t>
  </si>
  <si>
    <t>RFAPGGYHLMLMGLKQPLVAGERFPLTLH</t>
  </si>
  <si>
    <t>AGDVPVEIVVESkAPAEQGGHEQHGH</t>
  </si>
  <si>
    <t>RKAGDVPVEIVVESKAPAEQGGHEQHGHX</t>
  </si>
  <si>
    <t>PA14_15310</t>
  </si>
  <si>
    <t>guaB</t>
  </si>
  <si>
    <t>VKPNAGDTVAAIMTPkDK</t>
  </si>
  <si>
    <t>KPNAGDTVAAIMTPKDKLVTAREGTPLEE</t>
  </si>
  <si>
    <t>inosine 5'-monophosphate dehydrogenase</t>
  </si>
  <si>
    <t>PA3770</t>
  </si>
  <si>
    <t>inosine-5'-monophosphate dehydrogenase</t>
  </si>
  <si>
    <t>ITGAGmAESHVHDVQITkEAPNYR</t>
  </si>
  <si>
    <t>AGMAESHVHDVQITKEAPNYRVGXXXXXX</t>
  </si>
  <si>
    <t>M6(Oxidation); K18(Acetyl)</t>
  </si>
  <si>
    <t>YFQDASAGAEkLVPEGIEGR</t>
  </si>
  <si>
    <t>SSDRYFQDASAGAEKLVPEGIEGRVPYKG</t>
  </si>
  <si>
    <t>EGTPLEEmkAK</t>
  </si>
  <si>
    <t>KLVTAREGTPLEEMKAKLYENRIEKMLVV</t>
  </si>
  <si>
    <t>M8(Oxidation); K9(Succinyl)</t>
  </si>
  <si>
    <t>AkTYPLASK</t>
  </si>
  <si>
    <t>YLRGLVTFRDIEKAKTYPLASKDEQGRLR</t>
  </si>
  <si>
    <t>VkPNAGDTVAAImTPK</t>
  </si>
  <si>
    <t>GELVGIVTGRDLRVKPNAGDTVAAIMTPK</t>
  </si>
  <si>
    <t>K2(Succinyl); M13(Oxidation)</t>
  </si>
  <si>
    <t>TYPLASkDEQGR</t>
  </si>
  <si>
    <t>FRDIEKAKTYPLASKDEQGRLRVGAAVGT</t>
  </si>
  <si>
    <t>DPVTVTPSTkIIELLQmAR</t>
  </si>
  <si>
    <t>TAIVRDPVTVTPSTKIIELLQMAREYGFS</t>
  </si>
  <si>
    <t>K10(Succinyl); M17(Oxidation)</t>
  </si>
  <si>
    <t>PA14_15340</t>
  </si>
  <si>
    <t>guaA</t>
  </si>
  <si>
    <t>ANAEDkFLGR</t>
  </si>
  <si>
    <t>ENMGVKVIRANAEDKFLGRLAGVADPEEK</t>
  </si>
  <si>
    <t>GMP synthase</t>
  </si>
  <si>
    <t>PA3769</t>
  </si>
  <si>
    <t>ELFkDEVR</t>
  </si>
  <si>
    <t>DMQFELVEPLRELFKDEVRKIGLELGLPY</t>
  </si>
  <si>
    <t>WAHLPYELLEkVSNR</t>
  </si>
  <si>
    <t>MTARWAHLPYELLEKVSNRIINEIAGISR</t>
  </si>
  <si>
    <t>TSQAFVVFQPVkSVGVVGDGR</t>
  </si>
  <si>
    <t>YHKTSQAFVVFQPVKSVGVVGDGRRYAWV</t>
  </si>
  <si>
    <t>PA14_15590</t>
  </si>
  <si>
    <t>VkSLGAFLEGDDK</t>
  </si>
  <si>
    <t>NLCNAPGNDNGGKVKSLGAFLEGDDKVLV</t>
  </si>
  <si>
    <t>Sea12</t>
  </si>
  <si>
    <t>QVAAAISAkR</t>
  </si>
  <si>
    <t>SEDSLKQVAAAISAKRTSITPEDAKVIAK</t>
  </si>
  <si>
    <t>VSAALkDPAQK</t>
  </si>
  <si>
    <t>DDDASKRDRVSAALKDPAQKNNRDHVDII</t>
  </si>
  <si>
    <t>PA14_15680</t>
  </si>
  <si>
    <t>LVYGTVEPkSGAVESR</t>
  </si>
  <si>
    <t>HARIQRLVYGTVEPKSGAVESRGRFFEQE</t>
  </si>
  <si>
    <t>PA3767</t>
  </si>
  <si>
    <t>Cytosine/adenosine deaminase ou CRISPR-associated protein Csn1 ou zinc-binding protein</t>
  </si>
  <si>
    <t>PA14_15740</t>
  </si>
  <si>
    <t>purL</t>
  </si>
  <si>
    <t>DSMSMkTR</t>
  </si>
  <si>
    <t>LGITIPVGKDSMSMKTRWQDNGEDKSVTS</t>
  </si>
  <si>
    <t>phosphoribosylformylglycinamidine synthase</t>
  </si>
  <si>
    <t>PA3763</t>
  </si>
  <si>
    <t>LSYDVNDDIAAPYIkK</t>
  </si>
  <si>
    <t>LSYDVNDDIAAPYIKKGVRPKVAILREQG</t>
  </si>
  <si>
    <t>PA14_15770</t>
  </si>
  <si>
    <t>VELVVADELIHASVkALK</t>
  </si>
  <si>
    <t>VELVVADELIHASVKALKAAHPYETPAYE</t>
  </si>
  <si>
    <t>PA3762</t>
  </si>
  <si>
    <t>Bsu YqfO NIF3/CutA domain protein</t>
  </si>
  <si>
    <t>PA14_15870</t>
  </si>
  <si>
    <t>EIPDGSLVmGSPGkVVR</t>
  </si>
  <si>
    <t>KEIPDGSLVMGSPGKVVRELSEPQKKMLE</t>
  </si>
  <si>
    <t>PA3753</t>
  </si>
  <si>
    <t>M9(Oxidation); K14(Succinyl)</t>
  </si>
  <si>
    <t>EIPDGSLVMGSPGkVVR</t>
  </si>
  <si>
    <t>PA14_15960</t>
  </si>
  <si>
    <t>ffh</t>
  </si>
  <si>
    <t>LTEDNIkDTLR</t>
  </si>
  <si>
    <t>RHVTGKAKLTEDNIKDTLREVRMALLEAD</t>
  </si>
  <si>
    <t>signal recognition particle protein Ffh</t>
  </si>
  <si>
    <t>PA3746</t>
  </si>
  <si>
    <t>PA14_16000</t>
  </si>
  <si>
    <t>rplS</t>
  </si>
  <si>
    <t>TFQTYSPIVDSLSVkR</t>
  </si>
  <si>
    <t>TFQTYSPIVDSLSVKRRGDVRKAKLYYLR</t>
  </si>
  <si>
    <t>50S ribosomal protein L19</t>
  </si>
  <si>
    <t>PA3742</t>
  </si>
  <si>
    <t>PA14_16050</t>
  </si>
  <si>
    <t>dsbC</t>
  </si>
  <si>
    <t>SSEckNPVDK</t>
  </si>
  <si>
    <t>DAMMNGKEIKSSECKNPVDKQFQMGQMVG</t>
  </si>
  <si>
    <t>thiol:disulfide interchange protein DsbC</t>
  </si>
  <si>
    <t>PA3737</t>
  </si>
  <si>
    <t>C4(Carbamidomethyl); K5(Succinyl)</t>
  </si>
  <si>
    <t>PA14_16180</t>
  </si>
  <si>
    <t>GEEQLGAAkAK</t>
  </si>
  <si>
    <t>LGAQARGEEQLGAAKAKATKDQGSAEAEV</t>
  </si>
  <si>
    <t>PA3729</t>
  </si>
  <si>
    <t>Inner membrane protein YgiK</t>
  </si>
  <si>
    <t>PA14_16250</t>
  </si>
  <si>
    <t>lasB</t>
  </si>
  <si>
    <t>STTLPNGkQVTR</t>
  </si>
  <si>
    <t>DELKAIRSTTLPNGKQVTRYEQFHNGVRV</t>
  </si>
  <si>
    <t>elastase LasB</t>
  </si>
  <si>
    <t>PA3724</t>
  </si>
  <si>
    <t>PA14_16290</t>
  </si>
  <si>
    <t>LVLWLkENR</t>
  </si>
  <si>
    <t>EGDQQARKRLVLWLKENRQRFVEHCRGIL</t>
  </si>
  <si>
    <t>PA3720</t>
  </si>
  <si>
    <t>PA14_16510</t>
  </si>
  <si>
    <t>kSPFDSGNR</t>
  </si>
  <si>
    <t>GWLRTEIGVHRLVRKSPFDSGNRRHTSFT</t>
  </si>
  <si>
    <t>peptide chain release factor 2</t>
  </si>
  <si>
    <t>PA14_16530</t>
  </si>
  <si>
    <t>lysS</t>
  </si>
  <si>
    <t>SLRPLPDkHHGLTDTEQR</t>
  </si>
  <si>
    <t>SVRLLTKSLRPLPDKHHGLTDTEQRYRQR</t>
  </si>
  <si>
    <t>lysyl-tRNA synthetase</t>
  </si>
  <si>
    <t>PA3700</t>
  </si>
  <si>
    <t>YNPEISAADLNDVEkAR</t>
  </si>
  <si>
    <t>YNPEISAADLNDVEKARAIAKKAGAKVLG</t>
  </si>
  <si>
    <t>TkEELEAAAIPVK</t>
  </si>
  <si>
    <t>AYFADLQKQYADKTKEELEAAAIPVKVAG</t>
  </si>
  <si>
    <t>SGkGDLYVDmTSVR</t>
  </si>
  <si>
    <t>GDIIGAEGVLARSGKGDLYVDMTSVRLLT</t>
  </si>
  <si>
    <t>K3(Succinyl); M10(Oxidation)</t>
  </si>
  <si>
    <t>QYADkTKEELEAAAIPVK</t>
  </si>
  <si>
    <t>RDAYFADLQKQYADKTKEELEAAAIPVKV</t>
  </si>
  <si>
    <t>kTLPEETLAEIK</t>
  </si>
  <si>
    <t>LQDSSERLQVYVNRKTLPEETLAEIKTWD</t>
  </si>
  <si>
    <t>PA14_16630</t>
  </si>
  <si>
    <t>LptF*</t>
  </si>
  <si>
    <t>SQLNAkQTSR</t>
  </si>
  <si>
    <t>RTAQLDKLRSQLNAKQTSRGTMVTFGDVL</t>
  </si>
  <si>
    <t>outer membrane protein, OmpA</t>
  </si>
  <si>
    <t>PA3692</t>
  </si>
  <si>
    <t>Lipotoxon F, LptF</t>
  </si>
  <si>
    <t xml:space="preserve">Outer Membrane  </t>
  </si>
  <si>
    <t>PA14_16640</t>
  </si>
  <si>
    <t>AVkDAQQGVmELR</t>
  </si>
  <si>
    <t>AERKTQAAKAQKAVKDAQQGVMELREEGM</t>
  </si>
  <si>
    <t>lipoprotein</t>
  </si>
  <si>
    <t>PA3691</t>
  </si>
  <si>
    <t>PA14_16690</t>
  </si>
  <si>
    <t>ppc</t>
  </si>
  <si>
    <t>ALLkQLR</t>
  </si>
  <si>
    <t>ARVGDSAEPYRALLKQLRERLRVTRNWTH</t>
  </si>
  <si>
    <t>phosphoenolpyruvate carboxylase</t>
  </si>
  <si>
    <t>PA3687</t>
  </si>
  <si>
    <t>LAkDALLAYR</t>
  </si>
  <si>
    <t>APEPAWRAQMDRLAKDALLAYRRVVRDDP</t>
  </si>
  <si>
    <t>PA14_16700</t>
  </si>
  <si>
    <t>adk</t>
  </si>
  <si>
    <t>EDDkEETVR</t>
  </si>
  <si>
    <t>DDVTGEELIQREDDKEETVRHRLSVYHSQ</t>
  </si>
  <si>
    <t>adenylate kinase</t>
  </si>
  <si>
    <t>PA3686</t>
  </si>
  <si>
    <t>VAGkDDVTGEELIQR</t>
  </si>
  <si>
    <t>RVYHTEHNPPKVAGKDDVTGEELIQREDD</t>
  </si>
  <si>
    <t>VILLGAPGAGkGTQAR</t>
  </si>
  <si>
    <t>XXMRVILLGAPGAGKGTQARFITEKFGIP</t>
  </si>
  <si>
    <t>LSVYHSQTkPLVDFYQK</t>
  </si>
  <si>
    <t>ETVRHRLSVYHSQTKPLVDFYQKLSAAEG</t>
  </si>
  <si>
    <t>LSAAEGTPkYHSIAGVGSVEQITAK</t>
  </si>
  <si>
    <t>DFYQKLSAAEGTPKYHSIAGVGSVEQITA</t>
  </si>
  <si>
    <t>FITEkFGIPQISTGDmLR</t>
  </si>
  <si>
    <t>PGAGKGTQARFITEKFGIPQISTGDMLRA</t>
  </si>
  <si>
    <t>K5(Succinyl); M16(Oxidation)</t>
  </si>
  <si>
    <t>AAVkAGSPLGQQVK</t>
  </si>
  <si>
    <t>IPQISTGDMLRAAVKAGSPLGQQVKGVMD</t>
  </si>
  <si>
    <t>PA14_16950</t>
  </si>
  <si>
    <t>dapD</t>
  </si>
  <si>
    <t>VALLDEQNALVkVVK</t>
  </si>
  <si>
    <t>GTKVALLDEQNALVKVVKARDLAGQPDLL</t>
  </si>
  <si>
    <t>tetrahydrodipicolinate succinylase</t>
  </si>
  <si>
    <t>PA3666</t>
  </si>
  <si>
    <t>NSQNGAVEckTNK</t>
  </si>
  <si>
    <t>LLFRRNSQNGAVECKTNKTAIELNEALHA</t>
  </si>
  <si>
    <t>C9(Carbamidomethyl); K10(Succinyl)</t>
  </si>
  <si>
    <t>LLEVFSVDkFPK</t>
  </si>
  <si>
    <t>ARLKGKLLEVFSVDKFPKMTDYVVPAGVR</t>
  </si>
  <si>
    <t>GkLLEVFSVDKFPK</t>
  </si>
  <si>
    <t>AELAELQLEARLKGKLLEVFSVDKFPKMT</t>
  </si>
  <si>
    <t>GkLLEVFSVDK</t>
  </si>
  <si>
    <t>PA14_16970</t>
  </si>
  <si>
    <t>VAYDFHDYkAVGIDR</t>
  </si>
  <si>
    <t>WLDEHKVAYDFHDYKAVGIDREHLQRWCA</t>
  </si>
  <si>
    <t>arsenate reductase</t>
  </si>
  <si>
    <t>PA3664</t>
  </si>
  <si>
    <t>AcDTMkK</t>
  </si>
  <si>
    <t>MTYVLYGIKACDTMKKARTWLDEHKVAYD</t>
  </si>
  <si>
    <t>C2(Carbamidomethyl); K6(Succinyl)</t>
  </si>
  <si>
    <t>PA14_17040</t>
  </si>
  <si>
    <t>glnD</t>
  </si>
  <si>
    <t>QLYTETkR</t>
  </si>
  <si>
    <t>SWRASLLRQLYTETKRALRRGLENPVDRE</t>
  </si>
  <si>
    <t>PII uridylyl-transferase</t>
  </si>
  <si>
    <t>PA3658</t>
  </si>
  <si>
    <t>protein-PII uridylyltransferase</t>
  </si>
  <si>
    <t>HAkYNDTEYNLEPNVK</t>
  </si>
  <si>
    <t>FFLAKRHEQQRRHAKYNDTEYNLEPNVKG</t>
  </si>
  <si>
    <t>PA14_17050</t>
  </si>
  <si>
    <t>map</t>
  </si>
  <si>
    <t>TPDDIEkMR</t>
  </si>
  <si>
    <t>XXMTVTIKTPDDIEKMRIAGRLAAEVLEM</t>
  </si>
  <si>
    <t>methionine aminopeptidase</t>
  </si>
  <si>
    <t>PA3657</t>
  </si>
  <si>
    <t>HAEkNGFSVVR</t>
  </si>
  <si>
    <t>HLGDIGEIIQKHAEKNGFSVVREYCGHGI</t>
  </si>
  <si>
    <t>PA14_17060</t>
  </si>
  <si>
    <t>rpsB</t>
  </si>
  <si>
    <t>DLETQSQDGTFDkLTK</t>
  </si>
  <si>
    <t>LRDLETQSQDGTFDKLTKKEALMRSRDLE</t>
  </si>
  <si>
    <t>30S ribosomal protein S2</t>
  </si>
  <si>
    <t>PA3656</t>
  </si>
  <si>
    <t>WLGGMLTNYkTIR</t>
  </si>
  <si>
    <t>YVDHRWLGGMLTNYKTIRQSIKRLRDLET</t>
  </si>
  <si>
    <t>PA14_17070</t>
  </si>
  <si>
    <t>tsf</t>
  </si>
  <si>
    <t>TGLGMMEckK</t>
  </si>
  <si>
    <t>KELRERTGLGMMECKKALTAAGGDIEKAI</t>
  </si>
  <si>
    <t>elongation factor Ts</t>
  </si>
  <si>
    <t>PA3655</t>
  </si>
  <si>
    <t>C8(Carbamidomethyl); K9(Acetyl)</t>
  </si>
  <si>
    <t>LALVAkTGENVNIR</t>
  </si>
  <si>
    <t>LVEAREEARLALVAKTGENVNIRRLTRVE</t>
  </si>
  <si>
    <t>EkEIFLALNADK</t>
  </si>
  <si>
    <t>LSASEVSEEAIAKEKEIFLALNADKIAGK</t>
  </si>
  <si>
    <t>NPEVkVGDLAK</t>
  </si>
  <si>
    <t>ASLVEQPFVKNPEVKVGDLAKQAGAEIVS</t>
  </si>
  <si>
    <t>IGVVVNLkGGNPELAK</t>
  </si>
  <si>
    <t>AYLHGHRIGVVVNLKGGNPELAKDIAMHV</t>
  </si>
  <si>
    <t>IAGkPENIVENmVK</t>
  </si>
  <si>
    <t>KEIFLALNADKIAGKPENIVENMVKGRIS</t>
  </si>
  <si>
    <t>K4(Succinyl); M12(Oxidation)</t>
  </si>
  <si>
    <t>IAGkPENIVENMVK</t>
  </si>
  <si>
    <t>GFVAESLEkAFNEK</t>
  </si>
  <si>
    <t>LQDDFKGFVAESLEKAFNEKLTDAAPLVE</t>
  </si>
  <si>
    <t>AFNEkLTDAAPLVEAR</t>
  </si>
  <si>
    <t>KGFVAESLEKAFNEKLTDAAPLVEAREEA</t>
  </si>
  <si>
    <t>VGDLAkQAGAEIVSFVR</t>
  </si>
  <si>
    <t>PFVKNPEVKVGDLAKQAGAEIVSFVRYEV</t>
  </si>
  <si>
    <t>kALTAAGGDIEK</t>
  </si>
  <si>
    <t>ELRERTGLGMMECKKALTAAGGDIEKAID</t>
  </si>
  <si>
    <t>ISkFLAEASLVEQPFVK</t>
  </si>
  <si>
    <t>PENIVENMVKGRISKFLAEASLVEQPFVK</t>
  </si>
  <si>
    <t>IAGKPENIVENMVkGR</t>
  </si>
  <si>
    <t>KIAGKPENIVENMVKGRISKFLAEASLVE</t>
  </si>
  <si>
    <t>GGNPELAkDIAmHVAASNPQFLSASEVSEEAIAK</t>
  </si>
  <si>
    <t>GVVVNLKGGNPELAKDIAMHVAASNPQFL</t>
  </si>
  <si>
    <t>K8(Succinyl); M12(Oxidation)</t>
  </si>
  <si>
    <t>PA14_17080</t>
  </si>
  <si>
    <t>pyrH</t>
  </si>
  <si>
    <t>ATkVDGVYTADPFKDPNAEK</t>
  </si>
  <si>
    <t>KATKVDGVYTADPFKDPNAEKFERLTYDE</t>
  </si>
  <si>
    <t>uridylate kinase</t>
  </si>
  <si>
    <t>PA3654</t>
  </si>
  <si>
    <t>PA14_17100</t>
  </si>
  <si>
    <t>frr</t>
  </si>
  <si>
    <t>TLEALGHAFAkIR</t>
  </si>
  <si>
    <t>RMGKTLEALGHAFAKIRTGRAHPSILDSV</t>
  </si>
  <si>
    <t>ribosome recycling factor</t>
  </si>
  <si>
    <t>PA3653</t>
  </si>
  <si>
    <t>RAGDDVQkLTDK</t>
  </si>
  <si>
    <t>ISEDEERRAGDDVQKLTDKFIGEIEKALE</t>
  </si>
  <si>
    <t>mINEIkK</t>
  </si>
  <si>
    <t>XXXXXXXXMINEIKKEAQERMGKTLEALG</t>
  </si>
  <si>
    <t>M1(Oxidation); K6(Succinyl)</t>
  </si>
  <si>
    <t>LTDkFIGEIEK</t>
  </si>
  <si>
    <t>EERRAGDDVQKLTDKFIGEIEKALEAKEA</t>
  </si>
  <si>
    <t>GYTkQAR</t>
  </si>
  <si>
    <t>PMPALTEETRKGYTKQARAEAEQARVSVR</t>
  </si>
  <si>
    <t>FIGEIEkALEAK</t>
  </si>
  <si>
    <t>DVQKLTDKFIGEIEKALEAKEADLMAVXX</t>
  </si>
  <si>
    <t>DALAQLkDLQK</t>
  </si>
  <si>
    <t>VSVRNIRRDALAQLKDLQKEKEISEDEER</t>
  </si>
  <si>
    <t>AGDDVQkLTDK</t>
  </si>
  <si>
    <t>KGYTkQAR</t>
  </si>
  <si>
    <t>TIRVPMPALTEETRKGYTKQARAEAEQAR</t>
  </si>
  <si>
    <t>INEIkK</t>
  </si>
  <si>
    <t>XXXXXXXXXMINEIKKEAQERMGKTLEAL</t>
  </si>
  <si>
    <t>DLQkEKEISEDEER</t>
  </si>
  <si>
    <t>NIRRDALAQLKDLQKEKEISEDEERRAGD</t>
  </si>
  <si>
    <t>PA14_17110</t>
  </si>
  <si>
    <t>uppS</t>
  </si>
  <si>
    <t>AALADFSkR</t>
  </si>
  <si>
    <t>FKHAAMRAALADFSKRQRRFGKTSEQVEA</t>
  </si>
  <si>
    <t>UDP pyrophosphate synthetase</t>
  </si>
  <si>
    <t>PA3652</t>
  </si>
  <si>
    <t>undecaprenyl pyrophosphate synthetase</t>
  </si>
  <si>
    <t>PA14_17170</t>
  </si>
  <si>
    <t>QYAVDAEkK</t>
  </si>
  <si>
    <t>LESDAAKQYAVDAEKKFGPQLNKLKNLER</t>
  </si>
  <si>
    <t>PA3647</t>
  </si>
  <si>
    <t>probable outer membrane protein precursor</t>
  </si>
  <si>
    <t>skp</t>
  </si>
  <si>
    <t>QYAVDAEKk</t>
  </si>
  <si>
    <t>LDQAVEETIkK</t>
  </si>
  <si>
    <t>KLKPKLDQAVEETIKKGGYDMVIERGAVV</t>
  </si>
  <si>
    <t>LVSNGSkMSQGDR</t>
  </si>
  <si>
    <t>DAKALQDKLVSNGSKMSQGDREKAELDFK</t>
  </si>
  <si>
    <t>kGGYDmVIER</t>
  </si>
  <si>
    <t>LKPKLDQAVEETIKKGGYDMVIERGAVVD</t>
  </si>
  <si>
    <t>K1(Succinyl); M6(Oxidation)</t>
  </si>
  <si>
    <t>kFGPQLNK</t>
  </si>
  <si>
    <t>ESDAAKQYAVDAEKKFGPQLNKLKNLERD</t>
  </si>
  <si>
    <t>ALQDkLVSNGSK</t>
  </si>
  <si>
    <t>KLKNLERDAKALQDKLVSNGSKMSQGDRE</t>
  </si>
  <si>
    <t>PA14_17190</t>
  </si>
  <si>
    <t>fabZ</t>
  </si>
  <si>
    <t>VVELDIEGkR</t>
  </si>
  <si>
    <t>FLLVDRVVELDIEGKRIRAYKNVSINEPF</t>
  </si>
  <si>
    <t>(3R)-hydroxymyristoyl-ACP dehydratase</t>
  </si>
  <si>
    <t>PA3645</t>
  </si>
  <si>
    <t>(3R)-hydroxymyristoyl-[acyl carrier protein] dehydratase</t>
  </si>
  <si>
    <t>PA14_17210</t>
  </si>
  <si>
    <t>lpxA</t>
  </si>
  <si>
    <t>IYQFSSVGEDTPDLkYK</t>
  </si>
  <si>
    <t>IYQFSSVGEDTPDLKYKGEPTRLVIGDHN</t>
  </si>
  <si>
    <t>UDP-N-acetylglucosamine acyltransferase</t>
  </si>
  <si>
    <t>PA3644</t>
  </si>
  <si>
    <t>AYkVVYR</t>
  </si>
  <si>
    <t>GFSSEAIHALRRAYKVVYRQGHTVEEALA</t>
  </si>
  <si>
    <t>PA14_17290</t>
  </si>
  <si>
    <t>pyrG</t>
  </si>
  <si>
    <t>VEIGAkR</t>
  </si>
  <si>
    <t>FLEAIRQLRVEIGAKRAMLMHLTLVPYIA</t>
  </si>
  <si>
    <t>CTP synthetase</t>
  </si>
  <si>
    <t>PA3637</t>
  </si>
  <si>
    <t>CTP synthase</t>
  </si>
  <si>
    <t>VVDAkLNPER</t>
  </si>
  <si>
    <t>GQADLSEWDRVVDAKLNPEREVTIAMVGK</t>
  </si>
  <si>
    <t>PA14_17310</t>
  </si>
  <si>
    <t>kdsA</t>
  </si>
  <si>
    <t>TNAVINIkK</t>
  </si>
  <si>
    <t>LVVAMARTNAVINIKKAQFLAPQEMKHIL</t>
  </si>
  <si>
    <t>2-dehydro-3-deoxyphosphooctonate aldolase</t>
  </si>
  <si>
    <t>PA3636</t>
  </si>
  <si>
    <t>LNkLEAFLSQLK</t>
  </si>
  <si>
    <t>EHAKCDGPCALRLNKLEAFLSQLKQLDEL</t>
  </si>
  <si>
    <t>ASFDkANR</t>
  </si>
  <si>
    <t>EKLGIPYVFKASFDKANRSSIHSFRGPGL</t>
  </si>
  <si>
    <t>VTEkLGIPYVFK</t>
  </si>
  <si>
    <t>LAMQVCEEYVRVTEKLGIPYVFKASFDKA</t>
  </si>
  <si>
    <t>PA14_17320</t>
  </si>
  <si>
    <t>eno</t>
  </si>
  <si>
    <t>IVDIkGR</t>
  </si>
  <si>
    <t>XXXXXXXMAKIVDIKGREVLDSRGNPTVE</t>
  </si>
  <si>
    <t>phosphopyruvate hydratase</t>
  </si>
  <si>
    <t>PA3635</t>
  </si>
  <si>
    <t>enolase</t>
  </si>
  <si>
    <t>AkIVDIK</t>
  </si>
  <si>
    <t>XXXXXXXXXXXXMAKIVDIKGREVLDSRG</t>
  </si>
  <si>
    <t>EGIEkGIGNSILIK</t>
  </si>
  <si>
    <t>LFVTNTKILKEGIEKGIGNSILIKFNQIG</t>
  </si>
  <si>
    <t>YLGkGVLK</t>
  </si>
  <si>
    <t>ALELRDGDKSRYLGKGVLKAVANINGPIR</t>
  </si>
  <si>
    <t>ILkEGIEK</t>
  </si>
  <si>
    <t>LVGDDLFVTNTKILKEGIEKGIGNSILIK</t>
  </si>
  <si>
    <t>IEEQLGAkAPYR</t>
  </si>
  <si>
    <t>KYNQLLRIEEQLGAKAPYRGRAEFRGXXX</t>
  </si>
  <si>
    <t>GVLkAVANINGPIR</t>
  </si>
  <si>
    <t>RDGDKSRYLGKGVLKAVANINGPIRDLLL</t>
  </si>
  <si>
    <t>DLLLGkDAADQK</t>
  </si>
  <si>
    <t>VANINGPIRDLLLGKDAADQKALDHAMIE</t>
  </si>
  <si>
    <t>DGkYDLEGEGK</t>
  </si>
  <si>
    <t>LALDCASSEFFKDGKYDLEGEGKVFDAAG</t>
  </si>
  <si>
    <t>PA14_17400</t>
  </si>
  <si>
    <t>adhC</t>
  </si>
  <si>
    <t>ckFcLSGK</t>
  </si>
  <si>
    <t>DHVIPLYTAECGKCKFCLSGKTNLCQAVR</t>
  </si>
  <si>
    <t>alcohol dehydrogenase</t>
  </si>
  <si>
    <t>PA3629</t>
  </si>
  <si>
    <t>alcohol dehydrogenase class III</t>
  </si>
  <si>
    <t>C1(Carbamidomethyl); K2(Acetyl); C4(Carbamidomethyl)</t>
  </si>
  <si>
    <t>SELPSYVEkAQK</t>
  </si>
  <si>
    <t>GGVRGRSELPSYVEKAQKGEIPLDTFITH</t>
  </si>
  <si>
    <t>IPkDAPLDK</t>
  </si>
  <si>
    <t>EYTVLPEISLAKIPKDAPLDKVCLLGCGV</t>
  </si>
  <si>
    <t>ATQGkGLmPDGTSR</t>
  </si>
  <si>
    <t>GKTNLCQAVRATQGKGLMPDGTSRFSYKG</t>
  </si>
  <si>
    <t>K5(Succinyl); M8(Oxidation)</t>
  </si>
  <si>
    <t>PA14_17420</t>
  </si>
  <si>
    <t>ispF</t>
  </si>
  <si>
    <t>VGNVDATIVAQAPkmAPHIETmR</t>
  </si>
  <si>
    <t>KVGNVDATIVAQAPKMAPHIETMRGSIAE</t>
  </si>
  <si>
    <t>2-C-methyl-D-erythritol 2,4-cyclodiphosphate synthase</t>
  </si>
  <si>
    <t>PA3627</t>
  </si>
  <si>
    <t>2C-methyl-D-erythritol 2,4-cyclodiphosphate synthase</t>
  </si>
  <si>
    <t>K14(Succinyl); M15(Oxidation); M22(Oxidation)</t>
  </si>
  <si>
    <t>PA14_17490</t>
  </si>
  <si>
    <t>fdxA</t>
  </si>
  <si>
    <t>TFVVTDNcIkcK</t>
  </si>
  <si>
    <t>XXXXMTFVVTDNCIKCKYTDCVEVCPVDC</t>
  </si>
  <si>
    <t>ferredoxin I</t>
  </si>
  <si>
    <t>PA3621</t>
  </si>
  <si>
    <t>C8(Carbamidomethyl); K10(Succinyl); C11(Carbamidomethyl)</t>
  </si>
  <si>
    <t>PA14_17580</t>
  </si>
  <si>
    <t>GQLAcLVIPkR</t>
  </si>
  <si>
    <t>IYRSRGQLACLVIPKRDRPMVFDAVQAER</t>
  </si>
  <si>
    <t>PA3613</t>
  </si>
  <si>
    <t>D-xylulose 5-phosphate/D-fructose 6-phosphate phosphoketolase</t>
  </si>
  <si>
    <t>C5(Carbamidomethyl); K10(Acetyl)</t>
  </si>
  <si>
    <t>TALLTPEEAAAVAGkGDPALLR</t>
  </si>
  <si>
    <t>TALLTPEEAAAVAGKGDPALLRXXXXXXX</t>
  </si>
  <si>
    <t>PA14_17600</t>
  </si>
  <si>
    <t>VAkESSVGTPR</t>
  </si>
  <si>
    <t>LKDFELSKMLEKVAKESSVGTPRAINEDI</t>
  </si>
  <si>
    <t>PA3611</t>
  </si>
  <si>
    <t>Putative NADPH-quinone reductase (modulator of drug activity B)</t>
  </si>
  <si>
    <t>PA14_18120</t>
  </si>
  <si>
    <t>mmsA</t>
  </si>
  <si>
    <t>IVSSELGkTFEDAK</t>
  </si>
  <si>
    <t>HHDELAKIVSSELGKTFEDAKGDVWRGIE</t>
  </si>
  <si>
    <t>methylmalonate-semialdehyde dehydrogenase</t>
  </si>
  <si>
    <t>PA3570</t>
  </si>
  <si>
    <t>EQVDQLLkHPQVK</t>
  </si>
  <si>
    <t>QVVHGGKEQVDQLLKHPQVKAVSFVGSVA</t>
  </si>
  <si>
    <t>TFEDAkGDVWR</t>
  </si>
  <si>
    <t>KIVSSELGKTFEDAKGDVWRGIEVVEHAC</t>
  </si>
  <si>
    <t>EHHDELAkIVSSELGK</t>
  </si>
  <si>
    <t>RYQALLKEHHDELAKIVSSELGKTFEDAK</t>
  </si>
  <si>
    <t>DALAkVRPGPWDDSGASYGPVINPQAK</t>
  </si>
  <si>
    <t>AAREWIPEIRDALAKVRPGPWDDSGASYG</t>
  </si>
  <si>
    <t>PA14_18140</t>
  </si>
  <si>
    <t>mmsB</t>
  </si>
  <si>
    <t>VAEAAAAkGLTLLDAPVSGGVGGAR</t>
  </si>
  <si>
    <t>APETARKVAEAAAAKGLTLLDAPVSGGVG</t>
  </si>
  <si>
    <t>3-hydroxyisobutyrate dehydrogenase</t>
  </si>
  <si>
    <t>PA3569</t>
  </si>
  <si>
    <t>PA14_18150</t>
  </si>
  <si>
    <t>DELkGHVPLGLVVLK</t>
  </si>
  <si>
    <t>AVAECAVIGVRDELKGHVPLGLVVLKDDA</t>
  </si>
  <si>
    <t>acetyl-coa synthetase</t>
  </si>
  <si>
    <t>PA3568</t>
  </si>
  <si>
    <t>probable acetyl-coa synthetase</t>
  </si>
  <si>
    <t>PA14_18160</t>
  </si>
  <si>
    <t>AISVNPVDTkVR</t>
  </si>
  <si>
    <t>LVEVRAISVNPVDTKVRQRAQPEAGQAKV</t>
  </si>
  <si>
    <t>PA3567</t>
  </si>
  <si>
    <t>probable oxidoreductase</t>
  </si>
  <si>
    <t>PA14_18350</t>
  </si>
  <si>
    <t>SNLVVGPINkQR</t>
  </si>
  <si>
    <t>FDEDRSNLVVGPINKQRWIYSVSKQLLDR</t>
  </si>
  <si>
    <t>bifunctional UDP-glucuronic acid decarboxylase/UDP-4-amino-4-deoxy-L-arabinose formyltransferase</t>
  </si>
  <si>
    <t>PA3554</t>
  </si>
  <si>
    <t>ArnA</t>
  </si>
  <si>
    <t>LVDGGAQkR</t>
  </si>
  <si>
    <t>VEGTPIRLVDGGAQKRCFTDVDDGIEALA</t>
  </si>
  <si>
    <t>PA14_18370</t>
  </si>
  <si>
    <t>LAGLPLAPLGLPAHkQR</t>
  </si>
  <si>
    <t>LAGLPLAPLGLPAHKQRHAWHLFILRIDA</t>
  </si>
  <si>
    <t>UDP-4-amino-4-deoxy-L-arabinose--oxoglutarate aminotransferase</t>
  </si>
  <si>
    <t>PA3552</t>
  </si>
  <si>
    <t>ArnB</t>
  </si>
  <si>
    <t>AIEDILEkR</t>
  </si>
  <si>
    <t>DIERVARAIEDILEKRRXXXXXXXXXXXX</t>
  </si>
  <si>
    <t>kPQAEVIEPGFK</t>
  </si>
  <si>
    <t>GLGVDAYDRLSHGRKPQAEVIEPGFKYNL</t>
  </si>
  <si>
    <t>DAFMEALkAR</t>
  </si>
  <si>
    <t>EACGLGRDAFMEALKARGIGSGIHFIASH</t>
  </si>
  <si>
    <t>PA14_18610</t>
  </si>
  <si>
    <t>argF</t>
  </si>
  <si>
    <t>VLGMVFEkASTR</t>
  </si>
  <si>
    <t>YEPLKSRVLGMVFEKASTRTRLSFEAGMI</t>
  </si>
  <si>
    <t>ornithine carbamoyltransferase</t>
  </si>
  <si>
    <t>PA3537</t>
  </si>
  <si>
    <t>ornithine carbamoyltransferase, anabolic</t>
  </si>
  <si>
    <t>PA14_18690</t>
  </si>
  <si>
    <t>YTLAADTkHEIAK</t>
  </si>
  <si>
    <t>GGIGAVKYTLAADTKHEIAKAYDVESDGG</t>
  </si>
  <si>
    <t>peroxidase</t>
  </si>
  <si>
    <t>PA3529</t>
  </si>
  <si>
    <t>alkylhydroperoxide reductase C</t>
  </si>
  <si>
    <t>LVDALQFHEEHGEVcPANWkK</t>
  </si>
  <si>
    <t>QFHEEHGEVCPANWKKGDKGMTASPEGVA</t>
  </si>
  <si>
    <t>C15(Carbamidomethyl); K20(Acetyl)</t>
  </si>
  <si>
    <t>YLAENASkL</t>
  </si>
  <si>
    <t>SPEGVAKYLAENASKLXXXXXXXXXXXXX</t>
  </si>
  <si>
    <t>NTPVDkGGIGAVK</t>
  </si>
  <si>
    <t>SHFTHNAWRNTPVDKGGIGAVKYTLAADT</t>
  </si>
  <si>
    <t>GGIGAVkYTLAADTK</t>
  </si>
  <si>
    <t>WRNTPVDKGGIGAVKYTLAADTKHEIAKA</t>
  </si>
  <si>
    <t>GAFLIDkEGVVR</t>
  </si>
  <si>
    <t>SDGGVAFRGAFLIDKEGVVRSQIVNDLPL</t>
  </si>
  <si>
    <t>SVLVGkK</t>
  </si>
  <si>
    <t>XXXXXXXXMSVLVGKKAPDFNVAAVLGNG</t>
  </si>
  <si>
    <t>HEIAkAYDVESDGGVAFR</t>
  </si>
  <si>
    <t>VKYTLAADTKHEIAKAYDVESDGGVAFRG</t>
  </si>
  <si>
    <t>PA14_18740</t>
  </si>
  <si>
    <t>argG</t>
  </si>
  <si>
    <t>LMDYAEkHGIPIER</t>
  </si>
  <si>
    <t>WDLLSREKLMDYAEKHGIPIERHGKKKSP</t>
  </si>
  <si>
    <t>argininosuccinate synthase</t>
  </si>
  <si>
    <t>PA3525</t>
  </si>
  <si>
    <t>PA14_18920</t>
  </si>
  <si>
    <t>AALkkLER</t>
  </si>
  <si>
    <t>RELKTELAYARAALKKLERLANADPAALA</t>
  </si>
  <si>
    <t>electron transport complex protein RnfC</t>
  </si>
  <si>
    <t>PA3491</t>
  </si>
  <si>
    <t>probable ferredoxin</t>
  </si>
  <si>
    <t>K4(Acetyl); K5(Acetyl)</t>
  </si>
  <si>
    <t>PA14_19050</t>
  </si>
  <si>
    <t>metG</t>
  </si>
  <si>
    <t>GTFVkAR</t>
  </si>
  <si>
    <t>VNGQKMSKSRGTFVKARTYLDHLDPEYLR</t>
  </si>
  <si>
    <t>methionyl-tRNA synthetase</t>
  </si>
  <si>
    <t>PA3482</t>
  </si>
  <si>
    <t>cEFVEGADkLLR</t>
  </si>
  <si>
    <t>IALIEKCEFVEGADKLLRLSLDIGDAKRN</t>
  </si>
  <si>
    <t>C1(Carbamidomethyl); K9(Succinyl)</t>
  </si>
  <si>
    <t>PA14_19190</t>
  </si>
  <si>
    <t>SATkNNVK</t>
  </si>
  <si>
    <t>PDRERIDDILRSATKNNVKIVVVTDSERI</t>
  </si>
  <si>
    <t>malate dehydrogenase</t>
  </si>
  <si>
    <t>PA3471</t>
  </si>
  <si>
    <t>probable malic enzyme</t>
  </si>
  <si>
    <t>PA14_19290</t>
  </si>
  <si>
    <t>ELAQQTLkEVER</t>
  </si>
  <si>
    <t>LILLPTRELAQQTLKEVERFAQFTFIKAC</t>
  </si>
  <si>
    <t>PA3466</t>
  </si>
  <si>
    <t>PA14_19410</t>
  </si>
  <si>
    <t>TINDAIEAAYkK</t>
  </si>
  <si>
    <t>KVLRTINDAIEAAYKKDKXXXXXXXXXXX</t>
  </si>
  <si>
    <t>PA3455</t>
  </si>
  <si>
    <t>UDP-galactose-lipid carrier transferase</t>
  </si>
  <si>
    <t>GLLDSLDLGQYLDkDAYK</t>
  </si>
  <si>
    <t>RGLLDSLDLGQYLDKDAYKEQLAAEQARL</t>
  </si>
  <si>
    <t>TSTEIAPWTLVEANDkR</t>
  </si>
  <si>
    <t>STEIAPWTLVEANDKRFARVKVLRTINDA</t>
  </si>
  <si>
    <t>VEGHIkEAK</t>
  </si>
  <si>
    <t>WYSQMLYARVEGHIKEAKLDQAIDAAERF</t>
  </si>
  <si>
    <t>FPVIILINGIEGAGkGETVK</t>
  </si>
  <si>
    <t>FPVIILINGIEGAGKGETVKLLNEWMDPR</t>
  </si>
  <si>
    <t>DAYkEQLAAEQAR</t>
  </si>
  <si>
    <t>DSLDLGQYLDKDAYKEQLAAEQARLAGLI</t>
  </si>
  <si>
    <t>PA14_19590</t>
  </si>
  <si>
    <t>NQFkGTVK</t>
  </si>
  <si>
    <t>XXMTIKAINVRNQFKGTVKEIIEGPVLSE</t>
  </si>
  <si>
    <t>molybdopterin-binding protein</t>
  </si>
  <si>
    <t>PA3441</t>
  </si>
  <si>
    <t>probable molybdopterin-binding protein</t>
  </si>
  <si>
    <t>TIkAINVR</t>
  </si>
  <si>
    <t>XXXXXXXXXXXMTIKAINVRNQFKGTVKE</t>
  </si>
  <si>
    <t>STEVSIAkL</t>
  </si>
  <si>
    <t>EVIAFVKSTEVSIAKLXXXXXXXXXXXXX</t>
  </si>
  <si>
    <t>PA14_19610</t>
  </si>
  <si>
    <t>NcLSkWYK</t>
  </si>
  <si>
    <t>DLMNLAGFCRNCLSKWYKAAADDLGVEVS</t>
  </si>
  <si>
    <t>PA3440</t>
  </si>
  <si>
    <t>cell division protein DedD</t>
  </si>
  <si>
    <t>C2(Carbamidomethyl); K5(Acetyl)</t>
  </si>
  <si>
    <t>EEIYGMPYAEWkAK</t>
  </si>
  <si>
    <t>QAREEIYGMPYAEWKAKYQKEASPEQQAA</t>
  </si>
  <si>
    <t>EEIYGMPYAEWKAk</t>
  </si>
  <si>
    <t>PA14_19620</t>
  </si>
  <si>
    <t>folX</t>
  </si>
  <si>
    <t>YAEVEVDkPHALR</t>
  </si>
  <si>
    <t>MENPAVRYAEVEVDKPHALRFAESVSITL</t>
  </si>
  <si>
    <t>D-erythro-7,8-dihydroneopterin triphosphate 2'-epimerase</t>
  </si>
  <si>
    <t>PA3439</t>
  </si>
  <si>
    <t>d-erythro-7,8-dihydroneopterin triphosphate epimerase</t>
  </si>
  <si>
    <t>TITkAIIR</t>
  </si>
  <si>
    <t>VNDIEHALNYRTITKAIIRHVEENRFALL</t>
  </si>
  <si>
    <t>PA14_19630</t>
  </si>
  <si>
    <t>folE1</t>
  </si>
  <si>
    <t>VLGLSkVAR</t>
  </si>
  <si>
    <t>HVAYIPTGKVLGLSKVARIVDMFARRLQI</t>
  </si>
  <si>
    <t>GTP cyclohydrolase I</t>
  </si>
  <si>
    <t>PA3438</t>
  </si>
  <si>
    <t>GTP cyclohydrolase I precursor</t>
  </si>
  <si>
    <t>PA14_19660</t>
  </si>
  <si>
    <t>HAQkLLSAAGLEASHLPR</t>
  </si>
  <si>
    <t>SVYGTAEEVARHAQKLLSAAGLEASHLPR</t>
  </si>
  <si>
    <t>flavodoxin</t>
  </si>
  <si>
    <t>PA3435</t>
  </si>
  <si>
    <t>PA14_19700</t>
  </si>
  <si>
    <t>kLDQQNPGYR</t>
  </si>
  <si>
    <t>TGMGGQLAWPALLRKLDQQNPGYRQXXXX</t>
  </si>
  <si>
    <t>aldolase</t>
  </si>
  <si>
    <t>PA3430</t>
  </si>
  <si>
    <t>probable aldolase</t>
  </si>
  <si>
    <t>PA14_19750</t>
  </si>
  <si>
    <t>kSYVIIHR</t>
  </si>
  <si>
    <t>ENSLGVWDVQETVRKSYVIIHRXXXXXXX</t>
  </si>
  <si>
    <t>PA3425</t>
  </si>
  <si>
    <t>cupin</t>
  </si>
  <si>
    <t>PA14_20140</t>
  </si>
  <si>
    <t>fpr</t>
  </si>
  <si>
    <t>EkLIYYPLVTR</t>
  </si>
  <si>
    <t>VLPEHEYFGDQVKEKLIYYPLVTREPFRN</t>
  </si>
  <si>
    <t>ferredoxin--NADP+ reductase</t>
  </si>
  <si>
    <t>PA3397</t>
  </si>
  <si>
    <t>FprA</t>
  </si>
  <si>
    <t>YEkVILVHGVR</t>
  </si>
  <si>
    <t>LSVIQDPETYERYEKVILVHGVRWVSELA</t>
  </si>
  <si>
    <t>kPTGTLVHDDLLPGK</t>
  </si>
  <si>
    <t>LQHLKEGDELMVSRKPTGTLVHDDLLPGK</t>
  </si>
  <si>
    <t>PA14_20320</t>
  </si>
  <si>
    <t>phnD</t>
  </si>
  <si>
    <t>YGANAEQKk</t>
  </si>
  <si>
    <t>RDFFFKYGANAEQKKVLADLQWSKFQPSD</t>
  </si>
  <si>
    <t>phosphonate ABC transporter substrate-binding protein</t>
  </si>
  <si>
    <t>PA3383</t>
  </si>
  <si>
    <t>binding protein component of ABC phosphonate transporter</t>
  </si>
  <si>
    <t>YGANAEQkK</t>
  </si>
  <si>
    <t>VIWkSPLIPGDPLVWR</t>
  </si>
  <si>
    <t>LTQPEKARQLKVIWKSPLIPGDPLVWRNN</t>
  </si>
  <si>
    <t>QLELFkQR</t>
  </si>
  <si>
    <t>DDDQLLPIRQLELFKQRTDVANNANLGAE</t>
  </si>
  <si>
    <t>NNVDPVkAFK</t>
  </si>
  <si>
    <t>PGYYVFAKNNVDPVKAFKRTLNSSHEVNA</t>
  </si>
  <si>
    <t>NNLSDEQkNK</t>
  </si>
  <si>
    <t>GDPLVWRNNLSDEQKNKLRDFFFKYGANA</t>
  </si>
  <si>
    <t>LELTQPEkAR</t>
  </si>
  <si>
    <t>NTEGMERLELTQPEKARQLKVIWKSPLIP</t>
  </si>
  <si>
    <t>FDkVDIAWYGNK</t>
  </si>
  <si>
    <t>APDYAGIIQGMRFDKVDIAWYGNKAAMEA</t>
  </si>
  <si>
    <t>ALDEELAkLEK</t>
  </si>
  <si>
    <t>EKAAKLKALDEELAKLEKRMAEREQKTAA</t>
  </si>
  <si>
    <t>TDVANNANLGAEEkAAK</t>
  </si>
  <si>
    <t>RTDVANNANLGAEEKAAKLKALDEELAKL</t>
  </si>
  <si>
    <t>LkALDEELAK</t>
  </si>
  <si>
    <t>NNANLGAEEKAAKLKALDEELAKLEKRMA</t>
  </si>
  <si>
    <t>kVLADLQWSK</t>
  </si>
  <si>
    <t>EQkTAANAG</t>
  </si>
  <si>
    <t>ELAKLEKRMAEREQKTAANAGXXXXXXXX</t>
  </si>
  <si>
    <t>DSkIDSVEDMLANAK</t>
  </si>
  <si>
    <t>APGYWSLLIANKDSKIDSVEDMLANAKSL</t>
  </si>
  <si>
    <t>DFFFkYGANAEQK</t>
  </si>
  <si>
    <t>LSDEQKNKLRDFFFKYGANAEQKKVLADL</t>
  </si>
  <si>
    <t>PA14_20750</t>
  </si>
  <si>
    <t>LDGNQLYGINVFkVK</t>
  </si>
  <si>
    <t>FRLDGNQLYGINVFKVKEVLQCPRLTVMP</t>
  </si>
  <si>
    <t>chemotaxis protein</t>
  </si>
  <si>
    <t>PA3349</t>
  </si>
  <si>
    <t>probable chemotaxis protein</t>
  </si>
  <si>
    <t>PA14_20760</t>
  </si>
  <si>
    <t>DTYPFEVLkQR</t>
  </si>
  <si>
    <t>ETLWFRDTYPFEVLKQRVLPELIKANGGQ</t>
  </si>
  <si>
    <t>chemotaxis protein methyltransferase</t>
  </si>
  <si>
    <t>PA3348</t>
  </si>
  <si>
    <t>probable chemotaxis protein methyltransferase</t>
  </si>
  <si>
    <t>PA14_20770</t>
  </si>
  <si>
    <t>kILAISNFEQLFK</t>
  </si>
  <si>
    <t>VRKILAISNFEQLFKISXXXXXXXXXXXX</t>
  </si>
  <si>
    <t>PA3347</t>
  </si>
  <si>
    <t>HptB-dependent secretion and biofilm anti anti-sigma factor HsbA</t>
  </si>
  <si>
    <t>anti-anti-sigma regulatory factor</t>
  </si>
  <si>
    <t>PA14_20850</t>
  </si>
  <si>
    <t>ILANLEkR</t>
  </si>
  <si>
    <t>LCQQVLLRILANLEKRXXXXXXXXXXXXX</t>
  </si>
  <si>
    <t>MarR family transcriptional regulator</t>
  </si>
  <si>
    <t>PA3341</t>
  </si>
  <si>
    <t>probable transcriptional regulator</t>
  </si>
  <si>
    <t>PA14_21020</t>
  </si>
  <si>
    <t>AAkQVVGHFANTLPLR</t>
  </si>
  <si>
    <t>VLGVPVLNRADRAAKQVVGHFANTLPLRI</t>
  </si>
  <si>
    <t>non-ribosomal peptide synthetase</t>
  </si>
  <si>
    <t>PA3327</t>
  </si>
  <si>
    <t>probable non-ribosomal peptide synthetase</t>
  </si>
  <si>
    <t>PA14_21030</t>
  </si>
  <si>
    <t>kVFVTGGVDEK</t>
  </si>
  <si>
    <t>AIGAKLMEYALKVRKVFVTGGVDEKMAKD</t>
  </si>
  <si>
    <t>ATP-dependent Clp protease proteolytic subunit</t>
  </si>
  <si>
    <t>PA3326</t>
  </si>
  <si>
    <t>ClpP2</t>
  </si>
  <si>
    <t>VFVTGGVDEkMAK</t>
  </si>
  <si>
    <t>LKVRKVFVTGGVDEKMAKDVVQQLHILAS</t>
  </si>
  <si>
    <t>VFVTGGVDEkmAK</t>
  </si>
  <si>
    <t>LmEYALkVR</t>
  </si>
  <si>
    <t>SHGAIGAKLMEYALKVRKVFVTGGVDEKM</t>
  </si>
  <si>
    <t>LMEYALkVR</t>
  </si>
  <si>
    <t>PA14_21175</t>
  </si>
  <si>
    <t>FITADPQVkSLQDLK</t>
  </si>
  <si>
    <t>QQFTSKFITADPQVKSLQDLKGKTFAFGS</t>
  </si>
  <si>
    <t>PA3313</t>
  </si>
  <si>
    <t>YFMQkDGIVPEQFFSR</t>
  </si>
  <si>
    <t>SSTSGSLMPRYFMQKDGIVPEQFFSRVAY</t>
  </si>
  <si>
    <t>LVDSGkVDTAK</t>
  </si>
  <si>
    <t>VLNASVWQKLVDSGKVDTAKVKVFATTPT</t>
  </si>
  <si>
    <t>LkTGNAIPLVQR</t>
  </si>
  <si>
    <t>MAWLGGFTFVQARLKTGNAIPLVQREQDQ</t>
  </si>
  <si>
    <t>FkPLGAYLEK</t>
  </si>
  <si>
    <t>AIPDEAPTELLRKFKPLGAYLEKQLGMPV</t>
  </si>
  <si>
    <t>EQDQQFTSkFITADPQVK</t>
  </si>
  <si>
    <t>IPLVQREQDQQFTSKFITADPQVKSLQDL</t>
  </si>
  <si>
    <t>PA14_21180</t>
  </si>
  <si>
    <t>DLDTAVkLSR</t>
  </si>
  <si>
    <t>SRYEPVKWHVRTLLKDLDTAVKLSREQGA</t>
  </si>
  <si>
    <t>PA3312</t>
  </si>
  <si>
    <t>probable 3-hydroxyisobutyrate dehydrogenase</t>
  </si>
  <si>
    <t>PA14_21220</t>
  </si>
  <si>
    <t>LAGLSGGkLR</t>
  </si>
  <si>
    <t>ALEEAIKLAGLSGGKLRVITIVDSPLRHL</t>
  </si>
  <si>
    <t>PA3309</t>
  </si>
  <si>
    <t>universal stress protein UspA</t>
  </si>
  <si>
    <t>EkVEASNVEGATFDR</t>
  </si>
  <si>
    <t>ALKAADDVLAKAREKVEASNVEGATFDRV</t>
  </si>
  <si>
    <t>AADDVLAkAR</t>
  </si>
  <si>
    <t>LREAALKAADDVLAKAREKVEASNVEGAT</t>
  </si>
  <si>
    <t>EAALkAADDVLAK</t>
  </si>
  <si>
    <t>AVYYNPEPLREAALKAADDVLAKAREKVE</t>
  </si>
  <si>
    <t>ALEEAIkLAGLSGGK</t>
  </si>
  <si>
    <t>DGSPVSDRALEEAIKLAGLSGGKLRVITI</t>
  </si>
  <si>
    <t>PA14_21310</t>
  </si>
  <si>
    <t>phaJ1</t>
  </si>
  <si>
    <t>NPVHLDAAYAATTQFkER</t>
  </si>
  <si>
    <t>PVHLDAAYAATTQFKERIAHGMLSGALIS</t>
  </si>
  <si>
    <t>PA3302</t>
  </si>
  <si>
    <t>3-hydroxybutyryl-CoA dehydratase</t>
  </si>
  <si>
    <t>FTRPVkLGDDLK</t>
  </si>
  <si>
    <t>TIYLGQTLRFTRPVKLGDDLKVELEVLEK</t>
  </si>
  <si>
    <t>VFNQAGkQVVDGEAEImAPEEK</t>
  </si>
  <si>
    <t>NRVRMATRVFNQAGKQVVDGEAEIMAPEE</t>
  </si>
  <si>
    <t>K7(Succinyl); M17(Oxidation)</t>
  </si>
  <si>
    <t>PA14_21340</t>
  </si>
  <si>
    <t>fadD2</t>
  </si>
  <si>
    <t>QIVLkDALPmTPVGK</t>
  </si>
  <si>
    <t>ENLTGYKIPRQIVLKDALPMTPVGKILRR</t>
  </si>
  <si>
    <t>PA3300</t>
  </si>
  <si>
    <t>K5(Succinyl); M10(Oxidation)</t>
  </si>
  <si>
    <t>PA14_21370</t>
  </si>
  <si>
    <t>fadD1</t>
  </si>
  <si>
    <t>VFVVVkPGATLTK</t>
  </si>
  <si>
    <t>DEKSGESIKVFVVVKPGATLTKEQVMQHM</t>
  </si>
  <si>
    <t>PA3299</t>
  </si>
  <si>
    <t>FATkPAFTNLGK</t>
  </si>
  <si>
    <t>ILSVLKESCQRFATKPAFTNLGKTLTYGE</t>
  </si>
  <si>
    <t>PA14_21540</t>
  </si>
  <si>
    <t>GELEALAESSSAFIEkASGIK</t>
  </si>
  <si>
    <t>ELEALAESSSAFIEKASGIKSRFVMNKEG</t>
  </si>
  <si>
    <t>3-oxoacyl-ACP synthase</t>
  </si>
  <si>
    <t>PA3286</t>
  </si>
  <si>
    <t>ADLAVSkHQFDIVSTR</t>
  </si>
  <si>
    <t>CTAVIVERADLAVSKHQFDIVSTRLLTQF</t>
  </si>
  <si>
    <t>ADESGIGkR</t>
  </si>
  <si>
    <t>NFGFLNRADESGIGKRDKLFVQEGRKVFK</t>
  </si>
  <si>
    <t>PA14_21670</t>
  </si>
  <si>
    <t>ELDQEkGDVQR</t>
  </si>
  <si>
    <t>CDAYAQMLKELDQEKGDVQRNTSQXXXXX</t>
  </si>
  <si>
    <t>PA3274</t>
  </si>
  <si>
    <t>chromosome segregation ATPase</t>
  </si>
  <si>
    <t>PA14_21710</t>
  </si>
  <si>
    <t>AQGAIDkLGAQR</t>
  </si>
  <si>
    <t>STAASNLRAQGAIDKLGAQREGVLRNHRR</t>
  </si>
  <si>
    <t>PA3270</t>
  </si>
  <si>
    <t>N-acetyltransferase GCN5</t>
  </si>
  <si>
    <t>MIkYLmLK</t>
  </si>
  <si>
    <t>LDQAQHGSGLNRMIKYLMLKHAFDNLRMV</t>
  </si>
  <si>
    <t>K3(Succinyl); M6(Oxidation)</t>
  </si>
  <si>
    <t>PA14_21960</t>
  </si>
  <si>
    <t>AWEETSkR</t>
  </si>
  <si>
    <t>AQPIKDAKAWEETSKRLPRQWQEAVIINM</t>
  </si>
  <si>
    <t>PA3250</t>
  </si>
  <si>
    <t>PA14_22000</t>
  </si>
  <si>
    <t>rluA</t>
  </si>
  <si>
    <t>ADDNkDcLVTR</t>
  </si>
  <si>
    <t>PTLLLSVPGRADDNKDCLVTRLQENGYPE</t>
  </si>
  <si>
    <t>pseudouridine synthase</t>
  </si>
  <si>
    <t>PA3246</t>
  </si>
  <si>
    <t>pseudouridine synthase RluA</t>
  </si>
  <si>
    <t>K5(Acetyl); C7(Carbamidomethyl)</t>
  </si>
  <si>
    <t>PA14_22020</t>
  </si>
  <si>
    <t>minD</t>
  </si>
  <si>
    <t>ILVVTSGkGGVGK</t>
  </si>
  <si>
    <t>XXXXMAKILVVTSGKGGVGKTTTSAAIGT</t>
  </si>
  <si>
    <t>cell division inhibitor MinD</t>
  </si>
  <si>
    <t>PA3244</t>
  </si>
  <si>
    <t>DKDALTkEGVEK</t>
  </si>
  <si>
    <t>VLAASQTRDKDALTKEGVEKVMAELRKDF</t>
  </si>
  <si>
    <t>PA14_22040</t>
  </si>
  <si>
    <t>minC</t>
  </si>
  <si>
    <t>VVkTPVR</t>
  </si>
  <si>
    <t>EKPADPVSRPTKVVKTPVRGGMQIYAAGG</t>
  </si>
  <si>
    <t>septum formation inhibitor</t>
  </si>
  <si>
    <t>PA3243</t>
  </si>
  <si>
    <t>cell division inhibitor MinC</t>
  </si>
  <si>
    <t>PA14_22450</t>
  </si>
  <si>
    <t>ppiA</t>
  </si>
  <si>
    <t>GMGVVDQIAkVPTTR</t>
  </si>
  <si>
    <t>GKVVRGMGVVDQIAKVPTTRRNGFADVPS</t>
  </si>
  <si>
    <t>peptidyl-prolyl cis-trans isomerase A</t>
  </si>
  <si>
    <t>PA3227</t>
  </si>
  <si>
    <t>PA14_22710</t>
  </si>
  <si>
    <t>QPDAAEEALAkAR</t>
  </si>
  <si>
    <t>LASRQPDAAEEALAKARNMPLRAPLLVVA</t>
  </si>
  <si>
    <t>PA3208</t>
  </si>
  <si>
    <t>oxidoreductase (nitroreductase)</t>
  </si>
  <si>
    <t>PA14_22740</t>
  </si>
  <si>
    <t>LMGEQMkAR</t>
  </si>
  <si>
    <t>EQRQQMGKLMGEQMKARHEITQRYLAKLP</t>
  </si>
  <si>
    <t>PA3205</t>
  </si>
  <si>
    <t>P pilus assembly/Cpx signaling pathway, periplasmic inhibitor/zinc-resistance associated protein</t>
  </si>
  <si>
    <t>PA14_22780</t>
  </si>
  <si>
    <t>yciI</t>
  </si>
  <si>
    <t>LEQLkEEGR</t>
  </si>
  <si>
    <t>LASRPAHLARLEQLKEEGRLVLAGPHPAI</t>
  </si>
  <si>
    <t>YciI-like protein</t>
  </si>
  <si>
    <t>PA3202</t>
  </si>
  <si>
    <t>AAGVYAEVVVKPFkK</t>
  </si>
  <si>
    <t>RAAGVYAEVVVKPFKKVLPXXXXXXXXXX</t>
  </si>
  <si>
    <t>PA14_22830</t>
  </si>
  <si>
    <t>IGEkTAVDR</t>
  </si>
  <si>
    <t>PTDSSYALGCRIGEKTAVDRIRRIRQLDD</t>
  </si>
  <si>
    <t>SUA5/yciO/yrdC family:Sua5/YciO/YrdC/YwlC family protein</t>
  </si>
  <si>
    <t>PA3199</t>
  </si>
  <si>
    <t>PA14_22870</t>
  </si>
  <si>
    <t>DVAFNIkPK</t>
  </si>
  <si>
    <t>RIVASFGKDVAFNIKPKQLLKTEPLVALN</t>
  </si>
  <si>
    <t>PA3196</t>
  </si>
  <si>
    <t>PA14_22890</t>
  </si>
  <si>
    <t>gapA</t>
  </si>
  <si>
    <t>SSIFDANHTkVSGR</t>
  </si>
  <si>
    <t>NHDPRSSIFDANHTKVSGRLVKAMAWYDN</t>
  </si>
  <si>
    <t>glyceraldehyde-3-phosphate dehydrogenase</t>
  </si>
  <si>
    <t>PA3195</t>
  </si>
  <si>
    <t>glyceraldehyde 3-phosphate dehydrogenase</t>
  </si>
  <si>
    <t>DkAAAHLQAGAGK</t>
  </si>
  <si>
    <t>DIVLECTGLFTSRDKAAAHLQAGAGKVLI</t>
  </si>
  <si>
    <t>PA14_22910</t>
  </si>
  <si>
    <t>edd</t>
  </si>
  <si>
    <t>FGHLPTVFVPAGPMPTGISNkEK</t>
  </si>
  <si>
    <t>VFVPAGPMPTGISNKEKAAVRQLFAEGKA</t>
  </si>
  <si>
    <t>phosphogluconate dehydratase</t>
  </si>
  <si>
    <t>PA3194</t>
  </si>
  <si>
    <t>K21(Acetyl)</t>
  </si>
  <si>
    <t>IFHDQASLAAAFkAGELER</t>
  </si>
  <si>
    <t>VRIFHDQASLAAAFKAGELERDLVAVVRF</t>
  </si>
  <si>
    <t>PA14_22980</t>
  </si>
  <si>
    <t>VNWLYINPEVFkK</t>
  </si>
  <si>
    <t>VHRVNWLYINPEVFKKAGATPPTTLDELF</t>
  </si>
  <si>
    <t>sugar ABC transporter substrate-binding protein</t>
  </si>
  <si>
    <t>PA3190</t>
  </si>
  <si>
    <t>probable binding protein component of ABC sugar transporter</t>
  </si>
  <si>
    <t>AAETLkK</t>
  </si>
  <si>
    <t>WWTSAGEKRAAETLKKLVEAKGHTWKDFA</t>
  </si>
  <si>
    <t>SVLDPSFQkDFNLNK</t>
  </si>
  <si>
    <t>QEDLARSVLDPSFQKDFNLNKGSIPVRLD</t>
  </si>
  <si>
    <t>PA14_23070</t>
  </si>
  <si>
    <t>zwf</t>
  </si>
  <si>
    <t>MPQkLSQIVIHFK</t>
  </si>
  <si>
    <t>GVPFYLRTGKRMPQKLSQIVIHFKEPPHY</t>
  </si>
  <si>
    <t>glucose-6-phosphate 1-dehydrogenase</t>
  </si>
  <si>
    <t>PA3183</t>
  </si>
  <si>
    <t>mPQkLSQIVIHFK</t>
  </si>
  <si>
    <t>kLFPALYQLDR</t>
  </si>
  <si>
    <t>TLALFGALGDLALRKLFPALYQLDRENLL</t>
  </si>
  <si>
    <t>PA14_23090</t>
  </si>
  <si>
    <t>FkLFPAEVSGGPAALK</t>
  </si>
  <si>
    <t>SEIMLAYRHGYRRFKLFPAEVSGGPAALK</t>
  </si>
  <si>
    <t>keto-hydroxyglutarate-aldolase/keto-deoxy- phosphogluconate aldolase</t>
  </si>
  <si>
    <t>PA3181</t>
  </si>
  <si>
    <t>2-keto-3-deoxy-6-phosphogluconate aldolase</t>
  </si>
  <si>
    <t>PA14_23260</t>
  </si>
  <si>
    <t>gyrA</t>
  </si>
  <si>
    <t>TPLSkFPR</t>
  </si>
  <si>
    <t>TASERGFGKRTPLSKFPRRGRGGQGVIAM</t>
  </si>
  <si>
    <t>DNA gyrase subunit A</t>
  </si>
  <si>
    <t>PA3168</t>
  </si>
  <si>
    <t>SSPTPAEAkER</t>
  </si>
  <si>
    <t>VIELIKSSPTPAEAKERLIATAWESSAVE</t>
  </si>
  <si>
    <t>IAELVkEK</t>
  </si>
  <si>
    <t>LNKARLIEKIAELVKEKKIEGISELRDES</t>
  </si>
  <si>
    <t>EVMLFSSAGkVIR</t>
  </si>
  <si>
    <t>TDGAKEVMLFSSAGKVIRFAESVVRIMGR</t>
  </si>
  <si>
    <t>PA14_23270</t>
  </si>
  <si>
    <t>serC</t>
  </si>
  <si>
    <t>LDkPFLEGAEAR</t>
  </si>
  <si>
    <t>WMNVPFRLADERLDKPFLEGAEARGLLNL</t>
  </si>
  <si>
    <t>phosphoserine aminotransferase</t>
  </si>
  <si>
    <t>PA3167</t>
  </si>
  <si>
    <t>3-phosphoserine aminotransferase</t>
  </si>
  <si>
    <t>LADERLDkPFLEGAEAR</t>
  </si>
  <si>
    <t>kAIEEAR</t>
  </si>
  <si>
    <t>DGVADYIDTGIWSKKAIEEARRYGTVNVA</t>
  </si>
  <si>
    <t>GLLNLkGHR</t>
  </si>
  <si>
    <t>PFLEGAEARGLLNLKGHRSVGGMRASIYN</t>
  </si>
  <si>
    <t>PA14_23280</t>
  </si>
  <si>
    <t>pheA</t>
  </si>
  <si>
    <t>VkTQTLGEGEAPVFYRPER</t>
  </si>
  <si>
    <t>ISERARCAQDVARVKTQTLGEGEAPVFYR</t>
  </si>
  <si>
    <t>chorismate mutase</t>
  </si>
  <si>
    <t>PA3166</t>
  </si>
  <si>
    <t>VAVSSNADAAkR</t>
  </si>
  <si>
    <t>SVERVAVSSNADAAKRVKSEWNSAAIAGD</t>
  </si>
  <si>
    <t>ADQDQLkALR</t>
  </si>
  <si>
    <t>XXXXXXXMADQDQLKALRLRIDSLDEKLL</t>
  </si>
  <si>
    <t>PA14_23310</t>
  </si>
  <si>
    <t>VPGDkSISHR</t>
  </si>
  <si>
    <t>PGGSLSGTIRVPGDKSISHRSIMLGSLAE</t>
  </si>
  <si>
    <t>bifunctional cyclohexadienyl dehydrogenase/ 3-phosphoshikimate 1-carboxyvinyltransferase</t>
  </si>
  <si>
    <t>PA14_23330</t>
  </si>
  <si>
    <t>rpsA</t>
  </si>
  <si>
    <t>SKDVDDEkDAMK</t>
  </si>
  <si>
    <t>VISLSVKSKDVDDEKDAMKELRKQEVESA</t>
  </si>
  <si>
    <t>30S ribosomal protein S1</t>
  </si>
  <si>
    <t>PA3162</t>
  </si>
  <si>
    <t>DTTHLEGkELEFK</t>
  </si>
  <si>
    <t>VDVRPVRDTTHLEGKELEFKVIKLDQKRN</t>
  </si>
  <si>
    <t>VIkLDQK</t>
  </si>
  <si>
    <t>TTHLEGKELEFKVIKLDQKRNNVVVSRRS</t>
  </si>
  <si>
    <t>NVLkEGEEVEAK</t>
  </si>
  <si>
    <t>EISRDRVEDARNVLKEGEEVEAKIISIDR</t>
  </si>
  <si>
    <t>PA14_23340</t>
  </si>
  <si>
    <t>ihfB</t>
  </si>
  <si>
    <t>MTkSELIER</t>
  </si>
  <si>
    <t>XXXXXXXXXXXXMTKSELIERIVTHQGQL</t>
  </si>
  <si>
    <t>integration host factor subunit beta</t>
  </si>
  <si>
    <t>PA3161</t>
  </si>
  <si>
    <t>integration host factor beta subunit</t>
  </si>
  <si>
    <t>PA14_23370</t>
  </si>
  <si>
    <t>orfK</t>
  </si>
  <si>
    <t>MSFAHNPYGDGMASkR</t>
  </si>
  <si>
    <t>MSFAHNPYGDGMASKRIIDSLLDAKRGEX</t>
  </si>
  <si>
    <t>UDP-N-acetylglucosamine 2-epimerase</t>
  </si>
  <si>
    <t>PA3148</t>
  </si>
  <si>
    <t>UDP-N-acetylglucosamine 2-epimerase WbpI</t>
  </si>
  <si>
    <t>IIDSLLDAkR</t>
  </si>
  <si>
    <t>GMASKRIIDSLLDAKRGEXXXXXXXXXXX</t>
  </si>
  <si>
    <t>LVGTEIkNIVNELER</t>
  </si>
  <si>
    <t>AVAAGTVKLVGTEIKNIVNELERLLVDES</t>
  </si>
  <si>
    <t>PA14_23500</t>
  </si>
  <si>
    <t>tyrB</t>
  </si>
  <si>
    <t>QVLDVLkAK</t>
  </si>
  <si>
    <t>DLELDDWKQVLDVLKAKGHVPFLDIAYQG</t>
  </si>
  <si>
    <t>aromatic amino acid aminotransferase</t>
  </si>
  <si>
    <t>PA3139</t>
  </si>
  <si>
    <t>probable amino acid aminotransferase</t>
  </si>
  <si>
    <t>IcVAALNkSNLETITK</t>
  </si>
  <si>
    <t>YAVSTGRICVAALNKSNLETITKAIVQVL</t>
  </si>
  <si>
    <t>C2(Carbamidomethyl); K8(Acetyl)</t>
  </si>
  <si>
    <t>VLSQVkR</t>
  </si>
  <si>
    <t>TESRDESARVLSQVKRVIRTNYSNPPTHG</t>
  </si>
  <si>
    <t>AVQAAEkAR</t>
  </si>
  <si>
    <t>EGRIPLLRAVQAAEKARIEAHAPRGYLPI</t>
  </si>
  <si>
    <t>PA14_23560</t>
  </si>
  <si>
    <t>gltX</t>
  </si>
  <si>
    <t>QALELLGGASkK</t>
  </si>
  <si>
    <t>YRLRQALELLGGASKKETKEWEKIRDAIP</t>
  </si>
  <si>
    <t>glutamyl-tRNA synthetase</t>
  </si>
  <si>
    <t>PA3134</t>
  </si>
  <si>
    <t>GEEWLPSAPkLIK</t>
  </si>
  <si>
    <t>THVLRGEEWLPSAPKLIKLYEYFGWEQPQ</t>
  </si>
  <si>
    <t>PA14_23620</t>
  </si>
  <si>
    <t>kdgA</t>
  </si>
  <si>
    <t>SLkLFPADGTASVK</t>
  </si>
  <si>
    <t>SEVLLALEYGYRSLKLFPADGTASVKMLK</t>
  </si>
  <si>
    <t>PA3131</t>
  </si>
  <si>
    <t>LFPADGTASVkmLK</t>
  </si>
  <si>
    <t>RSLKLFPADGTASVKMLKSLKGPFTGIRF</t>
  </si>
  <si>
    <t>K11(Succinyl); M12(Oxidation)</t>
  </si>
  <si>
    <t>LFPADGTASVkMLK</t>
  </si>
  <si>
    <t>SLkGPFTGIR</t>
  </si>
  <si>
    <t>PADGTASVKMLKSLKGPFTGIRFCPTGGV</t>
  </si>
  <si>
    <t>PA14_23760</t>
  </si>
  <si>
    <t>leuD</t>
  </si>
  <si>
    <t>ANVDTDQIIPkQFLK</t>
  </si>
  <si>
    <t>PLDRANVDTDQIIPKQFLKSIKRTGFGPN</t>
  </si>
  <si>
    <t>isopropylmalate isomerase small subunit</t>
  </si>
  <si>
    <t>PA3120</t>
  </si>
  <si>
    <t>3-isopropylmalate dehydratase small subunit</t>
  </si>
  <si>
    <t>PA14_23790</t>
  </si>
  <si>
    <t>leuB</t>
  </si>
  <si>
    <t>EmGDAVVAALkNL</t>
  </si>
  <si>
    <t>VGTREMGDAVVAALKNLXXXXXXXXXXXX</t>
  </si>
  <si>
    <t>3-isopropylmalate dehydrogenase</t>
  </si>
  <si>
    <t>PA3118</t>
  </si>
  <si>
    <t>PA14_23800</t>
  </si>
  <si>
    <t>asd</t>
  </si>
  <si>
    <t>FkNPIPVDGIcVR</t>
  </si>
  <si>
    <t>WKAQAETNKILARFKNPIPVDGICVRVGA</t>
  </si>
  <si>
    <t>aspartate-semialdehyde dehydrogenase</t>
  </si>
  <si>
    <t>PA3117</t>
  </si>
  <si>
    <t>aspartate semialdehyde dehydrogenase</t>
  </si>
  <si>
    <t>K2(Succinyl); C11(Carbamidomethyl)</t>
  </si>
  <si>
    <t>DIAPLkDAYSIDELK</t>
  </si>
  <si>
    <t>GGQGPEVGKDIAPLKDAYSIDELKTLDVI</t>
  </si>
  <si>
    <t>PA14_23860</t>
  </si>
  <si>
    <t>accD</t>
  </si>
  <si>
    <t>AANVALEkR</t>
  </si>
  <si>
    <t>VGERFVRAANVALEKRCPLICFSASGGAR</t>
  </si>
  <si>
    <t>acetyl-CoA carboxylase subunit beta</t>
  </si>
  <si>
    <t>PA3112</t>
  </si>
  <si>
    <t>acetyl-CoA carboxylase beta subunit</t>
  </si>
  <si>
    <t>LAAAQkDTGEK</t>
  </si>
  <si>
    <t>RDSKKYKDRLAAAQKDTGEKDALIAMSGK</t>
  </si>
  <si>
    <t>PA14_23920</t>
  </si>
  <si>
    <t>purF</t>
  </si>
  <si>
    <t>QkLNAIELEFR</t>
  </si>
  <si>
    <t>IMPGQAARKKSVRQKLNAIELEFRGKNVM</t>
  </si>
  <si>
    <t>amidophosphoribosyltransferase</t>
  </si>
  <si>
    <t>PA3108</t>
  </si>
  <si>
    <t>GkNVMLVDDSIVR</t>
  </si>
  <si>
    <t>VRQKLNAIELEFRGKNVMLVDDSIVRGTT</t>
  </si>
  <si>
    <t>EAGAkNVYFcSAAPAVR</t>
  </si>
  <si>
    <t>TCKQIIQMAREAGAKNVYFCSAAPAVRYP</t>
  </si>
  <si>
    <t>K5(Succinyl); C10(Carbamidomethyl)</t>
  </si>
  <si>
    <t>GTTckQIIQmAR</t>
  </si>
  <si>
    <t>VMLVDDSIVRGTTCKQIIQMAREAGAKNV</t>
  </si>
  <si>
    <t>C4(Carbamidomethyl); K5(Succinyl); M10(Oxidation)</t>
  </si>
  <si>
    <t>FREGFVkNR</t>
  </si>
  <si>
    <t>LANRLGVKFREGFVKNRYIGRTFIMPGQA</t>
  </si>
  <si>
    <t>EGFVkNR</t>
  </si>
  <si>
    <t>PA14_24220</t>
  </si>
  <si>
    <t>ppnK</t>
  </si>
  <si>
    <t>GIDSmGQGDALNDVVLHPGkSTR</t>
  </si>
  <si>
    <t>GQGDALNDVVLHPGKSTRMIEFELYIDGQ</t>
  </si>
  <si>
    <t>inorganic polyphosphate/ATP-NAD kinase</t>
  </si>
  <si>
    <t>PA3088</t>
  </si>
  <si>
    <t>M5(Oxidation); K20(Succinyl)</t>
  </si>
  <si>
    <t>GIDSMGQGDALNDVVLHPGkSTR</t>
  </si>
  <si>
    <t>PA14_24445</t>
  </si>
  <si>
    <t>gdhB</t>
  </si>
  <si>
    <t>LTAEDLEDkQQK</t>
  </si>
  <si>
    <t>FYLARKLTAEDLEDKQQKLEQAILGALDE</t>
  </si>
  <si>
    <t>NAD-dependent glutamate dehydrogenase</t>
  </si>
  <si>
    <t>PA3068</t>
  </si>
  <si>
    <t>VPAEELkEVR</t>
  </si>
  <si>
    <t>WLGKAKLKVPAEELKEVRSYLEWLLDNHF</t>
  </si>
  <si>
    <t>ILLNEVVQAGDMTEkQR</t>
  </si>
  <si>
    <t>ILLNEVVQAGDMTEKQRNALLVKMTDAVG</t>
  </si>
  <si>
    <t>ELDGkGR</t>
  </si>
  <si>
    <t>PAYPDYVSIRELDGKGRVIRECRFMGLFT</t>
  </si>
  <si>
    <t>AQQVkNAVIVPVGAK</t>
  </si>
  <si>
    <t>FRTEVLGLVKAQQVKNAVIVPVGAKGGFV</t>
  </si>
  <si>
    <t>TEVLGLVkAQQVK</t>
  </si>
  <si>
    <t>DREEDFRTEVLGLVKAQQVKNAVIVPVGA</t>
  </si>
  <si>
    <t>SAkSIAITPEMQAR</t>
  </si>
  <si>
    <t>KLISAGGGIFLRSAKSIAITPEMQARFDI</t>
  </si>
  <si>
    <t>NAVIVPVGAkGGFVPR</t>
  </si>
  <si>
    <t>AQQVKNAVIVPVGAKGGFVPRRLPLGGSR</t>
  </si>
  <si>
    <t>NALLVkMTDAVGALVLGNNYK</t>
  </si>
  <si>
    <t>AGDMTEKQRNALLVKMTDAVGALVLGNNY</t>
  </si>
  <si>
    <t>IAEYkR</t>
  </si>
  <si>
    <t>SLAQRRARERIAEYKRLMGDLEARGKLDR</t>
  </si>
  <si>
    <t>GTNVLADFPkGFPAGYR</t>
  </si>
  <si>
    <t>LGEAKGTNVLADFPKGFPAGYRERFAPHF</t>
  </si>
  <si>
    <t>GELkEILPK</t>
  </si>
  <si>
    <t>TNVLSVRRSAKGELKEILPKGSQGKDVSQ</t>
  </si>
  <si>
    <t>ESLLkSLVPDDDYLTR</t>
  </si>
  <si>
    <t>LISYSKIDLKESLLKSLVPDDDYLTRDME</t>
  </si>
  <si>
    <t>ELLTWLGkAK</t>
  </si>
  <si>
    <t>PMKAKARELLTWLGKAKLKVPAEELKEVR</t>
  </si>
  <si>
    <t>PA14_24730</t>
  </si>
  <si>
    <t>HAEALGYkK</t>
  </si>
  <si>
    <t>KYPWTSRHAEALGYKKHKFGCYQSELPLL</t>
  </si>
  <si>
    <t>deoxyguanosinetriphosphate triphosphohydrolase-like protein</t>
  </si>
  <si>
    <t>PA3043</t>
  </si>
  <si>
    <t>PA14_24770</t>
  </si>
  <si>
    <t>IHDSLkR</t>
  </si>
  <si>
    <t>DQAEEIRGKIHDSLKRARDTLRDTKDSLK</t>
  </si>
  <si>
    <t>PA3040</t>
  </si>
  <si>
    <t>membrane protein</t>
  </si>
  <si>
    <t>PA14_24880</t>
  </si>
  <si>
    <t>VNkDQVR</t>
  </si>
  <si>
    <t>YEFEQLDGKRARVNKDQVRTVKELXXXXX</t>
  </si>
  <si>
    <t>PA3031</t>
  </si>
  <si>
    <t>PA14_24900</t>
  </si>
  <si>
    <t>moaB2</t>
  </si>
  <si>
    <t>VLLkDDLYR</t>
  </si>
  <si>
    <t>LTEAGHNLAARVLLKDDLYRIRAQVATWI</t>
  </si>
  <si>
    <t>molybdopterin biosynthetic protein B2</t>
  </si>
  <si>
    <t>PA3029</t>
  </si>
  <si>
    <t>PA14_24910</t>
  </si>
  <si>
    <t>moeA2</t>
  </si>
  <si>
    <t>VEVPAGFAWTkAGQR</t>
  </si>
  <si>
    <t>APLRVEVPAGFAWTKAGQRREYLRGRLEQ</t>
  </si>
  <si>
    <t>molybdenum cofactor biosynthesis protein A2</t>
  </si>
  <si>
    <t>PA3028</t>
  </si>
  <si>
    <t>PA14_24980</t>
  </si>
  <si>
    <t>YPIkSSAAESLER</t>
  </si>
  <si>
    <t>XXMFRLSALYRYPIKSSAAESLERVALDA</t>
  </si>
  <si>
    <t>PA3022</t>
  </si>
  <si>
    <t>molybdenum cofactor sulfurase</t>
  </si>
  <si>
    <t>NEDREPLTTLkTYR</t>
  </si>
  <si>
    <t>TGERNEDREPLTTLKTYREKDGAVLFGQN</t>
  </si>
  <si>
    <t>PA14_25040</t>
  </si>
  <si>
    <t>PYQHILVAVDLTDEcDPVmkR</t>
  </si>
  <si>
    <t>LVAVDLTDECDPVMKRAAALATSNQARLS</t>
  </si>
  <si>
    <t>PA3017</t>
  </si>
  <si>
    <t>universal stress protein A uspA</t>
  </si>
  <si>
    <t>C15(Carbamidomethyl); M19(Oxidation); K20(Succinyl)</t>
  </si>
  <si>
    <t>PYQHILVAVDLTDEcDPVMkR</t>
  </si>
  <si>
    <t>PA14_25080</t>
  </si>
  <si>
    <t>fadB5</t>
  </si>
  <si>
    <t>AVAGELDHkAR</t>
  </si>
  <si>
    <t>LDLAKRAVAGELDHKARRQPKLEKLKLNA</t>
  </si>
  <si>
    <t>multifunctional fatty acid oxidation complex subunit alpha</t>
  </si>
  <si>
    <t>PA3014</t>
  </si>
  <si>
    <t>fatty-acid oxidation complex alpha-subunit</t>
  </si>
  <si>
    <t>TGETAIATTVAYAkK</t>
  </si>
  <si>
    <t>KTGETAIATTVAYAKKMGKSPIVVNDCPG</t>
  </si>
  <si>
    <t>SIQkAANFGR</t>
  </si>
  <si>
    <t>PNYPAPVEAIKSIQKAANFGRDKALEVEA</t>
  </si>
  <si>
    <t>kYDEVAK</t>
  </si>
  <si>
    <t>GLFLNDQELKKKAKKYDEVAKDVKLAAVL</t>
  </si>
  <si>
    <t>IDkVMEK</t>
  </si>
  <si>
    <t>AKLLSFGVDFVRIDKVMEKFGWPMGPAYL</t>
  </si>
  <si>
    <t>GFYAYETDkR</t>
  </si>
  <si>
    <t>GQKNGKGFYAYETDKRGKPKKVTDPQAYE</t>
  </si>
  <si>
    <t>GFVAGQAGPNYPAPVEAIkSIQK</t>
  </si>
  <si>
    <t>GQAGPNYPAPVEAIKSIQKAANFGRDKAL</t>
  </si>
  <si>
    <t>GESVNkFNR</t>
  </si>
  <si>
    <t>IVELNFDLKGESVNKFNRLTLSELRAAVD</t>
  </si>
  <si>
    <t>ENkAEDALK</t>
  </si>
  <si>
    <t>CDNAVEWIASGKENKAEDALKVGAVDAVV</t>
  </si>
  <si>
    <t>VmSATAkVGLPEVK</t>
  </si>
  <si>
    <t>MCLAADFRVMSATAKVGLPEVKLGIYPGF</t>
  </si>
  <si>
    <t>TSVAQSLIGLFLNDQELkK</t>
  </si>
  <si>
    <t>AQSLIGLFLNDQELKKKAKKYDEVAKDVK</t>
  </si>
  <si>
    <t>TSVAQSLIGLFLNDQELKk</t>
  </si>
  <si>
    <t>LIGcDNAVEWIASGkENK</t>
  </si>
  <si>
    <t>LIGCDNAVEWIASGKENKAEDALKVGAVD</t>
  </si>
  <si>
    <t>C4(Carbamidomethyl); K15(Succinyl)</t>
  </si>
  <si>
    <t>EEGIQmGLNEAAkLLGK</t>
  </si>
  <si>
    <t>IREEGIQMGLNEAAKLLGKRVEKGRLTPA</t>
  </si>
  <si>
    <t>DkALEVEAAGFVK</t>
  </si>
  <si>
    <t>AIKSIQKAANFGRDKALEVEAAGFVKLAK</t>
  </si>
  <si>
    <t>ADASVkGVIVTSGK</t>
  </si>
  <si>
    <t>LRAAVDAIKADASVKGVIVTSGKDVFIVG</t>
  </si>
  <si>
    <t>PA14_25090</t>
  </si>
  <si>
    <t>fadA5</t>
  </si>
  <si>
    <t>EAQDkFGAR</t>
  </si>
  <si>
    <t>MLGKMHGISREAQDKFGARSHQLAWKATQ</t>
  </si>
  <si>
    <t>3-ketoacyl-CoA thiolase</t>
  </si>
  <si>
    <t>PA3013</t>
  </si>
  <si>
    <t>fatty-acid oxidation complex beta-subunit</t>
  </si>
  <si>
    <t>SkGGMHR</t>
  </si>
  <si>
    <t>VVIVDFGRTPMGRSKGGMHRNTRAETMSA</t>
  </si>
  <si>
    <t>LLDkMDEK</t>
  </si>
  <si>
    <t>AQALPVLKDLKLLDKMDEKVNLHGGAIAL</t>
  </si>
  <si>
    <t>DLkLLDK</t>
  </si>
  <si>
    <t>EAFAAQALPVLKDLKLLDKMDEKVNLHGG</t>
  </si>
  <si>
    <t>ASGMMGLTAEMLGkMHGISR</t>
  </si>
  <si>
    <t>KASGMMGLTAEMLGKMHGISREAQDKFGA</t>
  </si>
  <si>
    <t>PA14_25110</t>
  </si>
  <si>
    <t>topA</t>
  </si>
  <si>
    <t>VVFNEITkK</t>
  </si>
  <si>
    <t>DESRYKRVVFNEITKKAIQEAFSQPGELD</t>
  </si>
  <si>
    <t>DNA topoisomerase I</t>
  </si>
  <si>
    <t>PA3011</t>
  </si>
  <si>
    <t>SASEAPALSPkEK</t>
  </si>
  <si>
    <t>KGRKSASEAPALSPKEKARRQLVSRMGVD</t>
  </si>
  <si>
    <t>cPIcSTAMDAYLLDEkHK</t>
  </si>
  <si>
    <t>PICSTAMDAYLLDEKHKLHICGNNPDCPG</t>
  </si>
  <si>
    <t>C1(Carbamidomethyl); C4(Carbamidomethyl); K16(Acetyl)</t>
  </si>
  <si>
    <t>AFYDGGkWK</t>
  </si>
  <si>
    <t>DGKPTGWRAFYDGGKWKVEDKRXXXXXXX</t>
  </si>
  <si>
    <t>YSEASLVkELEK</t>
  </si>
  <si>
    <t>FTKPPARYSEASLVKELEKRGIGRPSTYA</t>
  </si>
  <si>
    <t>ASAYSVAkR</t>
  </si>
  <si>
    <t>AALEKLKASAYSVAKREDRPTSSRPSAPF</t>
  </si>
  <si>
    <t>VLPQQSkPGEDDVLPEmK</t>
  </si>
  <si>
    <t>LKFDGYTRVLPQQSKPGEDDVLPEMKEGE</t>
  </si>
  <si>
    <t>LGFGVkK</t>
  </si>
  <si>
    <t>TLQQAASNRLGFGVKKTMMMAQRLYEAGY</t>
  </si>
  <si>
    <t>GFIEDEFGQkYLPGK</t>
  </si>
  <si>
    <t>IGMVRGFIEDEFGQKYLPGKANVYSSKEG</t>
  </si>
  <si>
    <t>PA14_25130</t>
  </si>
  <si>
    <t>QSLkQLVLR</t>
  </si>
  <si>
    <t>LLSRETLEEWRQSLKQLVLRFRESLTELX</t>
  </si>
  <si>
    <t>PA3010</t>
  </si>
  <si>
    <t>PasA protein</t>
  </si>
  <si>
    <t>PA14_25250</t>
  </si>
  <si>
    <t>gapA*</t>
  </si>
  <si>
    <t>SIEDFVkAELAEVAGK</t>
  </si>
  <si>
    <t>FKAEGNGRSIEDFVKAELAEVAGKQNGDA</t>
  </si>
  <si>
    <t>PA3001</t>
  </si>
  <si>
    <t>probable glyceraldehyde-3-phosphate dehydrogenase</t>
  </si>
  <si>
    <t>GAENDLVkR</t>
  </si>
  <si>
    <t>RAIVVRKGAENDLVKRASLLRRDSVHGPF</t>
  </si>
  <si>
    <t>VVLTAPGkGALK</t>
  </si>
  <si>
    <t>KCPGIDRVVLTAPGKGALKNIVHGINHTD</t>
  </si>
  <si>
    <t>TGAATAAAkALPVLK</t>
  </si>
  <si>
    <t>NMVITKTGAATAAAKALPVLKGKLTGNAI</t>
  </si>
  <si>
    <t>SVIAIMkAHR</t>
  </si>
  <si>
    <t>HGRGLINRSVIAIMKAHRFARHRMADDAE</t>
  </si>
  <si>
    <t>SAPLNmVITkTGAATAAAK</t>
  </si>
  <si>
    <t>SRRGRSAPLNMVITKTGAATAAAKALPVL</t>
  </si>
  <si>
    <t>M6(Oxidation); K10(Succinyl)</t>
  </si>
  <si>
    <t>SAPLNMVITkTGAATAAAK</t>
  </si>
  <si>
    <t>NALLVDNTGkWR</t>
  </si>
  <si>
    <t>QYGIKNALLVDNTGKWRDAEGLGQHLKCP</t>
  </si>
  <si>
    <t>ILIEkTGGGDGLR</t>
  </si>
  <si>
    <t>FGRIGRLLARILIEKTGGGDGLRLRAIVV</t>
  </si>
  <si>
    <t>LGAASVDLGkmVAK</t>
  </si>
  <si>
    <t>MSELKLGAASVDLGKMVAKFKAEGNGRSI</t>
  </si>
  <si>
    <t>K10(Succinyl); M11(Oxidation)</t>
  </si>
  <si>
    <t>DAEGLGQHLkcPGIDR</t>
  </si>
  <si>
    <t>TGKWRDAEGLGQHLKCPGIDRVVLTAPGK</t>
  </si>
  <si>
    <t>K10(Succinyl); C11(Carbamidomethyl)</t>
  </si>
  <si>
    <t>AmSELkLGAASVDLGK</t>
  </si>
  <si>
    <t>VHETFPILKAMSELKLGAASVDLGKMVAK</t>
  </si>
  <si>
    <t>M2(Oxidation); K6(Succinyl)</t>
  </si>
  <si>
    <t>ALPVLkGK</t>
  </si>
  <si>
    <t>TGAATAAAKALPVLKGKLTGNAIRVPTPN</t>
  </si>
  <si>
    <t>PA14_25390</t>
  </si>
  <si>
    <t>sth</t>
  </si>
  <si>
    <t>WFSFPDVLkSADR</t>
  </si>
  <si>
    <t>QIGEPRWFSFPDVLKSADRVISKQVASRT</t>
  </si>
  <si>
    <t>soluble pyridine nucleotide transhydrogenase</t>
  </si>
  <si>
    <t>PA2991</t>
  </si>
  <si>
    <t>VISkQVASR</t>
  </si>
  <si>
    <t>SFPDVLKSADRVISKQVASRTGYYARNRI</t>
  </si>
  <si>
    <t>AFFkGmAR</t>
  </si>
  <si>
    <t>TAAKIPYEVGKAFFKGMARAQISNEPVGM</t>
  </si>
  <si>
    <t>K4(Succinyl); M6(Oxidation)</t>
  </si>
  <si>
    <t>PA14_25420</t>
  </si>
  <si>
    <t>TLANYLkVmNK</t>
  </si>
  <si>
    <t>RHISERDRTLANYLKVMNKRIDLLGQVMV</t>
  </si>
  <si>
    <t>PA2989</t>
  </si>
  <si>
    <t>PilZ family type IV pilus assembly protein</t>
  </si>
  <si>
    <t>K7(Succinyl); M9(Oxidation)</t>
  </si>
  <si>
    <t>PA14_25520</t>
  </si>
  <si>
    <t>SLNVDERLDk</t>
  </si>
  <si>
    <t>ESEARSLNVDERLDKXXXXXXXXXXXXXX</t>
  </si>
  <si>
    <t>PA2980</t>
  </si>
  <si>
    <t>Protein YcarR in KDO2-lipid A biosynthesis cluster</t>
  </si>
  <si>
    <t>PA14_25550</t>
  </si>
  <si>
    <t>murB</t>
  </si>
  <si>
    <t>LkLAAGWLIDK</t>
  </si>
  <si>
    <t>FPDLVGYPQADGRLKLAAGWLIDKGGWKG</t>
  </si>
  <si>
    <t>UDP-N-acetylenolpyruvoylglucosamine reductase</t>
  </si>
  <si>
    <t>PA2977</t>
  </si>
  <si>
    <t>UDP-N-acetylpyruvoylglucosamine reductase</t>
  </si>
  <si>
    <t>EkLPDPAVLGNAGSFFK</t>
  </si>
  <si>
    <t>ARDVSRVICAIRREKLPDPAVLGNAGSFF</t>
  </si>
  <si>
    <t>PA14_25560</t>
  </si>
  <si>
    <t>rne</t>
  </si>
  <si>
    <t>LIEEEALkDR</t>
  </si>
  <si>
    <t>LSLAILRLIEEEALKDRTAEVRARVPFQV</t>
  </si>
  <si>
    <t>ribonuclease E</t>
  </si>
  <si>
    <t>NAITkIELR</t>
  </si>
  <si>
    <t>VAAFLLNEKRNAITKIELRTRARIFILPD</t>
  </si>
  <si>
    <t>EVLSEGQEVIVQVEkEER</t>
  </si>
  <si>
    <t>EVLSEGQEVIVQVEKEERGNKGAALTTFI</t>
  </si>
  <si>
    <t>kANIYK</t>
  </si>
  <si>
    <t>LFDLDIESGAREQKKANIYKGRITRVEPS</t>
  </si>
  <si>
    <t>GNkGAALTTFISLAGR</t>
  </si>
  <si>
    <t>QEVIVQVEKEERGNKGAALTTFISLAGRY</t>
  </si>
  <si>
    <t>PA14_25650</t>
  </si>
  <si>
    <t>fabD</t>
  </si>
  <si>
    <t>AIEAckAR</t>
  </si>
  <si>
    <t>AGAAAAVERAIEACKARGAKRAVALPVSV</t>
  </si>
  <si>
    <t>malonyl-CoA-ACP transacylase</t>
  </si>
  <si>
    <t>PA2968</t>
  </si>
  <si>
    <t>malonyl-CoA-[acyl-carrier-protein] transacylase</t>
  </si>
  <si>
    <t>C5(Carbamidomethyl); K6(Succinyl)</t>
  </si>
  <si>
    <t>PA14_25660</t>
  </si>
  <si>
    <t>fabG</t>
  </si>
  <si>
    <t>LGAVVIGTATSASGAEkIAETLK</t>
  </si>
  <si>
    <t>AVVIGTATSASGAEKIAETLKANGVEGAG</t>
  </si>
  <si>
    <t>3-ketoacyl-ACP reductase</t>
  </si>
  <si>
    <t>PA2967</t>
  </si>
  <si>
    <t>3-oxoacyl-[acyl-carrier-protein] reductase</t>
  </si>
  <si>
    <t>PA14_25670</t>
  </si>
  <si>
    <t>acpP</t>
  </si>
  <si>
    <t>AEkITTVQEAIDYIVAHQQ</t>
  </si>
  <si>
    <t>EEEFETEIPDEKAEKITTVQEAIDYIVAH</t>
  </si>
  <si>
    <t>acyl carrier protein</t>
  </si>
  <si>
    <t>PA2966</t>
  </si>
  <si>
    <t>PA14_25690</t>
  </si>
  <si>
    <t>fabF1</t>
  </si>
  <si>
    <t>GFNVEEYLSAkEAR</t>
  </si>
  <si>
    <t>GSVKGFNVEEYLSAKEARKLDLFIQYGLA</t>
  </si>
  <si>
    <t>PA2965</t>
  </si>
  <si>
    <t>beta-ketoacyl-acyl carrier protein synthase II</t>
  </si>
  <si>
    <t>cMkNALR</t>
  </si>
  <si>
    <t>TAPPEDGAGAARCMKNALRDAGLDPRQVD</t>
  </si>
  <si>
    <t>C1(Carbamidomethyl); K3(Succinyl)</t>
  </si>
  <si>
    <t>PA14_25760</t>
  </si>
  <si>
    <t>holB</t>
  </si>
  <si>
    <t>AQVVEGVkK</t>
  </si>
  <si>
    <t>QGVREQRAQVVEGVKKLLKQQIAASPLAE</t>
  </si>
  <si>
    <t>DNA polymerase III subunit delta'</t>
  </si>
  <si>
    <t>PA2961</t>
  </si>
  <si>
    <t>DNA polymerase III, delta prime subunit</t>
  </si>
  <si>
    <t>VIQYLGDkSGQAK</t>
  </si>
  <si>
    <t>GLADMRKVIQYLGDKSGQAKVLAMQDWLL</t>
  </si>
  <si>
    <t>PA14_25840</t>
  </si>
  <si>
    <t>QYLEGGkR</t>
  </si>
  <si>
    <t>YKHHPVVKQYLEGGKRVAYGARAICKGGL</t>
  </si>
  <si>
    <t>electron transfer flavoprotein-ubiquinone oxidoreductase</t>
  </si>
  <si>
    <t>PA2953</t>
  </si>
  <si>
    <t>PA14_25860</t>
  </si>
  <si>
    <t>etfB</t>
  </si>
  <si>
    <t>SVAELVEkLK</t>
  </si>
  <si>
    <t>SAGIKVKSVAELVEKLKNEAKVIXXXXXX</t>
  </si>
  <si>
    <t>electron transfer flavoprotein subunit beta</t>
  </si>
  <si>
    <t>PA2952</t>
  </si>
  <si>
    <t>electron transfer flavoprotein beta-subunit</t>
  </si>
  <si>
    <t>LKNEAkVI</t>
  </si>
  <si>
    <t>KSVAELVEKLKNEAKVIXXXXXXXXXXXX</t>
  </si>
  <si>
    <t>VVDYNVkVR</t>
  </si>
  <si>
    <t>KVLVAVKRVVDYNVKVRVKADNSGVDLAN</t>
  </si>
  <si>
    <t>VkADNSGVDLANVK</t>
  </si>
  <si>
    <t>AVKRVVDYNVKVRVKADNSGVDLANVKMS</t>
  </si>
  <si>
    <t>VEVAGDkVNVTR</t>
  </si>
  <si>
    <t>AQGTFASKVEVAGDKVNVTREIDGGLQTV</t>
  </si>
  <si>
    <t>TLkVEAPAAR</t>
  </si>
  <si>
    <t>DALGVSTASTVKTLKVEAPAARSAGIKVK</t>
  </si>
  <si>
    <t>AVVDkEQPQLVILGK</t>
  </si>
  <si>
    <t>NSLAVAKLLKAVVDKEQPQLVILGKQAID</t>
  </si>
  <si>
    <t>VkSVAELVEK</t>
  </si>
  <si>
    <t>KVEAPAARSAGIKVKSVAELVEKLKNEAK</t>
  </si>
  <si>
    <t>PA14_25880</t>
  </si>
  <si>
    <t>etfA</t>
  </si>
  <si>
    <t>SAFVGEELAkSDRPELTAAK</t>
  </si>
  <si>
    <t>ADAGKSAFVGEELAKSDRPELTAAKIVVS</t>
  </si>
  <si>
    <t>electron transfer flavoprotein subunit alpha</t>
  </si>
  <si>
    <t>PA2951</t>
  </si>
  <si>
    <t>electron transfer flavoprotein alpha-subunit</t>
  </si>
  <si>
    <t>GmQNGDNFkILYALADK</t>
  </si>
  <si>
    <t>VVSGGRGMQNGDNFKILYALADKLGAAVG</t>
  </si>
  <si>
    <t>M2(Oxidation); K9(Succinyl)</t>
  </si>
  <si>
    <t>PA14_25900</t>
  </si>
  <si>
    <t>LTIETIkR</t>
  </si>
  <si>
    <t>AFSDEVKRLTIETIKRDLGKVDLVVYSLA</t>
  </si>
  <si>
    <t>trans-2-enoyl-CoA reductase</t>
  </si>
  <si>
    <t>PA2950</t>
  </si>
  <si>
    <t>proton motive force protein, PMF</t>
  </si>
  <si>
    <t>GPVVNGPkK</t>
  </si>
  <si>
    <t>IDYVEAKGPVVNGPKKVLVIGSSTGYGLA</t>
  </si>
  <si>
    <t>PA14_26480</t>
  </si>
  <si>
    <t>cobL</t>
  </si>
  <si>
    <t>HDGQLTkR</t>
  </si>
  <si>
    <t>GLADEAYRHDGQLTKRDVRAVTLARLAPC</t>
  </si>
  <si>
    <t>precorrin-6y-dependent methyltransferase CobL</t>
  </si>
  <si>
    <t>PA2907</t>
  </si>
  <si>
    <t>PA14_26750</t>
  </si>
  <si>
    <t>kEALVLFSR</t>
  </si>
  <si>
    <t>SREVVVKLAVRHPRKEALVLFSREIAQAA</t>
  </si>
  <si>
    <t>PA2886</t>
  </si>
  <si>
    <t>expressed protein with apparent function in citronellol catabolism</t>
  </si>
  <si>
    <t>terpene utilization protein AtuA</t>
  </si>
  <si>
    <t>PA14_26810</t>
  </si>
  <si>
    <t>FGRILLkSWADER</t>
  </si>
  <si>
    <t>NAAQAMERFGRILLKSWADERQVFLSVQD</t>
  </si>
  <si>
    <t>two-component sensor</t>
  </si>
  <si>
    <t>PA2882</t>
  </si>
  <si>
    <t>probable two-component sensor</t>
  </si>
  <si>
    <t>PA14_26960</t>
  </si>
  <si>
    <t>EGkAVSQVQVEVR</t>
  </si>
  <si>
    <t>EQPASFSARLLREGKAVSQVQVEVRQGEQ</t>
  </si>
  <si>
    <t>PA2871</t>
  </si>
  <si>
    <t>acyl-CoA thioesterase</t>
  </si>
  <si>
    <t>PA14_27210</t>
  </si>
  <si>
    <t>efp</t>
  </si>
  <si>
    <t>TGEYkSR</t>
  </si>
  <si>
    <t>IGDSIEIDTRTGEYKSRVKAXXXXXXXXX</t>
  </si>
  <si>
    <t>elongation factor P</t>
  </si>
  <si>
    <t>PA2851</t>
  </si>
  <si>
    <t>translation elongation factor P</t>
  </si>
  <si>
    <t>mkTAQEFR</t>
  </si>
  <si>
    <t>XXXXXXXXXXXXXMKTAQEFRAGQVANIN</t>
  </si>
  <si>
    <t>M1(Oxidation); K2(Succinyl)</t>
  </si>
  <si>
    <t>MkTAQEFR</t>
  </si>
  <si>
    <t>ADDkLEPIILDR</t>
  </si>
  <si>
    <t>LTGAGTETVFKADDKLEPIILDRKEVTYS</t>
  </si>
  <si>
    <t>PA14_27230</t>
  </si>
  <si>
    <t>mLTDPGSLTPLLkR</t>
  </si>
  <si>
    <t>ARMLTDPGSLTPLLKRLEGEGLITRTRSS</t>
  </si>
  <si>
    <t>PA2849</t>
  </si>
  <si>
    <t>OhrR</t>
  </si>
  <si>
    <t>M1(Oxidation); K13(Succinyl)</t>
  </si>
  <si>
    <t>PA14_27330</t>
  </si>
  <si>
    <t>dhs*</t>
  </si>
  <si>
    <t>ASSGYkTR</t>
  </si>
  <si>
    <t>DPMHGNTIKASSGYKTRDFARVLAEVRQF</t>
  </si>
  <si>
    <t>phospho-2-dehydro-3-deoxyheptonate aldolase</t>
  </si>
  <si>
    <t>PA2843</t>
  </si>
  <si>
    <t>PA14_27940</t>
  </si>
  <si>
    <t>DkLEAANR</t>
  </si>
  <si>
    <t>DRAYLRVENQRYRDKLEAANRELQASLNL</t>
  </si>
  <si>
    <t>two-component response regulator</t>
  </si>
  <si>
    <t>PA2798</t>
  </si>
  <si>
    <t>probable two-component response regulator</t>
  </si>
  <si>
    <t>PA14_27960</t>
  </si>
  <si>
    <t>tal</t>
  </si>
  <si>
    <t>IYDWYKk</t>
  </si>
  <si>
    <t>FLISPFVGRIYDWYKKSENRDYAGAEDPG</t>
  </si>
  <si>
    <t>transaldolase B</t>
  </si>
  <si>
    <t>PA2796</t>
  </si>
  <si>
    <t>transaldolase</t>
  </si>
  <si>
    <t>DQEkLEYQLATR</t>
  </si>
  <si>
    <t>KLAEGIRLFARDQEKLEYQLATRHXXXXX</t>
  </si>
  <si>
    <t>ANGYkTVVmGASFR</t>
  </si>
  <si>
    <t>SVSRIYRYYKANGYKTVVMGASFRNLGQI</t>
  </si>
  <si>
    <t>K5(Succinyl); M9(Oxidation)</t>
  </si>
  <si>
    <t>ANGYkTVVMGASFR</t>
  </si>
  <si>
    <t>LKPVDATTNPSLLLkAAALPR</t>
  </si>
  <si>
    <t>LKPVDATTNPSLLLKAAALPRYAEHLRQA</t>
  </si>
  <si>
    <t>LkPVDATTNPSLLLK</t>
  </si>
  <si>
    <t>VVADTGDFDAIARLKPVDATTNPSLLLKA</t>
  </si>
  <si>
    <t>PA14_28400</t>
  </si>
  <si>
    <t>LDGGkGR</t>
  </si>
  <si>
    <t>VDAFGLYAVRLDGGKGRSGAAGIDFFKQG</t>
  </si>
  <si>
    <t>outer membrane OprD family porin</t>
  </si>
  <si>
    <t>PA2760</t>
  </si>
  <si>
    <t>OprQ</t>
  </si>
  <si>
    <t>PA14_28450</t>
  </si>
  <si>
    <t>eco</t>
  </si>
  <si>
    <t>LDEkVPYPK</t>
  </si>
  <si>
    <t>AALSSTAMAAKLDEKVPYPKADAGFTRQV</t>
  </si>
  <si>
    <t>ecotin</t>
  </si>
  <si>
    <t>PA2755</t>
  </si>
  <si>
    <t>ecotin precursor</t>
  </si>
  <si>
    <t>YNSkLPIVVYAPK</t>
  </si>
  <si>
    <t>IPVVGEGFLLRYNSKLPIVVYAPKDVEVR</t>
  </si>
  <si>
    <t>LPIVVYAPkDVEVR</t>
  </si>
  <si>
    <t>LRYNSKLPIVVYAPKDVEVRYRIWSASEK</t>
  </si>
  <si>
    <t>IWSASEkVEK</t>
  </si>
  <si>
    <t>KDVEVRYRIWSASEKVEKAVSEXXXXXXX</t>
  </si>
  <si>
    <t>PA14_28650</t>
  </si>
  <si>
    <t>thrS</t>
  </si>
  <si>
    <t>GEDYkLR</t>
  </si>
  <si>
    <t>AEVIELFKSRGEDYKLRLIDDMPDEKAMG</t>
  </si>
  <si>
    <t>threonyl-tRNA synthetase</t>
  </si>
  <si>
    <t>PA2744</t>
  </si>
  <si>
    <t>IYGTAWADKk</t>
  </si>
  <si>
    <t>NEQLQRIYGTAWADKKQLAAYIQRIEEAE</t>
  </si>
  <si>
    <t>IYGTAWADkK</t>
  </si>
  <si>
    <t>IEEAEkR</t>
  </si>
  <si>
    <t>KQLAAYIQRIEEAEKRDHRRIGKQLDLFH</t>
  </si>
  <si>
    <t>NEkIGFK</t>
  </si>
  <si>
    <t>GESGFRAKSDLRNEKIGFKIREHTLLKVP</t>
  </si>
  <si>
    <t>kQLAAYIQR</t>
  </si>
  <si>
    <t>EQLQRIYGTAWADKKQLAAYIQRIEEAEK</t>
  </si>
  <si>
    <t>PA14_28660</t>
  </si>
  <si>
    <t>infC</t>
  </si>
  <si>
    <t>EMAHQELGMELLkR</t>
  </si>
  <si>
    <t>GREMAHQELGMELLKRVEADLVEYGTVEQ</t>
  </si>
  <si>
    <t>translation initiation factor IF-3</t>
  </si>
  <si>
    <t>PA2743</t>
  </si>
  <si>
    <t>PA14_28680</t>
  </si>
  <si>
    <t>rplT</t>
  </si>
  <si>
    <t>AAFTAIVEkAK</t>
  </si>
  <si>
    <t>LAVNEKAAFTAIVEKAKASLAXXXXXXXX</t>
  </si>
  <si>
    <t>50S ribosomal protein L20</t>
  </si>
  <si>
    <t>PA2741</t>
  </si>
  <si>
    <t>PA14_28990</t>
  </si>
  <si>
    <t>ATWYAGEkTGR</t>
  </si>
  <si>
    <t>GRLPAIRATWYAGEKTGRLDVDVLLEDER</t>
  </si>
  <si>
    <t>PA2720</t>
  </si>
  <si>
    <t>PA14_29060</t>
  </si>
  <si>
    <t>LVEAGALkK</t>
  </si>
  <si>
    <t>LADRLSRLVEAGALKKVPYQERPPRYEYR</t>
  </si>
  <si>
    <t>PA2713</t>
  </si>
  <si>
    <t>PA14_29110</t>
  </si>
  <si>
    <t>cysK</t>
  </si>
  <si>
    <t>NPGYSVkcR</t>
  </si>
  <si>
    <t>ILAKIEGRNPGYSVKCRIGANMIWDAEAS</t>
  </si>
  <si>
    <t>cysteine synthase A</t>
  </si>
  <si>
    <t>PA2709</t>
  </si>
  <si>
    <t>K7(Acetyl); C8(Carbamidomethyl)</t>
  </si>
  <si>
    <t>ALGAELVLTEPAkGmK</t>
  </si>
  <si>
    <t>LKALGAELVLTEPAKGMKGAIQKAEELVA</t>
  </si>
  <si>
    <t>K13(Succinyl); M15(Oxidation)</t>
  </si>
  <si>
    <t>ALGAELVLTEPAkGMK</t>
  </si>
  <si>
    <t>GmkGAIQK</t>
  </si>
  <si>
    <t>LGAELVLTEPAKGMKGAIQKAEELVAGDP</t>
  </si>
  <si>
    <t>M2(Oxidation); K3(Succinyl)</t>
  </si>
  <si>
    <t>GAIQkAEELVAGDPGK</t>
  </si>
  <si>
    <t>VLTEPAKGMKGAIQKAEELVAGDPGKYFM</t>
  </si>
  <si>
    <t>AEELVAGDPGkYFMPQQFDNPANPAIHEK</t>
  </si>
  <si>
    <t>AIQKAEELVAGDPGKYFMPQQFDNPANPA</t>
  </si>
  <si>
    <t>PA14_29230</t>
  </si>
  <si>
    <t>mLkNQAER</t>
  </si>
  <si>
    <t>WEGVPSLADALRMLKNQAERTPSPQWVRV</t>
  </si>
  <si>
    <t>PA2699</t>
  </si>
  <si>
    <t>amidohydrolase</t>
  </si>
  <si>
    <t>M1(Oxidation); K3(Succinyl)</t>
  </si>
  <si>
    <t>MLkNQAER</t>
  </si>
  <si>
    <t>GSATQVIDLQkR</t>
  </si>
  <si>
    <t>MLHRGSATQVIDLQKRTVIPGLNDSHLHL</t>
  </si>
  <si>
    <t>PA14_29330</t>
  </si>
  <si>
    <t>kLLQELAK</t>
  </si>
  <si>
    <t>AILELDENENKQSRKLLQELAKVGSASYA</t>
  </si>
  <si>
    <t>PA14_29590</t>
  </si>
  <si>
    <t>QELEFkDK</t>
  </si>
  <si>
    <t>KLKSDSSLKQELEFKDKLQALMDKYGMTL</t>
  </si>
  <si>
    <t>PA2667</t>
  </si>
  <si>
    <t>MvaU</t>
  </si>
  <si>
    <t>DkLQALMDK</t>
  </si>
  <si>
    <t>KSDSSLKQELEFKDKLQALMDKYGMTLHN</t>
  </si>
  <si>
    <t>VYkNPNNGEVVETK</t>
  </si>
  <si>
    <t>SAAPQRRARALKVYKNPNNGEVVETKGGN</t>
  </si>
  <si>
    <t>QELEFKDkLQALMDK</t>
  </si>
  <si>
    <t>PA14_29710</t>
  </si>
  <si>
    <t>SFEELNkNAIAK</t>
  </si>
  <si>
    <t>LRDAGTIKSFEELNKNAIAKHPGSSVHDT</t>
  </si>
  <si>
    <t>PA2659</t>
  </si>
  <si>
    <t>peptidase</t>
  </si>
  <si>
    <t>NAIAkHPGSSVHDTELEEEYGR</t>
  </si>
  <si>
    <t>TIKSFEELNKNAIAKHPGSSVHDTELEEE</t>
  </si>
  <si>
    <t>DLGPDEALkLR</t>
  </si>
  <si>
    <t>GLAQARDLGPDEALKLRDAGTIKSFEELN</t>
  </si>
  <si>
    <t>DAGTIkSFEELNK</t>
  </si>
  <si>
    <t>GPDEALKLRDAGTIKSFEELNKNAIAKHP</t>
  </si>
  <si>
    <t>PA14_29860</t>
  </si>
  <si>
    <t>nuoM</t>
  </si>
  <si>
    <t>DMRkmGGLWSR</t>
  </si>
  <si>
    <t>CGQLYERLHTRDMRKMGGLWSRMPYLPAI</t>
  </si>
  <si>
    <t>NADH dehydrogenase subunit M</t>
  </si>
  <si>
    <t>PA2648</t>
  </si>
  <si>
    <t>NADH dehydrogenase I chain M</t>
  </si>
  <si>
    <t>K4(Acetyl); M5(Oxidation)</t>
  </si>
  <si>
    <t>PA14_29940</t>
  </si>
  <si>
    <t>nuoG</t>
  </si>
  <si>
    <t>QYTDENDkR</t>
  </si>
  <si>
    <t>CRQCAVKQYTDENDKRGRLVMSCMTPATD</t>
  </si>
  <si>
    <t>NADH dehydrogenase subunit G</t>
  </si>
  <si>
    <t>PA2642</t>
  </si>
  <si>
    <t>NADH dehydrogenase I chain G</t>
  </si>
  <si>
    <t>LGVNDGATLGFQLkGQALR</t>
  </si>
  <si>
    <t>RLGVNDGATLGFQLKGQALRLPLRIDEQL</t>
  </si>
  <si>
    <t>PA14_29970</t>
  </si>
  <si>
    <t>nuoF</t>
  </si>
  <si>
    <t>TFcAHAPGAVEPLGSALkYFR</t>
  </si>
  <si>
    <t>AHAPGAVEPLGSALKYFRAEFEAGISRQP</t>
  </si>
  <si>
    <t>NADH dehydrogenase I subunit F</t>
  </si>
  <si>
    <t>PA2641</t>
  </si>
  <si>
    <t>NADH dehydrogenase I chain F</t>
  </si>
  <si>
    <t>C3(Carbamidomethyl); K18(Succinyl)</t>
  </si>
  <si>
    <t>KALTQMAQDDIVQTVkDSGLK</t>
  </si>
  <si>
    <t>ALTQMAQDDIVQTVKDSGLKGRGGAGFPT</t>
  </si>
  <si>
    <t>ALTQmAQDDIVQTVkDSGLK</t>
  </si>
  <si>
    <t>M5(Oxidation); K15(Succinyl)</t>
  </si>
  <si>
    <t>PA14_30050</t>
  </si>
  <si>
    <t>aceA*</t>
  </si>
  <si>
    <t>VADEkIR</t>
  </si>
  <si>
    <t>VEYDDTELAKVADEKIRTFQRDGSAHAGI</t>
  </si>
  <si>
    <t>isocitrate lyase</t>
  </si>
  <si>
    <t>PA2634</t>
  </si>
  <si>
    <t>isocitrate lyase AceA</t>
  </si>
  <si>
    <t>NkLmSVEYDDTELAK</t>
  </si>
  <si>
    <t>FVAEGKDVSAYDRNKLMSVEYDDTELAKV</t>
  </si>
  <si>
    <t>K2(Succinyl); M4(Oxidation)</t>
  </si>
  <si>
    <t>NkLMSVEYDDTELAK</t>
  </si>
  <si>
    <t>SAYQNEIkAVAALK</t>
  </si>
  <si>
    <t>XXXXXXMSAYQNEIKAVAALKEKNGSSWS</t>
  </si>
  <si>
    <t>PA14_30110</t>
  </si>
  <si>
    <t>purB</t>
  </si>
  <si>
    <t>ELAVkFADVPMLSR</t>
  </si>
  <si>
    <t>LMRQIAEAIRELAVKFADVPMLSRTHGQP</t>
  </si>
  <si>
    <t>adenylosuccinate lyase</t>
  </si>
  <si>
    <t>PA2629</t>
  </si>
  <si>
    <t>AVEYLLkEQAAK</t>
  </si>
  <si>
    <t>RTTNHDVKAVEYLLKEQAAKLPELAAVSE</t>
  </si>
  <si>
    <t>TTNHDVkAVEYLLK</t>
  </si>
  <si>
    <t>ERIKEIERTTNHDVKAVEYLLKEQAAKLP</t>
  </si>
  <si>
    <t>GIGkLELNAQR</t>
  </si>
  <si>
    <t>HSVIAYEASLKGIGKLELNAQRIAEDLDA</t>
  </si>
  <si>
    <t>YAGkTSSLRPIFSEYGLIR</t>
  </si>
  <si>
    <t>SLTAVSPVDGRYAGKTSSLRPIFSEYGLI</t>
  </si>
  <si>
    <t>NLGVGIAHSVIAYEASLkGIGK</t>
  </si>
  <si>
    <t>VGIAHSVIAYEASLKGIGKLELNAQRIAE</t>
  </si>
  <si>
    <t>K18(Succinyl)</t>
  </si>
  <si>
    <t>PA14_30150</t>
  </si>
  <si>
    <t>mnmA</t>
  </si>
  <si>
    <t>SLFPVGELEkPEVR</t>
  </si>
  <si>
    <t>EQIARSLFPVGELEKPEVRAIAEKHGLAT</t>
  </si>
  <si>
    <t>tRNA-specific 2-thiouridylase MnmA</t>
  </si>
  <si>
    <t>PA2626</t>
  </si>
  <si>
    <t>tRNA methyltransferase</t>
  </si>
  <si>
    <t>GLDPNkDQSYFLHAVGGEQIAR</t>
  </si>
  <si>
    <t>RDGRTELLKGLDPNKDQSYFLHAVGGEQI</t>
  </si>
  <si>
    <t>AIAEkHGLATAK</t>
  </si>
  <si>
    <t>VGELEKPEVRAIAEKHGLATAKKKDSTGI</t>
  </si>
  <si>
    <t>PA14_30180</t>
  </si>
  <si>
    <t>idh</t>
  </si>
  <si>
    <t>VPDFPEDPQTDEEkEVR</t>
  </si>
  <si>
    <t>KVPDFPEDPQTDEEKEVRARYAKILGSAV</t>
  </si>
  <si>
    <t>monomeric isocitrate dehydrogenase</t>
  </si>
  <si>
    <t>PA2624</t>
  </si>
  <si>
    <t>isocitrate dehydrogenase</t>
  </si>
  <si>
    <t>NSGQMWGkDGK</t>
  </si>
  <si>
    <t>SMPAMIRNSGQMWGKDGKQKDTKAVMPES</t>
  </si>
  <si>
    <t>NSGQmWGkDGK</t>
  </si>
  <si>
    <t>YAkILGSAVNPVLR</t>
  </si>
  <si>
    <t>PQTDEEKEVRARYAKILGSAVNPVLREGN</t>
  </si>
  <si>
    <t>ATMMkISHPIVFGHAVSVYYK</t>
  </si>
  <si>
    <t>TGVMWSLHVKATMMKISHPIVFGHAVSVY</t>
  </si>
  <si>
    <t>PA14_30190</t>
  </si>
  <si>
    <t>icd</t>
  </si>
  <si>
    <t>FTENcGIGIKPVSQEGTkR</t>
  </si>
  <si>
    <t>VKKIRFTENCGIGIKPVSQEGTKRLVRKA</t>
  </si>
  <si>
    <t>PA2623</t>
  </si>
  <si>
    <t>C5(Carbamidomethyl); K18(Acetyl)</t>
  </si>
  <si>
    <t>VVDAAVEkAYK</t>
  </si>
  <si>
    <t>ISPVMIKVVDAAVEKAYKGERKIAWMEVY</t>
  </si>
  <si>
    <t>VIkFLTEEmGVK</t>
  </si>
  <si>
    <t>VEWKAGSPEAEKVIKFLTEEMGVKKIRFT</t>
  </si>
  <si>
    <t>K3(Succinyl); M9(Oxidation)</t>
  </si>
  <si>
    <t>VIkFLTEEMGVK</t>
  </si>
  <si>
    <t>SSVTLVHkGNIMK</t>
  </si>
  <si>
    <t>YAVDNDRSSVTLVHKGNIMKFTEGAFKDW</t>
  </si>
  <si>
    <t>kPGDVDMVIFR</t>
  </si>
  <si>
    <t>RPVRWFEGVPSPVKKPGDVDMVIFRENSE</t>
  </si>
  <si>
    <t>GTNGAIAAkTVTYDFER</t>
  </si>
  <si>
    <t>ADLIIKGTNGAIAAKTVTYDFERLMDGAT</t>
  </si>
  <si>
    <t>GNIMkFTEGAFK</t>
  </si>
  <si>
    <t>DRSSVTLVHKGNIMKFTEGAFKDWGYEVA</t>
  </si>
  <si>
    <t>GNImkFTEGAFK</t>
  </si>
  <si>
    <t>FTEGAFkDWGYEVAR</t>
  </si>
  <si>
    <t>VHKGNIMKFTEGAFKDWGYEVARDEFGAE</t>
  </si>
  <si>
    <t>FLTEEmGVkK</t>
  </si>
  <si>
    <t>AEKVIKFLTEEMGVKKIRFTENCGIGIKP</t>
  </si>
  <si>
    <t>M6(Oxidation); K9(Succinyl)</t>
  </si>
  <si>
    <t>FLTEEMGVkK</t>
  </si>
  <si>
    <t>VVDAAVEkAYKGER</t>
  </si>
  <si>
    <t>TGkNVVVK</t>
  </si>
  <si>
    <t>DGGPWMQFKNPKTGKNVVVKDVIADAMLQ</t>
  </si>
  <si>
    <t>GNImkFTEGAFKDWGYEVAR</t>
  </si>
  <si>
    <t>M4(Oxidation); K5(Succinyl)</t>
  </si>
  <si>
    <t>AYkGER</t>
  </si>
  <si>
    <t>VMIKVVDAAVEKAYKGERKIAWMEVYAGE</t>
  </si>
  <si>
    <t>AGSPEAEkVIK</t>
  </si>
  <si>
    <t>YAGVEWKAGSPEAEKVIKFLTEEMGVKKI</t>
  </si>
  <si>
    <t>PA14_30240</t>
  </si>
  <si>
    <t>infA</t>
  </si>
  <si>
    <t>VELTPYDLSkGR</t>
  </si>
  <si>
    <t>GDKVRVELTPYDLSKGRITYRARXXXXXX</t>
  </si>
  <si>
    <t>translation initiation factor IF-1</t>
  </si>
  <si>
    <t>PA2619</t>
  </si>
  <si>
    <t>initiation factor</t>
  </si>
  <si>
    <t>PA14_30280</t>
  </si>
  <si>
    <t>trxB1</t>
  </si>
  <si>
    <t>LFDkAENGNVR</t>
  </si>
  <si>
    <t>KLRSEKILQDKLFDKAENGNVRLHWNTTL</t>
  </si>
  <si>
    <t>thioredoxin reductase 1</t>
  </si>
  <si>
    <t>PA2616</t>
  </si>
  <si>
    <t>ILQDkLFDK</t>
  </si>
  <si>
    <t>HRRDKLRSEKILQDKLFDKAENGNVRLHW</t>
  </si>
  <si>
    <t>PA14_30310</t>
  </si>
  <si>
    <t>lolA</t>
  </si>
  <si>
    <t>TkDTLFDTLR</t>
  </si>
  <si>
    <t>EGGNVVDFVLKPKTKDTLFDTLRLSFRSG</t>
  </si>
  <si>
    <t>outer-membrane lipoprotein carrier protein</t>
  </si>
  <si>
    <t>PA2614</t>
  </si>
  <si>
    <t>lipoprotein localization protein LolA</t>
  </si>
  <si>
    <t>LTGLLNkAQTLTAR</t>
  </si>
  <si>
    <t>DDSAAVQRLTGLLNKAQTLTARFSQLTLD</t>
  </si>
  <si>
    <t>PA14_30330</t>
  </si>
  <si>
    <t>serS</t>
  </si>
  <si>
    <t>AIGQAkQR</t>
  </si>
  <si>
    <t>QAERNARSKAIGQAKQRGEDIAPLLADVD</t>
  </si>
  <si>
    <t>seryl-tRNA synthetase</t>
  </si>
  <si>
    <t>PA2612</t>
  </si>
  <si>
    <t>mLDPkLVR</t>
  </si>
  <si>
    <t>XXXXXXXXXXmLDPkLVRTQPQEVAARLA</t>
  </si>
  <si>
    <t>M1(Oxidation); K5(Succinyl)</t>
  </si>
  <si>
    <t>MLDPkLVR</t>
  </si>
  <si>
    <t>mGSELEEGkR</t>
  </si>
  <si>
    <t>LADVDRMGSELEEGKRQLDAIQGELDAML</t>
  </si>
  <si>
    <t>M1(Oxidation); K9(Succinyl)</t>
  </si>
  <si>
    <t>MGSELEEGkR</t>
  </si>
  <si>
    <t>PA14_30340</t>
  </si>
  <si>
    <t>cysG</t>
  </si>
  <si>
    <t>VkELLPDLQQR</t>
  </si>
  <si>
    <t>GQLAGLASRFRHRVKELLPDLQQRRVFWE</t>
  </si>
  <si>
    <t>siroheme synthase</t>
  </si>
  <si>
    <t>PA2611</t>
  </si>
  <si>
    <t>PA14_30370</t>
  </si>
  <si>
    <t>GAPAkLGAK</t>
  </si>
  <si>
    <t>NSLHLNHLFKGAPAKLGAKLAGLPKPSNC</t>
  </si>
  <si>
    <t>PA2608</t>
  </si>
  <si>
    <t>desulfoviridin gamma subunit (DrsC)</t>
  </si>
  <si>
    <t>PA14_30570</t>
  </si>
  <si>
    <t>AFQkETGTR</t>
  </si>
  <si>
    <t>WYDFIAPETPKAFQKETGTRVVLDTFDSA</t>
  </si>
  <si>
    <t>periplasmic spermidine/putrescine-binding protein</t>
  </si>
  <si>
    <t>PA2592</t>
  </si>
  <si>
    <t>probable periplasmic spermidine/putrescine-binding protein</t>
  </si>
  <si>
    <t>PA14_30800</t>
  </si>
  <si>
    <t>TWNLPESWkLR</t>
  </si>
  <si>
    <t>DAQTHKTWNLPESWKLRAQMPFGAIAAPA</t>
  </si>
  <si>
    <t>PA2575</t>
  </si>
  <si>
    <t>nitroreductase</t>
  </si>
  <si>
    <t>SDAFLSSIkNR</t>
  </si>
  <si>
    <t>XXXXXMSDAFLSSIKNRRTIYALDKQLPI</t>
  </si>
  <si>
    <t>QLPISQEkVVELVK</t>
  </si>
  <si>
    <t>TIYALDKQLPISQEKVVELVKEAVSHSPS</t>
  </si>
  <si>
    <t>VVELVkEAVSHSPSAFNSQTSR</t>
  </si>
  <si>
    <t>KQLPISQEKVVELVKEAVSHSPSAFNSQT</t>
  </si>
  <si>
    <t>PA14_30840</t>
  </si>
  <si>
    <t>IVQDLkNFSR</t>
  </si>
  <si>
    <t>REGIGRVRKIVQDLKNFSRVDAEDDWQWT</t>
  </si>
  <si>
    <t>signal transduction histidine kinase</t>
  </si>
  <si>
    <t>PA2571</t>
  </si>
  <si>
    <t>PA14_30980</t>
  </si>
  <si>
    <t>kPATTPAPAPR</t>
  </si>
  <si>
    <t>RKKAQEQTAAPAQKKPATTPAPAPRQSSD</t>
  </si>
  <si>
    <t>AQEQTAAPAQkKPATTPAPAPR</t>
  </si>
  <si>
    <t>ARKKAQEQTAAPAQKKPATTPAPAPRQSS</t>
  </si>
  <si>
    <t>PA14_31530</t>
  </si>
  <si>
    <t>LVDSDEQPPkAR</t>
  </si>
  <si>
    <t>GKTERLVDSDEQPPKARLDKIPTLKPAFR</t>
  </si>
  <si>
    <t>acyl-CoA thiolase</t>
  </si>
  <si>
    <t>PA2553</t>
  </si>
  <si>
    <t>probable acyl-CoA thiolase</t>
  </si>
  <si>
    <t>LDkIPTLKPAFR</t>
  </si>
  <si>
    <t>LVDSDEQPPKARLDKIPTLKPAFREGGTV</t>
  </si>
  <si>
    <t>IPTLkPAFR</t>
  </si>
  <si>
    <t>EQPPKARLDKIPTLKPAFREGGTVTAANS</t>
  </si>
  <si>
    <t>FQAEIVPLTVTAGkTER</t>
  </si>
  <si>
    <t>RFQAEIVPLTVTAGKTERLVDSDEQPPKA</t>
  </si>
  <si>
    <t>TPmGGFLGDFkDVNAATLGAAAVR</t>
  </si>
  <si>
    <t>SAVRTPMGGFLGDFKDVNAATLGAAAVRA</t>
  </si>
  <si>
    <t>M3(Oxidation); K11(Succinyl)</t>
  </si>
  <si>
    <t>PA14_31560</t>
  </si>
  <si>
    <t>ETTkELAAGR</t>
  </si>
  <si>
    <t>VHIESFLAKRRETTKELAAGRLDFAVDAP</t>
  </si>
  <si>
    <t>LysR family transcriptional regulator</t>
  </si>
  <si>
    <t>PA2551</t>
  </si>
  <si>
    <t>PA14_31810</t>
  </si>
  <si>
    <t>tpx</t>
  </si>
  <si>
    <t>kFNVEAGK</t>
  </si>
  <si>
    <t>FPSVDTPTCATSVRKFNVEAGKLANTVVL</t>
  </si>
  <si>
    <t>thiol peroxidase</t>
  </si>
  <si>
    <t>PA2532</t>
  </si>
  <si>
    <t>AQVTLkGNPVNVDGQLPQK</t>
  </si>
  <si>
    <t>XXXXXXXXMAQVTLKGNPVNVDGQLPQKG</t>
  </si>
  <si>
    <t>GAQAPAFSLVGGDLADVTLENFAGkR</t>
  </si>
  <si>
    <t>GGDLADVTLENFAGKRKVLNIFPSVDTPT</t>
  </si>
  <si>
    <t>K25(Succinyl)</t>
  </si>
  <si>
    <t>PA14_32420</t>
  </si>
  <si>
    <t>YmETcPkR</t>
  </si>
  <si>
    <t>DQVVEAHRYMETCPKRGRVVIHVADXXXX</t>
  </si>
  <si>
    <t>PA2491</t>
  </si>
  <si>
    <t>MexS</t>
  </si>
  <si>
    <t>M2(Oxidation); C5(Carbamidomethyl); K7(Succinyl)</t>
  </si>
  <si>
    <t>YMETcPkR</t>
  </si>
  <si>
    <t>VIASTkSAEER</t>
  </si>
  <si>
    <t>QLAKALGARVIASTKSAEEREFLREQGAD</t>
  </si>
  <si>
    <t>PA14_32950</t>
  </si>
  <si>
    <t>ALADGDSQVVDLGGkR</t>
  </si>
  <si>
    <t>ALADGDSQVVDLGGKRLMPGLIDTHSHAV</t>
  </si>
  <si>
    <t>PA2448</t>
  </si>
  <si>
    <t>PA14_33010</t>
  </si>
  <si>
    <t>glyA2</t>
  </si>
  <si>
    <t>AADAALGAAHITVNkNAVPNDPQSPFVTSGIR</t>
  </si>
  <si>
    <t>AADAALGAAHITVNKNAVPNDPQSPFVTS</t>
  </si>
  <si>
    <t>serine hydroxymethyltransferase</t>
  </si>
  <si>
    <t>PA2444</t>
  </si>
  <si>
    <t>YAEGYPGkR</t>
  </si>
  <si>
    <t>GSGLTNKYAEGYPGKRYYGGCEHVDKVER</t>
  </si>
  <si>
    <t>ANEEIEkK</t>
  </si>
  <si>
    <t>RGGLILARANEEIEKKLNSAVFPGAQGGP</t>
  </si>
  <si>
    <t>QGLTGkAADAALGAAHITVNK</t>
  </si>
  <si>
    <t>HLMLISLVKQGLTGKAADAALGAAHITVN</t>
  </si>
  <si>
    <t>PA14_33040</t>
  </si>
  <si>
    <t>gcvT2</t>
  </si>
  <si>
    <t>IFAQQAQGVASkR</t>
  </si>
  <si>
    <t>AERIFAQQAQGVASKRVGFLPQGRMPVRE</t>
  </si>
  <si>
    <t>glycine cleavage system protein T2</t>
  </si>
  <si>
    <t>PA2442</t>
  </si>
  <si>
    <t>PA14_33160</t>
  </si>
  <si>
    <t>GcITATTQALQILQNAGkK</t>
  </si>
  <si>
    <t>TATTQALQILQNAGKKXXXXXXXXXXXXX</t>
  </si>
  <si>
    <t>PA2433</t>
  </si>
  <si>
    <t>C2(Carbamidomethyl); K18(Acetyl)</t>
  </si>
  <si>
    <t>GkTSVTGAR</t>
  </si>
  <si>
    <t>ANLQKLDDILAVRGKTSVTGARVTEVKEL</t>
  </si>
  <si>
    <t>VTEVkELQAK</t>
  </si>
  <si>
    <t>RGKTSVTGARVTEVKELQAKARQDQASGD</t>
  </si>
  <si>
    <t>PA14_33310</t>
  </si>
  <si>
    <t>SkPILSTASVLAFER</t>
  </si>
  <si>
    <t>XXXXXXXXXXXXMSKPILSTASVLAFERK</t>
  </si>
  <si>
    <t>CRISPR-associated protein, Csy3 family</t>
  </si>
  <si>
    <t>PA14_33320</t>
  </si>
  <si>
    <t>FEAQISQPAGkR</t>
  </si>
  <si>
    <t>VCHRFEAQISQPAGKRTKVFNLTRNPLNR</t>
  </si>
  <si>
    <t>CRISPR-associated protein, Csy2 family</t>
  </si>
  <si>
    <t>PA14_34600</t>
  </si>
  <si>
    <t>gapB*</t>
  </si>
  <si>
    <t>DSEkEFDR</t>
  </si>
  <si>
    <t>LLMWEIGKNLKDSEKEFDRTCDYIVDTIE</t>
  </si>
  <si>
    <t>PA2323</t>
  </si>
  <si>
    <t>PA14_34870</t>
  </si>
  <si>
    <t>chiC</t>
  </si>
  <si>
    <t>VLPAALkLVR</t>
  </si>
  <si>
    <t>IDLADNQRVLPAALKLVREHYAGQGKHFI</t>
  </si>
  <si>
    <t>chitinase</t>
  </si>
  <si>
    <t>PA2300</t>
  </si>
  <si>
    <t>EDAAAAmPSIAGkK</t>
  </si>
  <si>
    <t>AREDAAAAMPSIAGKKILMGFWHNWPAGA</t>
  </si>
  <si>
    <t>M7(Oxidation); K13(Succinyl)</t>
  </si>
  <si>
    <t>EDAAAAMPSIAGkK</t>
  </si>
  <si>
    <t>HFIVSMAPEFPYLHkNGK</t>
  </si>
  <si>
    <t>HFIVSMAPEFPYLHKNGKYVPYLQALEGV</t>
  </si>
  <si>
    <t>PA14_35490</t>
  </si>
  <si>
    <t>lpdV</t>
  </si>
  <si>
    <t>VISSTEALAPGSLPkR</t>
  </si>
  <si>
    <t>VISSTEALAPGSLPKRLVVVGGGYIGLEL</t>
  </si>
  <si>
    <t>dihydrolipoamide dehydrogenase</t>
  </si>
  <si>
    <t>PA2250</t>
  </si>
  <si>
    <t>lipoamide dehydrogenase-Val</t>
  </si>
  <si>
    <t>AVkVDDQcR</t>
  </si>
  <si>
    <t>NLESLGLDMNGRAVKVDDQCRTSMRNVWA</t>
  </si>
  <si>
    <t>K3(Acetyl); C8(Carbamidomethyl)</t>
  </si>
  <si>
    <t>AMAQGEMVAELIAGkR</t>
  </si>
  <si>
    <t>AMAQGEMVAELIAGKRRQFAPVAIPAVCF</t>
  </si>
  <si>
    <t>LTSGVAALLkK</t>
  </si>
  <si>
    <t>AIVDRLTSGVAALLKKHGVDVVQGWARIL</t>
  </si>
  <si>
    <t>ILPGYDEELTkPVAQALR</t>
  </si>
  <si>
    <t>AQPRILPGYDEELTKPVAQALRKLGVELY</t>
  </si>
  <si>
    <t>PA14_35500</t>
  </si>
  <si>
    <t>bkdB</t>
  </si>
  <si>
    <t>GkLTLLPFLVR</t>
  </si>
  <si>
    <t>LRAHLNQKWGGQRGKLTLLPFLVRAMVVA</t>
  </si>
  <si>
    <t>branched-chain alpha-keto acid dehydrogenase subunit E2</t>
  </si>
  <si>
    <t>PA2249</t>
  </si>
  <si>
    <t>branched-chain alpha-keto acid dehydrogenase (lipoamide component)</t>
  </si>
  <si>
    <t>PA14_35530</t>
  </si>
  <si>
    <t>bkdA1</t>
  </si>
  <si>
    <t>ALEAEVLAAQkQAESHGTLIDGR</t>
  </si>
  <si>
    <t>ATHKALEAEVLAAQKQAESHGTLIDGRVP</t>
  </si>
  <si>
    <t>2-oxoisovalerate dehydrogenase subunit alpha</t>
  </si>
  <si>
    <t>PA2247</t>
  </si>
  <si>
    <t>2-oxoisovalerate dehydrogenase (alpha subunit)</t>
  </si>
  <si>
    <t>PA14_35540</t>
  </si>
  <si>
    <t>bkdR</t>
  </si>
  <si>
    <t>IDLkILR</t>
  </si>
  <si>
    <t>XXXXXMAELDRIDLKILRALADDGRLSWR</t>
  </si>
  <si>
    <t>transcriptional regulator BkdR</t>
  </si>
  <si>
    <t>PA2246</t>
  </si>
  <si>
    <t>PA14_35760</t>
  </si>
  <si>
    <t>GQGFGSEILEkVK</t>
  </si>
  <si>
    <t>EQCRGQGFGSEILEKVKSFLKSQGAAIVH</t>
  </si>
  <si>
    <t>PA14_36200</t>
  </si>
  <si>
    <t>SkQIEGLDVDYAK</t>
  </si>
  <si>
    <t>FDSNPPFGFVDAKSKQIEGLDVDYAKALA</t>
  </si>
  <si>
    <t>PA2204</t>
  </si>
  <si>
    <t>probable binding protein component of ABC transporter</t>
  </si>
  <si>
    <t>PA14_36290</t>
  </si>
  <si>
    <t>VVGVAGGAEkcR</t>
  </si>
  <si>
    <t>LKGCRVVGVAGGAEKCRHAVQVLGFDACL</t>
  </si>
  <si>
    <t>PA2197</t>
  </si>
  <si>
    <t>NADP-dependent oxidoreductase</t>
  </si>
  <si>
    <t>VFDAVFPLLNAkAR</t>
  </si>
  <si>
    <t>GGKVFDAVFPLLNAKARIPVCGIVAHYND</t>
  </si>
  <si>
    <t>PA14_36530</t>
  </si>
  <si>
    <t>GEDVAkQR</t>
  </si>
  <si>
    <t>EAVLNECERGEDVAKQRYQAALEKPLPAE</t>
  </si>
  <si>
    <t>PA2169</t>
  </si>
  <si>
    <t>IVLELGGkPK</t>
  </si>
  <si>
    <t>AADELERIVLELGGKPKDSTSFAGDLHRR</t>
  </si>
  <si>
    <t>PA14_36630</t>
  </si>
  <si>
    <t>GEkEIER</t>
  </si>
  <si>
    <t>ATKVELCLFDARGEKEIERIELPEYTDEI</t>
  </si>
  <si>
    <t>glycosyl hydrolase</t>
  </si>
  <si>
    <t>PA2160</t>
  </si>
  <si>
    <t>probable glycosyl hydrolase</t>
  </si>
  <si>
    <t>PA14_36980</t>
  </si>
  <si>
    <t>LEVEDDASLTDkAK</t>
  </si>
  <si>
    <t>RKKLEVEDDASLTDKAKATLLDLRDASFD</t>
  </si>
  <si>
    <t>PA2134</t>
  </si>
  <si>
    <t>PA14_37200</t>
  </si>
  <si>
    <t>LVEAPSGkSYSLEPDALR</t>
  </si>
  <si>
    <t>TLYALGRLVEAPSGKSYSLEPDALRHLAI</t>
  </si>
  <si>
    <t>PA2117</t>
  </si>
  <si>
    <t>ATPase</t>
  </si>
  <si>
    <t>PA14_37710</t>
  </si>
  <si>
    <t>fusA2</t>
  </si>
  <si>
    <t>VVAQIkLR</t>
  </si>
  <si>
    <t>DRQGADFLRVVAQIKLRLGHVPVPIQLAI</t>
  </si>
  <si>
    <t>PA2071</t>
  </si>
  <si>
    <t>NTcEIEGkFVR</t>
  </si>
  <si>
    <t>AYRETIRNTCEIEGKFVRQSGGRGQFGHC</t>
  </si>
  <si>
    <t>DEIkEVR</t>
  </si>
  <si>
    <t>GRMVQMHANQRDEIKEVRAGDIAALIGMK</t>
  </si>
  <si>
    <t>QLSQkGGAVLLEPVmK</t>
  </si>
  <si>
    <t>FKIAASMATKQLSQKGGAVLLEPVMKVEV</t>
  </si>
  <si>
    <t>K5(Succinyl); M15(Oxidation)</t>
  </si>
  <si>
    <t>IAASmATkQLSQK</t>
  </si>
  <si>
    <t>SSEMAFKIAASMATKQLSQKGGAVLLEPV</t>
  </si>
  <si>
    <t>M5(Oxidation); K8(Succinyl)</t>
  </si>
  <si>
    <t>PA14_37745</t>
  </si>
  <si>
    <t>IADEmANDkAK</t>
  </si>
  <si>
    <t>PHLRKRIADEMANDKAKRGEFDAFVRANG</t>
  </si>
  <si>
    <t>carbamoyl transferase</t>
  </si>
  <si>
    <t>PA2069</t>
  </si>
  <si>
    <t>probable carbamoyl transferase</t>
  </si>
  <si>
    <t>M5(Oxidation); K9(Succinyl)</t>
  </si>
  <si>
    <t>IADEMANDkAK</t>
  </si>
  <si>
    <t>PA14_38330</t>
  </si>
  <si>
    <t>gor</t>
  </si>
  <si>
    <t>YLGGTcVNVGcVPkK</t>
  </si>
  <si>
    <t>RYLGGTCVNVGCVPKKLLVYGAHFSEDFE</t>
  </si>
  <si>
    <t>glutathione reductase</t>
  </si>
  <si>
    <t>PA2025</t>
  </si>
  <si>
    <t>C6(Carbamidomethyl); C11(Carbamidomethyl); K14(Acetyl)</t>
  </si>
  <si>
    <t>LTLTDDQEkTLmK</t>
  </si>
  <si>
    <t>RFRPMKLTLTDDQEKTLMKLVVDAHDDRV</t>
  </si>
  <si>
    <t>K9(Succinyl); M12(Oxidation)</t>
  </si>
  <si>
    <t>QADGSLAATLkDGR</t>
  </si>
  <si>
    <t>RIDKQADGSLAATLKDGRVLEADCVFYAT</t>
  </si>
  <si>
    <t>PA14_38350</t>
  </si>
  <si>
    <t>galU</t>
  </si>
  <si>
    <t>QAQDGcVLAYkFK</t>
  </si>
  <si>
    <t>ALMKQAQDGCVLAYKFKGKRFDCGSAEGY</t>
  </si>
  <si>
    <t>UTP-glucose-1-phosphate uridylyltransferase</t>
  </si>
  <si>
    <t>PA2023</t>
  </si>
  <si>
    <t>UTP--glucose-1-phosphate uridylyltransferase</t>
  </si>
  <si>
    <t>C6(Carbamidomethyl); K11(Acetyl)</t>
  </si>
  <si>
    <t>QmVkLYNQFR</t>
  </si>
  <si>
    <t>CLNLEGDSVLKQMVKLYNQFRCSIVAIQE</t>
  </si>
  <si>
    <t>M2(Oxidation); K4(Succinyl)</t>
  </si>
  <si>
    <t>QMVkLYNQFR</t>
  </si>
  <si>
    <t>VNTMVEKPkPEEAPSNLAIIGR</t>
  </si>
  <si>
    <t>RDDIFRVNTMVEKPKPEEAPSNLAIIGRY</t>
  </si>
  <si>
    <t>PA14_38370</t>
  </si>
  <si>
    <t>LSVLYIDGkR</t>
  </si>
  <si>
    <t>TDAEARLSVLYIDGKRLHISEEDAQRLVV</t>
  </si>
  <si>
    <t>PA2021</t>
  </si>
  <si>
    <t>PA14_38440</t>
  </si>
  <si>
    <t>gnyD</t>
  </si>
  <si>
    <t>NGNAEQkAR</t>
  </si>
  <si>
    <t>LCVNQIKRNGNAEQKARYLPALVSGEHIG</t>
  </si>
  <si>
    <t>citronelloyl-CoA dehydrogenase, GnyD</t>
  </si>
  <si>
    <t>PA2015</t>
  </si>
  <si>
    <t>putative isovaleryl-CoA dehydrogenase</t>
  </si>
  <si>
    <t>PA14_38490</t>
  </si>
  <si>
    <t>gnyL</t>
  </si>
  <si>
    <t>IcAVLGkSNGSR</t>
  </si>
  <si>
    <t>ALVDAGQRICAVLGKSNGSRAAKALLAKA</t>
  </si>
  <si>
    <t>hydroxymethylglutaryl-CoA lyase</t>
  </si>
  <si>
    <t>PA2011</t>
  </si>
  <si>
    <t>3-hydroxy-3-methylglutaryl-CoA lyase</t>
  </si>
  <si>
    <t>C2(Carbamidomethyl); K7(Acetyl)</t>
  </si>
  <si>
    <t>DGLQNEkQPIEVADK</t>
  </si>
  <si>
    <t>RLVEVGPRDGLQNEKQPIEVADKIRLVDD</t>
  </si>
  <si>
    <t>PA14_38510</t>
  </si>
  <si>
    <t>hmgA</t>
  </si>
  <si>
    <t>mAANAPGDkPAGVSIYQYLANR</t>
  </si>
  <si>
    <t>LDGLLRMAANAPGDKPAGVSIYQYLANRS</t>
  </si>
  <si>
    <t>homogentisate 1,2-dioxygenase</t>
  </si>
  <si>
    <t>PA2009</t>
  </si>
  <si>
    <t>AIAADLkPHR</t>
  </si>
  <si>
    <t>PDAESCDKAIAADLKPHRIDQTMAFMFET</t>
  </si>
  <si>
    <t>PA14_38530</t>
  </si>
  <si>
    <t>fahA</t>
  </si>
  <si>
    <t>GGALNAFFALGkPAR</t>
  </si>
  <si>
    <t>ATRGGALNAFFALGKPARVALRQRLLELL</t>
  </si>
  <si>
    <t>fumarylacetoacetase</t>
  </si>
  <si>
    <t>PA2008</t>
  </si>
  <si>
    <t>GkVLAAHPGAR</t>
  </si>
  <si>
    <t>REGHVSIGFGECRGKVLAAHPGARGXXXX</t>
  </si>
  <si>
    <t>PA14_38550</t>
  </si>
  <si>
    <t>maiA</t>
  </si>
  <si>
    <t>MkLYTYYR</t>
  </si>
  <si>
    <t>XXXXXXXXXXXXXMKLYTYYRSTSSYRVR</t>
  </si>
  <si>
    <t>maleylacetoacetate isomerase</t>
  </si>
  <si>
    <t>PA2007</t>
  </si>
  <si>
    <t>PA14_38590</t>
  </si>
  <si>
    <t>bdhA</t>
  </si>
  <si>
    <t>IVNIASTHGLVASAGkSAYVAAK</t>
  </si>
  <si>
    <t>VNIASTHGLVASAGKSAYVAAKHGVLGLT</t>
  </si>
  <si>
    <t>3-hydroxybutyrate dehydrogenase</t>
  </si>
  <si>
    <t>PA2003</t>
  </si>
  <si>
    <t>SAYVAAkHGVLGLTK</t>
  </si>
  <si>
    <t>GLVASAGKSAYVAAKHGVLGLTKSVALET</t>
  </si>
  <si>
    <t>PA14_38630</t>
  </si>
  <si>
    <t>atoB</t>
  </si>
  <si>
    <t>AGTTVEALAkLKPAFR</t>
  </si>
  <si>
    <t>DEQPRAGTTVEALAKLKPAFRKDGSVTAG</t>
  </si>
  <si>
    <t>acetyl-CoA acetyltransferase</t>
  </si>
  <si>
    <t>PA2001</t>
  </si>
  <si>
    <t>kGEPLSFDTDEQPR</t>
  </si>
  <si>
    <t>RFRDEITPIQVPQRKGEPLSFDTDEQPRA</t>
  </si>
  <si>
    <t>AkALGLPVLAR</t>
  </si>
  <si>
    <t>DGAAAVLLMSAAKAKALGLPVLARIASYA</t>
  </si>
  <si>
    <t>PA14_38640</t>
  </si>
  <si>
    <t>GNIASWMIPGkLVK</t>
  </si>
  <si>
    <t>VDVRGNIASWMIPGKLVKGMGGAMDLVAG</t>
  </si>
  <si>
    <t>PA2000</t>
  </si>
  <si>
    <t>dehydrocarnitine CoA transferase, DchB</t>
  </si>
  <si>
    <t>LVkGmGGAmDLVAGAENIIVTmTHASK</t>
  </si>
  <si>
    <t>RGNIASWMIPGKLVKGMGGAMDLVAGAEN</t>
  </si>
  <si>
    <t>K3(Succinyl); M5(Oxidation); M9(Oxidation); M22(Oxidation)</t>
  </si>
  <si>
    <t>PA14_39350</t>
  </si>
  <si>
    <t>rbsB</t>
  </si>
  <si>
    <t>FDPQVLQAkK</t>
  </si>
  <si>
    <t>VNIDNRFDPQVLQAKKIGVPFVGPDNRKG</t>
  </si>
  <si>
    <t>ribose ABC transporter substrate-binding protein</t>
  </si>
  <si>
    <t>PA1946</t>
  </si>
  <si>
    <t>binding protein component precursor of ABC ribose transporter</t>
  </si>
  <si>
    <t>VLATADQFAAkQAVFGIQTALK</t>
  </si>
  <si>
    <t>QDGRVLATADQFAAKQAVFGIQTALKLLA</t>
  </si>
  <si>
    <t>LVGEYLAkR</t>
  </si>
  <si>
    <t>DNRKGARLVGEYLAKRLKAGDEVGIIEGV</t>
  </si>
  <si>
    <t>PA14_39390</t>
  </si>
  <si>
    <t>LGmPATEILYkENPQELEK</t>
  </si>
  <si>
    <t>RSHKLGMPATEILYKENPQELEKVGERLG</t>
  </si>
  <si>
    <t>30S ribosomal protein S6 modification protein</t>
  </si>
  <si>
    <t>PA1944</t>
  </si>
  <si>
    <t>PA14_39560</t>
  </si>
  <si>
    <t>NAEGAVVEVLkIAADVTR</t>
  </si>
  <si>
    <t>FPVKNAEGAVVEVLKIAADVTRNHSELLL</t>
  </si>
  <si>
    <t>PA1930</t>
  </si>
  <si>
    <t>probable chemotaxis transducer</t>
  </si>
  <si>
    <t>PA14_39590</t>
  </si>
  <si>
    <t>metE</t>
  </si>
  <si>
    <t>AYNLLQSEPLkK</t>
  </si>
  <si>
    <t>AFERAYNLLQSEPLKKLVATYFGGLEDNL</t>
  </si>
  <si>
    <t>5- methyltetrahydropteroyltriglutamate/homocysteine S-methyltransferase</t>
  </si>
  <si>
    <t>PA1927</t>
  </si>
  <si>
    <t>5-methyltetrahydropteroyltriglutamate-homocysteine S-methyltransferase</t>
  </si>
  <si>
    <t>kAQEAFWK</t>
  </si>
  <si>
    <t>TLGFPRIGRDRELKKAQEAFWKGELDEAG</t>
  </si>
  <si>
    <t>AQEAFWkGELDEAGLR</t>
  </si>
  <si>
    <t>GRDRELKKAQEAFWKGELDEAGLRAVGRQ</t>
  </si>
  <si>
    <t>PA14_39960</t>
  </si>
  <si>
    <t>phzB2</t>
  </si>
  <si>
    <t>YmNTkGQDR</t>
  </si>
  <si>
    <t>REKNRATVEKYMNTKGQDRLRRHELFVED</t>
  </si>
  <si>
    <t>PA1900</t>
  </si>
  <si>
    <t>M2(Oxidation); K5(Acetyl)</t>
  </si>
  <si>
    <t>YMNTkGQDR</t>
  </si>
  <si>
    <t>ETVVkYMNTK</t>
  </si>
  <si>
    <t>DAVELRRKNRETVVKYMNTKGQDRLRRHE</t>
  </si>
  <si>
    <t>DkLAEHAVWSLK</t>
  </si>
  <si>
    <t>TTDTGSPIVIRGKDKLAEHAVWSLKCFPD</t>
  </si>
  <si>
    <t>ALSIPVPQIkR</t>
  </si>
  <si>
    <t>FQQLRALSIPVPQIKREGIPTXXXXXXXX</t>
  </si>
  <si>
    <t>GKDkLAEHAVWSLK</t>
  </si>
  <si>
    <t>PA14_40300</t>
  </si>
  <si>
    <t>GGESPADkR</t>
  </si>
  <si>
    <t>ARSPAERGGESPADKRLRVVHGNEIGAGH</t>
  </si>
  <si>
    <t>PA1870</t>
  </si>
  <si>
    <t>phosphotransferase system HPr</t>
  </si>
  <si>
    <t>PA14_40390</t>
  </si>
  <si>
    <t>modA</t>
  </si>
  <si>
    <t>QDAVILNkGK</t>
  </si>
  <si>
    <t>ELHDPIRQDAVILNKGKDNAAAKALVDYL</t>
  </si>
  <si>
    <t>molybdate-binding periplasmic protein precursor modA</t>
  </si>
  <si>
    <t>PA1863</t>
  </si>
  <si>
    <t>molybdate-binding periplasmic protein precursor ModA</t>
  </si>
  <si>
    <t>QDAVILNkGk</t>
  </si>
  <si>
    <t>AGYVDAkGEVLK</t>
  </si>
  <si>
    <t>TLALWSPKAGYVDAKGEVLKSGSFRHLSI</t>
  </si>
  <si>
    <t>PA14_40770</t>
  </si>
  <si>
    <t>cysI</t>
  </si>
  <si>
    <t>IGIDPFkER</t>
  </si>
  <si>
    <t>PFIDTFRRIGIDPFKERVYAANHXXXXXX</t>
  </si>
  <si>
    <t>sulfite reductase</t>
  </si>
  <si>
    <t>PA1838</t>
  </si>
  <si>
    <t>ILVkALTPEVFAER</t>
  </si>
  <si>
    <t>RRDNKYKARIKILVKALTPEVFAERVEAE</t>
  </si>
  <si>
    <t>PA14_40800</t>
  </si>
  <si>
    <t>GmTVEYLAkATGDVR</t>
  </si>
  <si>
    <t>HRWIPRGMTVEYLAKATGDVRAVADGSQI</t>
  </si>
  <si>
    <t>PA1835</t>
  </si>
  <si>
    <t>P. fluorescens LBUM223</t>
  </si>
  <si>
    <t>phenylacetic acid degradation protein</t>
  </si>
  <si>
    <t>PA14_40830</t>
  </si>
  <si>
    <t>VQYSSLNYkDALSASGNR</t>
  </si>
  <si>
    <t>GDVLIRVQYSSLNYKDALSASGNRGVTRK</t>
  </si>
  <si>
    <t>PA1833</t>
  </si>
  <si>
    <t>ATVADGVDkPLLK</t>
  </si>
  <si>
    <t>KQILDRATVADGVDKPLLKEQWAGAVDTV</t>
  </si>
  <si>
    <t>PA14_40850</t>
  </si>
  <si>
    <t>LLAQASGkDR</t>
  </si>
  <si>
    <t>VHDGLRRLLAQASGKDRVAVFTSGGTITA</t>
  </si>
  <si>
    <t>PA1831</t>
  </si>
  <si>
    <t xml:space="preserve">phosphoglycerate mutase </t>
  </si>
  <si>
    <t>PA14_40860</t>
  </si>
  <si>
    <t>TTVADIVSTMkSK</t>
  </si>
  <si>
    <t>XXXMTTVADIVSTMKSKFNASAAAGLDLV</t>
  </si>
  <si>
    <t>PA1830</t>
  </si>
  <si>
    <t>SCP-2 sterol transfer family protein</t>
  </si>
  <si>
    <t>PA14_40980</t>
  </si>
  <si>
    <t>IAHVQINRPDkINAMNQDFWR</t>
  </si>
  <si>
    <t>LADKIAHVQINRPDKINAMNQDFWREIIE</t>
  </si>
  <si>
    <t>enoyl-CoA hydratase</t>
  </si>
  <si>
    <t>PA1821</t>
  </si>
  <si>
    <t>probable enoyl-CoA hydratase/isomerase</t>
  </si>
  <si>
    <t>PA14_41020</t>
  </si>
  <si>
    <t>DNATAkAMK</t>
  </si>
  <si>
    <t>SDAMHASYRDNATAKAMKRMYTVLPEVAM</t>
  </si>
  <si>
    <t>Orn/Arg/Lys decarboxylase</t>
  </si>
  <si>
    <t>PA1818</t>
  </si>
  <si>
    <t>lysine decarboxylase</t>
  </si>
  <si>
    <t>PA14_41210</t>
  </si>
  <si>
    <t>hupB</t>
  </si>
  <si>
    <t>MNkSELIDAIAASADIPK</t>
  </si>
  <si>
    <t>XXXXXXXXXXXXMNKSELIDAIAASADIP</t>
  </si>
  <si>
    <t>DNA-binding protein HU</t>
  </si>
  <si>
    <t>PA1804</t>
  </si>
  <si>
    <t>NPQTGkPIK</t>
  </si>
  <si>
    <t>KERAARTGRNPQTGKPIKIAAAKIPGFKA</t>
  </si>
  <si>
    <t>IAAAkIPGFK</t>
  </si>
  <si>
    <t>RNPQTGKPIKIAAAKIPGFKAGKALKDAV</t>
  </si>
  <si>
    <t>SELIDAIAASADIPkAVAGR</t>
  </si>
  <si>
    <t>SELIDAIAASADIPKAVAGRALDAVIESV</t>
  </si>
  <si>
    <t>NPQTGKPIkIAAAK</t>
  </si>
  <si>
    <t>AARTGRNPQTGKPIKIAAAKIPGFKAGKA</t>
  </si>
  <si>
    <t>IPGFkAGK</t>
  </si>
  <si>
    <t>GKPIKIAAAKIPGFKAGKALKDAVNXXXX</t>
  </si>
  <si>
    <t>PA14_41220</t>
  </si>
  <si>
    <t>lon</t>
  </si>
  <si>
    <t>QIAkVcR</t>
  </si>
  <si>
    <t>TREAGVRSLERQIAKVCRKAVKEHAKLKR</t>
  </si>
  <si>
    <t>Lon protease</t>
  </si>
  <si>
    <t>PA1803</t>
  </si>
  <si>
    <t>LIQkMTK</t>
  </si>
  <si>
    <t>YIGSMPGRLIQKMTKVGVRNPLFLLDEID</t>
  </si>
  <si>
    <t>PA14_41240</t>
  </si>
  <si>
    <t>clpP1</t>
  </si>
  <si>
    <t>YGLIDkVmTQR</t>
  </si>
  <si>
    <t>FMSGDEAVKYGLIDKVMTQRDLAVXXXXX</t>
  </si>
  <si>
    <t>PA1801</t>
  </si>
  <si>
    <t>ClpP</t>
  </si>
  <si>
    <t>K6(Succinyl); M8(Oxidation)</t>
  </si>
  <si>
    <t>FMSGDEAVkYGLIDK</t>
  </si>
  <si>
    <t>DTDRDRFMSGDEAVKYGLIDKVMTQRDLA</t>
  </si>
  <si>
    <t>PA14_41250</t>
  </si>
  <si>
    <t>tig</t>
  </si>
  <si>
    <t>SVVLEEQVVDTVLQkATVTDK</t>
  </si>
  <si>
    <t>SVVLEEQVVDTVLQKATVTDKQVSYEEAV</t>
  </si>
  <si>
    <t>trigger factor</t>
  </si>
  <si>
    <t>PA1800</t>
  </si>
  <si>
    <t>LNPAGSPSVEPkSFEK</t>
  </si>
  <si>
    <t>EQKLNPAGSPSVEPKSFEKGKDLEYIATF</t>
  </si>
  <si>
    <t>IETEVNkR</t>
  </si>
  <si>
    <t>TVGVPAERIETEVNKRLQQTARRAKIPGF</t>
  </si>
  <si>
    <t>mIAGFEEGLVGAkAGEER</t>
  </si>
  <si>
    <t>GRMIAGFEEGLVGAKAGEERVLNLTFPED</t>
  </si>
  <si>
    <t>AEVQkNMER</t>
  </si>
  <si>
    <t>VKETGLDGFRAEVQKNMERELRQAIKSKV</t>
  </si>
  <si>
    <t>PA14_41350</t>
  </si>
  <si>
    <t>folD</t>
  </si>
  <si>
    <t>VPGLAVILVGTDPASQVYVAHkR</t>
  </si>
  <si>
    <t>LVGTDPASQVYVAHKRKDCEEVGFLSQAY</t>
  </si>
  <si>
    <t>bifunctional 5,10-methylene-tetrahydrofolate dehydrogenase/ 5,10-methylene-tetrahydrofolate cyclohydrolase</t>
  </si>
  <si>
    <t>PA1796</t>
  </si>
  <si>
    <t>5,10-methylene-tetrahydrofolate dehydrogenase / cyclohydrolase</t>
  </si>
  <si>
    <t>K22(Acetyl)</t>
  </si>
  <si>
    <t>TAQLIDGkAIAANLR</t>
  </si>
  <si>
    <t>XXXXXXMTAQLIDGKAIAANLRQQIAQRV</t>
  </si>
  <si>
    <t>ADLVVVAAGkPGLVK</t>
  </si>
  <si>
    <t>DHVSRADLVVVAAGKPGLVKGEWIKEGAI</t>
  </si>
  <si>
    <t>PA14_41360</t>
  </si>
  <si>
    <t>cysS</t>
  </si>
  <si>
    <t>MLQIYNTLSkTK</t>
  </si>
  <si>
    <t>XXXXXMLQIYNTLSKTKEVFTPLVGNQVR</t>
  </si>
  <si>
    <t>cysteinyl-tRNA synthetase</t>
  </si>
  <si>
    <t>PA1795</t>
  </si>
  <si>
    <t>NITDIDDkIINR</t>
  </si>
  <si>
    <t>YDLTYVRNITDIDDKIINRANENDEPFDV</t>
  </si>
  <si>
    <t>PA14_41380</t>
  </si>
  <si>
    <t>glnS</t>
  </si>
  <si>
    <t>LNLNYTVTSkR</t>
  </si>
  <si>
    <t>YEFSRLNLNYTVTSKRKLKQLVDEGHVSG</t>
  </si>
  <si>
    <t>glutaminyl-tRNA synthetase</t>
  </si>
  <si>
    <t>PA1794</t>
  </si>
  <si>
    <t>VkGVIHWVPAEGSVEcEVR</t>
  </si>
  <si>
    <t>DPDTLGKNPEGRKVKGVIHWVPAEGSVEC</t>
  </si>
  <si>
    <t>K2(Succinyl); C16(Carbamidomethyl)</t>
  </si>
  <si>
    <t>SkPETTAAPNFLR</t>
  </si>
  <si>
    <t>XXXXXXXXXXXXMSKPETTAAPNFLRQIV</t>
  </si>
  <si>
    <t>mkAGEFPDGAR</t>
  </si>
  <si>
    <t>DRSVEENLDLFARMKAGEFPDGARSLRAK</t>
  </si>
  <si>
    <t>LkQLVDEGHVSGWDDPR</t>
  </si>
  <si>
    <t>RLNLNYTVTSKRKLKQLVDEGHVSGWDDP</t>
  </si>
  <si>
    <t>HPkEDMGVR</t>
  </si>
  <si>
    <t>PEGQVENLELPRHPKEDMGVRVLPFGREL</t>
  </si>
  <si>
    <t>ELFIDAGDFEEVPPAGYkR</t>
  </si>
  <si>
    <t>IDAGDFEEVPPAGYKRLIPGGEVRLRGSY</t>
  </si>
  <si>
    <t>PA14_41390</t>
  </si>
  <si>
    <t>ppiB</t>
  </si>
  <si>
    <t>LDEEkAPETAANFK</t>
  </si>
  <si>
    <t>HTNHGVITLKLDEEKAPETAANFKEYVKS</t>
  </si>
  <si>
    <t>peptidyl-prolyl cis-trans isomerase B</t>
  </si>
  <si>
    <t>PA1793</t>
  </si>
  <si>
    <t>APIkNEANNGLTNK</t>
  </si>
  <si>
    <t>FEPGMKQKPTRAPIKNEANNGLTNKVGSI</t>
  </si>
  <si>
    <t>PA14_41440</t>
  </si>
  <si>
    <t>AILTPDDWkLLR</t>
  </si>
  <si>
    <t>DNPLKKAILTPDDWKLLRFAPCPVLMTKT</t>
  </si>
  <si>
    <t>PA1789</t>
  </si>
  <si>
    <t>universal stress protein A</t>
  </si>
  <si>
    <t>PA14_41470</t>
  </si>
  <si>
    <t>acnB</t>
  </si>
  <si>
    <t>MDAHQLTEEGYYGIYGkAGAR</t>
  </si>
  <si>
    <t>AHQLTEEGYYGIYGKAGARMEMPGCSLCM</t>
  </si>
  <si>
    <t>bifunctional aconitate hydratase 2/2-methylisocitrate dehydratase</t>
  </si>
  <si>
    <t>PA1787</t>
  </si>
  <si>
    <t>aconitate hydratase 2</t>
  </si>
  <si>
    <t>K17(Acetyl)</t>
  </si>
  <si>
    <t>GLTEkAR</t>
  </si>
  <si>
    <t>GGRIPLIVGRGLTEKARAELGLGASDLFR</t>
  </si>
  <si>
    <t>GEATSPLIDkQR</t>
  </si>
  <si>
    <t>SAIVKGEATSPLIDKQRAAELLGTMQGGY</t>
  </si>
  <si>
    <t>QIEAVkAK</t>
  </si>
  <si>
    <t>QPGSVGPLKQIEAVKAKGFPVAYVGDVVG</t>
  </si>
  <si>
    <t>GkLQPGITLR</t>
  </si>
  <si>
    <t>PLDMPESVLVRFKGKLQPGITLRDLVHAI</t>
  </si>
  <si>
    <t>DLVHAIPYYAIQQGLLTVEkK</t>
  </si>
  <si>
    <t>IPYYAIQQGLLTVEKKGKKNIFSGRILEI</t>
  </si>
  <si>
    <t>K20(Succinyl)</t>
  </si>
  <si>
    <t>DGIEPVQPGSVGPLkQIEAVK</t>
  </si>
  <si>
    <t>DGIEPVQPGSVGPLKQIEAVKAKGFPVAY</t>
  </si>
  <si>
    <t>KPEAPADSGkGFTLAQK</t>
  </si>
  <si>
    <t>SDLFRKPEAPADSGKGFTLAQKMVGRACG</t>
  </si>
  <si>
    <t>kNIFSGR</t>
  </si>
  <si>
    <t>AIQQGLLTVEKKGKKNIFSGRILEIEGLN</t>
  </si>
  <si>
    <t>AkGFPVAYVGDVVGTGSSR</t>
  </si>
  <si>
    <t>GSVGPLKQIEAVKAKGFPVAYVGDVVGTG</t>
  </si>
  <si>
    <t>PA14_41570</t>
  </si>
  <si>
    <t>oprF</t>
  </si>
  <si>
    <t>RVEAEVEAEAk</t>
  </si>
  <si>
    <t>AINRRVEAEVEAEAKXXXXXXXXXXXXXX</t>
  </si>
  <si>
    <t>major porin and structural outer membrane porin OprF precursor</t>
  </si>
  <si>
    <t>PA1777</t>
  </si>
  <si>
    <t>Major porin and structural outer membrane porin OprF precursor</t>
  </si>
  <si>
    <t>VkENSYADIK</t>
  </si>
  <si>
    <t>VQLDVKFDFDKSKVKENSYADIKNLADFM</t>
  </si>
  <si>
    <t>PA14_41640</t>
  </si>
  <si>
    <t>EQVDkDGK</t>
  </si>
  <si>
    <t>KCFEDNSLVKEQVDKDGKGKVLVVDGGGS</t>
  </si>
  <si>
    <t>ribonuclease activity regulator protein RraA</t>
  </si>
  <si>
    <t>PA1772</t>
  </si>
  <si>
    <t>probable methyltransferase</t>
  </si>
  <si>
    <t>cFEDNSLVkEQVDK</t>
  </si>
  <si>
    <t>EIVTIKCFEDNSLVKEQVDKDGKGKVLVV</t>
  </si>
  <si>
    <t>ALLGDmLAEkAAK</t>
  </si>
  <si>
    <t>GSLRRALLGDMLAEKAAKNGWEGIVVYGC</t>
  </si>
  <si>
    <t>ALLGDMLAEkAAK</t>
  </si>
  <si>
    <t>cFEDNSLVkEQVDKDGK</t>
  </si>
  <si>
    <t>PA14_41670</t>
  </si>
  <si>
    <t>ppsA</t>
  </si>
  <si>
    <t>TLGEASQVVELLAGNGLkR</t>
  </si>
  <si>
    <t>EASQVVELLAGNGLKRGENGLKVIMMCEL</t>
  </si>
  <si>
    <t>phosphoenolpyruvate synthase</t>
  </si>
  <si>
    <t>PA1770</t>
  </si>
  <si>
    <t>IHAALDALDVDDVNALAkTGAQIR</t>
  </si>
  <si>
    <t>ALDALDVDDVNALAKTGAQIRQWVMEAEF</t>
  </si>
  <si>
    <t>LLANAIAAcNkAGK</t>
  </si>
  <si>
    <t>AVKKLLANAIAACNKAGKYIGICGQGPSD</t>
  </si>
  <si>
    <t>kLLANAIAAcNK</t>
  </si>
  <si>
    <t>IVAHLFDERNPAVKKLLANAIAACNKAGK</t>
  </si>
  <si>
    <t>K1(Succinyl); C10(Carbamidomethyl)</t>
  </si>
  <si>
    <t>PA14_41830</t>
  </si>
  <si>
    <t>thrH</t>
  </si>
  <si>
    <t>DIPDYDVLmkQR</t>
  </si>
  <si>
    <t>KATTRDIPDYDVLMKQRLRILDEHGLKLG</t>
  </si>
  <si>
    <t>phosphoserine phosphatase</t>
  </si>
  <si>
    <t>PA1757</t>
  </si>
  <si>
    <t>homoserine kinase</t>
  </si>
  <si>
    <t>DIPDYDVLMkQR</t>
  </si>
  <si>
    <t>PA14_41870</t>
  </si>
  <si>
    <t>cysB</t>
  </si>
  <si>
    <t>MkLQQLR</t>
  </si>
  <si>
    <t>XXXXXXXXXXXXXMKLQQLRYIWEVAHHD</t>
  </si>
  <si>
    <t>transcriptional regulator CysB</t>
  </si>
  <si>
    <t>PA1754</t>
  </si>
  <si>
    <t>QIAQEFSNEkK</t>
  </si>
  <si>
    <t>VESIKQIAQEFSNEKKGTLSIATTHTQAR</t>
  </si>
  <si>
    <t>KVESIkQIAQEFSNEK</t>
  </si>
  <si>
    <t>IHTAGEILRKVESIKQIAQEFSNEKKGTL</t>
  </si>
  <si>
    <t>PA14_41950</t>
  </si>
  <si>
    <t>kALLETLDQAIELDKK</t>
  </si>
  <si>
    <t>LNMTAHRNTKLKVRKALLETLDQAIELDK</t>
  </si>
  <si>
    <t>PA1748</t>
  </si>
  <si>
    <t>PA14_41970</t>
  </si>
  <si>
    <t>GVAAEEkLA</t>
  </si>
  <si>
    <t>ILYEVYRKGVAAEEKLAXXXXXXXXXXXX</t>
  </si>
  <si>
    <t>PA1746</t>
  </si>
  <si>
    <t>Appr-1-p processing protein</t>
  </si>
  <si>
    <t>PA14_42080</t>
  </si>
  <si>
    <t>GHLSAEkR</t>
  </si>
  <si>
    <t>LLDKKVARGHLSAEKRDAFLARIVPSVSE</t>
  </si>
  <si>
    <t>3-hydroxyacyl-CoA dehydrogenase</t>
  </si>
  <si>
    <t>PA1737</t>
  </si>
  <si>
    <t>probable 3-hydroxyacyl-CoA dehydrogenase</t>
  </si>
  <si>
    <t>GFDYVLQIkK</t>
  </si>
  <si>
    <t>DETLARGFDYVLQIKKTPIVVNDSRGFFT</t>
  </si>
  <si>
    <t>ALPYLAEGkK</t>
  </si>
  <si>
    <t>LLGLEKALPYLAEGKKVRPAEALKAGLIH</t>
  </si>
  <si>
    <t>kTFFAGGDLNELIK</t>
  </si>
  <si>
    <t>EKEGIAGVVLTSAKKTFFAGGDLNELIKV</t>
  </si>
  <si>
    <t>PA14_42470</t>
  </si>
  <si>
    <t>pcrV</t>
  </si>
  <si>
    <t>kALLDELK</t>
  </si>
  <si>
    <t>GVYKDVLQTQDGKRKALLDELKALTAELK</t>
  </si>
  <si>
    <t>type III secretion protein PcrV</t>
  </si>
  <si>
    <t>PA1706</t>
  </si>
  <si>
    <t>PA14_42720</t>
  </si>
  <si>
    <t>masA</t>
  </si>
  <si>
    <t>ATPLkALQGMVWAQGYR</t>
  </si>
  <si>
    <t>LLQWIAEDRKATPLKALQGMVWAQGYRDG</t>
  </si>
  <si>
    <t>enolase-phosphatase</t>
  </si>
  <si>
    <t>PA1685</t>
  </si>
  <si>
    <t>enolase-phosphatase E-1</t>
  </si>
  <si>
    <t>PA14_42820</t>
  </si>
  <si>
    <t>GQFLPELQPEAGEkVVEK</t>
  </si>
  <si>
    <t>RGQFLPELQPEAGEKVVEKRLPNAFSGTE</t>
  </si>
  <si>
    <t>isochorismatase family hydrolase</t>
  </si>
  <si>
    <t>PA1677</t>
  </si>
  <si>
    <t>PA14_42850</t>
  </si>
  <si>
    <t>folE</t>
  </si>
  <si>
    <t>EGLLDTPkR</t>
  </si>
  <si>
    <t>LGEDPQREGLLDTPKRAAKAMQYLCHGYG</t>
  </si>
  <si>
    <t>PA1674</t>
  </si>
  <si>
    <t>AMkYLcR</t>
  </si>
  <si>
    <t>EGLLDTPKRAAKAMKYLCRGYQQSLEEVV</t>
  </si>
  <si>
    <t>K3(Succinyl); C6(Carbamidomethyl)</t>
  </si>
  <si>
    <t>PA14_43190</t>
  </si>
  <si>
    <t>VVGIAGGAEkcR</t>
  </si>
  <si>
    <t>LKGCRVVGIAGGAEKCRFLVEELGFDGAI</t>
  </si>
  <si>
    <t>PA1648</t>
  </si>
  <si>
    <t>K10(Acetyl); C11(Carbamidomethyl)</t>
  </si>
  <si>
    <t>NEDLAAGLkR</t>
  </si>
  <si>
    <t>GAIDYKNEDLAAGLKRECPKGIDVFFDNV</t>
  </si>
  <si>
    <t>ALGVGkVLVSK</t>
  </si>
  <si>
    <t>PVGIGEVMRALGVGKVLVSKHPGFQAGDY</t>
  </si>
  <si>
    <t>PA14_43280</t>
  </si>
  <si>
    <t>selD</t>
  </si>
  <si>
    <t>LYLTKPLGIGILTTAEkK</t>
  </si>
  <si>
    <t>RNDTAEAGCRLYLTKPLGIGILTTAEKKA</t>
  </si>
  <si>
    <t>selenophosphate synthetase</t>
  </si>
  <si>
    <t>PA1642</t>
  </si>
  <si>
    <t>PA14_43600</t>
  </si>
  <si>
    <t>LSGDDGkPScIAR</t>
  </si>
  <si>
    <t>TTHVWDIRLSGDDGKPSCIARLTMAVVPL</t>
  </si>
  <si>
    <t>PA1618</t>
  </si>
  <si>
    <t>esterase (thioesterase)</t>
  </si>
  <si>
    <t>K7(Succinyl); C10(Carbamidomethyl)</t>
  </si>
  <si>
    <t>PA14_43620</t>
  </si>
  <si>
    <t>kEVLQSAAR</t>
  </si>
  <si>
    <t>ASRDSERRLTAHGRKEVLQSAARLAGLPL</t>
  </si>
  <si>
    <t>phosphohistidine phosphatase</t>
  </si>
  <si>
    <t>PA1616</t>
  </si>
  <si>
    <t>PA14_43640</t>
  </si>
  <si>
    <t>gpsA</t>
  </si>
  <si>
    <t>mGETAEGVNTLkVLK</t>
  </si>
  <si>
    <t>VSRMGETAEGVNTLKVLKEKSDEMQVYMP</t>
  </si>
  <si>
    <t>NAD(P)H-dependent glycerol-3-phosphate dehydrogenase</t>
  </si>
  <si>
    <t>PA1614</t>
  </si>
  <si>
    <t>glycerol-3-phosphate dehydrogenase, biosynthetic</t>
  </si>
  <si>
    <t>M1(Oxidation); K12(Succinyl)</t>
  </si>
  <si>
    <t>MGETAEGVNTLkVLK</t>
  </si>
  <si>
    <t>PA14_43680</t>
  </si>
  <si>
    <t>fabA</t>
  </si>
  <si>
    <t>FFGQVLPTAkK</t>
  </si>
  <si>
    <t>SGEVKFFGQVLPTAKKVTYNIHIKRTINR</t>
  </si>
  <si>
    <t>3-hydroxydecanoyl-ACP dehydratase</t>
  </si>
  <si>
    <t>PA1610</t>
  </si>
  <si>
    <t>beta-hydroxydecanoyl-ACP dehydrase</t>
  </si>
  <si>
    <t>ALGSGEVkFFGQVLPTAK</t>
  </si>
  <si>
    <t>GNPGRGRALGSGEVKFFGQVLPTAKKVTY</t>
  </si>
  <si>
    <t>PA14_43690</t>
  </si>
  <si>
    <t>fabB</t>
  </si>
  <si>
    <t>EVFGDkAPAISSTK</t>
  </si>
  <si>
    <t>DVAEIRGVREVFGDKAPAISSTKSLSGHS</t>
  </si>
  <si>
    <t>PA1609</t>
  </si>
  <si>
    <t>beta-ketoacyl-ACP synthase I</t>
  </si>
  <si>
    <t>PA14_43730</t>
  </si>
  <si>
    <t>LLASkSFDVR</t>
  </si>
  <si>
    <t>WRLMVFQGDRLLASKSFDVRXXXXXXXXX</t>
  </si>
  <si>
    <t>PA1606</t>
  </si>
  <si>
    <t>helicase</t>
  </si>
  <si>
    <t>PA14_43840</t>
  </si>
  <si>
    <t>DVRPQNGDEAGAAmmPLkNDR</t>
  </si>
  <si>
    <t>PQNGDEAGAAMMPLKNDRALLRKRMQAAL</t>
  </si>
  <si>
    <t>PA1597</t>
  </si>
  <si>
    <t>DeoR family transcriptional regulator</t>
  </si>
  <si>
    <t>M14(Oxidation); M15(Oxidation); K18(Succinyl)</t>
  </si>
  <si>
    <t>DVRPQNGDEAGAAMMPLkNDR</t>
  </si>
  <si>
    <t>VPGkMHYDAR</t>
  </si>
  <si>
    <t>AVHSFTDPNAKVPGKMHYDARTSRRAFQA</t>
  </si>
  <si>
    <t>PA14_43850</t>
  </si>
  <si>
    <t>htpG</t>
  </si>
  <si>
    <t>NLSGDQkK</t>
  </si>
  <si>
    <t>SGTADFLKNLSGDQKKDSHLIGQFGVGFY</t>
  </si>
  <si>
    <t>heat shock protein 90</t>
  </si>
  <si>
    <t>PA1596</t>
  </si>
  <si>
    <t>heat shock protein HtpG</t>
  </si>
  <si>
    <t>NEPEQYkTFWK</t>
  </si>
  <si>
    <t>DMLEKLAKNEPEQYKTFWKNFGQVLKEGP</t>
  </si>
  <si>
    <t>IYYLTGESYSQVkNSPHLEVFR</t>
  </si>
  <si>
    <t>DKIYYLTGESYSQVKNSPHLEVFRKKGIE</t>
  </si>
  <si>
    <t>HVAHDFENPLSWSHNkVEGK</t>
  </si>
  <si>
    <t>VAHDFENPLSWSHNKVEGKLEYTSLLYVP</t>
  </si>
  <si>
    <t>GDLDLGSLDSEEDkK</t>
  </si>
  <si>
    <t>RGDLDLGSLDSEEDKKAQEEVAKSKEGLI</t>
  </si>
  <si>
    <t>ELISNASDAADkLR</t>
  </si>
  <si>
    <t>FLRELISNASDAADKLRFEALANPELLEG</t>
  </si>
  <si>
    <t>EILQkDPVIDSMK</t>
  </si>
  <si>
    <t>SNDLSLNVSREILQKDPVIDSMKSALTKR</t>
  </si>
  <si>
    <t>AQEEVAkSK</t>
  </si>
  <si>
    <t>LDSEEDKKAQEEVAKSKEGLIERLKKVLD</t>
  </si>
  <si>
    <t>VLDmLEkLAK</t>
  </si>
  <si>
    <t>MKSALTKRVLDMLEKLAKNEPEQYKTFWK</t>
  </si>
  <si>
    <t>VLDMLEkLAK</t>
  </si>
  <si>
    <t>VEGkLEYTSLLYVPGR</t>
  </si>
  <si>
    <t>FENPLSWSHNKVEGKLEYTSLLYVPGRAP</t>
  </si>
  <si>
    <t>TFWkNFGQVLK</t>
  </si>
  <si>
    <t>KLAKNEPEQYKTFWKNFGQVLKEGPAEDF</t>
  </si>
  <si>
    <t>LAkNEPEQYK</t>
  </si>
  <si>
    <t>ALTKRVLDMLEKLAKNEPEQYKTFWKNFG</t>
  </si>
  <si>
    <t>GLkLYVQR</t>
  </si>
  <si>
    <t>APFDLYHREAPRGLKLYVQRVFIMDQADE</t>
  </si>
  <si>
    <t>EGPAEDFGNkEK</t>
  </si>
  <si>
    <t>GQVLKEGPAEDFGNKEKIAGLLRFASTGD</t>
  </si>
  <si>
    <t>AEVkDEEYQEFYK</t>
  </si>
  <si>
    <t>NRASALWTRPRAEVKDEEYQEFYKHVAHD</t>
  </si>
  <si>
    <t>kYSDHIALPIELPK</t>
  </si>
  <si>
    <t>EEFADGWRLRNVIKKYSDHIALPIELPKE</t>
  </si>
  <si>
    <t>PA14_43940</t>
  </si>
  <si>
    <t>sucD</t>
  </si>
  <si>
    <t>SLADIGkALAELTGWEVK</t>
  </si>
  <si>
    <t>DAGVKTVRSLADIGKALAELTGWEVKKAX</t>
  </si>
  <si>
    <t>succinyl-CoA synthetase subunit alpha</t>
  </si>
  <si>
    <t>PA1589</t>
  </si>
  <si>
    <t>succinyl-CoA synthetase alpha chain</t>
  </si>
  <si>
    <t>ALAELTGWEVkK</t>
  </si>
  <si>
    <t>DIGKALAELTGWEVKKAXXXXXXXXXXXX</t>
  </si>
  <si>
    <t>SVLINkDTK</t>
  </si>
  <si>
    <t>XXXXXXXXMSVLINKDTKVICQGFTGSQG</t>
  </si>
  <si>
    <t>FAALQDAGVkTVR</t>
  </si>
  <si>
    <t>TADEKFAALQDAGVKTVRSLADIGKALAE</t>
  </si>
  <si>
    <t>VkcDELGVR</t>
  </si>
  <si>
    <t>TEGIPTLDMLDAKVKCDELGVRLIGPNCP</t>
  </si>
  <si>
    <t>K2(Succinyl); C3(Carbamidomethyl)</t>
  </si>
  <si>
    <t>mVGGVTPGkGGTTHLGLPVFNTVK</t>
  </si>
  <si>
    <t>IAYGTKMVGGVTPGKGGTTHLGLPVFNTV</t>
  </si>
  <si>
    <t>PA14_43950</t>
  </si>
  <si>
    <t>sucC</t>
  </si>
  <si>
    <t>GDQIkQFTHIFVGLAK</t>
  </si>
  <si>
    <t>RELAFQLGLKGDQIKQFTHIFVGLAKLFQ</t>
  </si>
  <si>
    <t>succinyl-CoA synthetase subunit beta</t>
  </si>
  <si>
    <t>PA1588</t>
  </si>
  <si>
    <t>succinyl-CoA synthetase beta chain</t>
  </si>
  <si>
    <t>EVGVkVPVVVR</t>
  </si>
  <si>
    <t>IAEGIIGAVKEVGVKVPVVVRLEGNNAEL</t>
  </si>
  <si>
    <t>AGGVkLVK</t>
  </si>
  <si>
    <t>AQVHAGGRGKAGGVKLVKSKEDAKAFAQQ</t>
  </si>
  <si>
    <t>VAHDTPEkILK</t>
  </si>
  <si>
    <t>GGVDIEKVAHDTPEKILKVTIDPLVGAQP</t>
  </si>
  <si>
    <t>SKEDAkAFAQQWLGK</t>
  </si>
  <si>
    <t>KAGGVKLVKSKEDAKAFAQQWLGKNLVTY</t>
  </si>
  <si>
    <t>QLFAEYGLPVSkGFAVDTPEEAAEAcDK</t>
  </si>
  <si>
    <t>QGKQLFAEYGLPVSKGFAVDTPEEAAEAC</t>
  </si>
  <si>
    <t>K12(Succinyl); C26(Carbamidomethyl)</t>
  </si>
  <si>
    <t>ILkVTIDPLVGAQPYQGR</t>
  </si>
  <si>
    <t>DIEKVAHDTPEKILKVTIDPLVGAQPYQG</t>
  </si>
  <si>
    <t>ELAFQLGLkGDQIK</t>
  </si>
  <si>
    <t>QPYQGRELAFQLGLKGDQIKQFTHIFVGL</t>
  </si>
  <si>
    <t>EDAkAFAQQWLGK</t>
  </si>
  <si>
    <t>cDMIAEGIIGAVkEVGVK</t>
  </si>
  <si>
    <t>VRCDMIAEGIIGAVKEVGVKVPVVVRLEG</t>
  </si>
  <si>
    <t>C1(Carbamidomethyl); K13(Succinyl)</t>
  </si>
  <si>
    <t>PA14_43970</t>
  </si>
  <si>
    <t>lpdG</t>
  </si>
  <si>
    <t>YHEAkEAFK</t>
  </si>
  <si>
    <t>SKALLDSSYKYHEAKEAFKVHGIEAKGVT</t>
  </si>
  <si>
    <t>PA1587</t>
  </si>
  <si>
    <t>dihydrolipoamide dehydrogenase Lpd</t>
  </si>
  <si>
    <t>TAcIEkYIGK</t>
  </si>
  <si>
    <t>IRAAQLGLKTACIEKYIGKEGKVALGGTC</t>
  </si>
  <si>
    <t>C3(Carbamidomethyl); K6(Acetyl)</t>
  </si>
  <si>
    <t>VTASEVkK</t>
  </si>
  <si>
    <t>NIRLGARVTASEVKKKQVTVTFTDANGEQ</t>
  </si>
  <si>
    <t>VLTkQGLNIR</t>
  </si>
  <si>
    <t>ADEQIAKEALKVLTKQGLNIRLGARVTAS</t>
  </si>
  <si>
    <t>VIADAkTDR</t>
  </si>
  <si>
    <t>ANDTTGLVKVIADAKTDRVLGVHVIGPSA</t>
  </si>
  <si>
    <t>FLPAADEQIAkEALK</t>
  </si>
  <si>
    <t>ALDKFLPAADEQIAKEALKVLTKQGLNIR</t>
  </si>
  <si>
    <t>EALkVLTK</t>
  </si>
  <si>
    <t>FLPAADEQIAKEALKVLTKQGLNIRLGAR</t>
  </si>
  <si>
    <t>ANIVkNLTGGIATLFK</t>
  </si>
  <si>
    <t>IDVPAMVARKANIVKNLTGGIATLFKANG</t>
  </si>
  <si>
    <t>VHGIEAkGVTIDVPAMVAR</t>
  </si>
  <si>
    <t>HEAKEAFKVHGIEAKGVTIDVPAMVARKA</t>
  </si>
  <si>
    <t>LLANkQVEVTGLDGK</t>
  </si>
  <si>
    <t>GVTSFEGHGKLLANKQVEVTGLDGKTQVL</t>
  </si>
  <si>
    <t>GFIYVDDHckTSVPGVFAIGDVVR</t>
  </si>
  <si>
    <t>TLDERGFIYVDDHCKTSVPGVFAIGDVVR</t>
  </si>
  <si>
    <t>EAFkVHGIEAK</t>
  </si>
  <si>
    <t>LDSSYKYHEAKEAFKVHGIEAKGVTIDVP</t>
  </si>
  <si>
    <t>AAQLGLkTAcIEK</t>
  </si>
  <si>
    <t>GGYVAAIRAAQLGLKTACIEKYIGKEGKV</t>
  </si>
  <si>
    <t>PA14_44000</t>
  </si>
  <si>
    <t>sucB</t>
  </si>
  <si>
    <t>YKDLFEKk</t>
  </si>
  <si>
    <t>PIMDLRSKYKDLFEKKHNGVRLGFMSFFV</t>
  </si>
  <si>
    <t>dihydrolipoamide succinyltransferase</t>
  </si>
  <si>
    <t>PA1586</t>
  </si>
  <si>
    <t>dihydrolipoamide succinyltransferase (E2 subunit)</t>
  </si>
  <si>
    <t>YKDLFEkK</t>
  </si>
  <si>
    <t>YkDLFEK</t>
  </si>
  <si>
    <t>EVNMKPIMDLRSKYKDLFEKKHNGVRLGF</t>
  </si>
  <si>
    <t>SKYkDLFEK</t>
  </si>
  <si>
    <t>NAEFMSLAEIEGGIANFGkK</t>
  </si>
  <si>
    <t>MSLAEIEGGIANFGKKAKEGKLTIEDMTG</t>
  </si>
  <si>
    <t>LIDGkEAVSFLVAIK</t>
  </si>
  <si>
    <t>MYLALSYDHRLIDGKEAVSFLVAIKDLLE</t>
  </si>
  <si>
    <t>PA14_44010</t>
  </si>
  <si>
    <t>sucA</t>
  </si>
  <si>
    <t>QVSkIYEDR</t>
  </si>
  <si>
    <t>LEVPEGFVVQRQVSKIYEDRQKMAAGGLP</t>
  </si>
  <si>
    <t>2-oxoglutarate dehydrogenase E1</t>
  </si>
  <si>
    <t>PA1585</t>
  </si>
  <si>
    <t>2-oxoglutarate dehydrogenase (E1 subunit)</t>
  </si>
  <si>
    <t>YPGTkR</t>
  </si>
  <si>
    <t>EGLEKYLGTKYPGTKRFGLEGGESLIPMV</t>
  </si>
  <si>
    <t>PA14_44030</t>
  </si>
  <si>
    <t>sdhA</t>
  </si>
  <si>
    <t>GASESDLEASFkR</t>
  </si>
  <si>
    <t>DARGASESDLEASFKRLNGVNERTSGEEV</t>
  </si>
  <si>
    <t>succinate dehydrogenase flavoprotein subunit</t>
  </si>
  <si>
    <t>PA1583</t>
  </si>
  <si>
    <t>succinate dehydrogenase (A subunit)</t>
  </si>
  <si>
    <t>TSGEEVAPLkR</t>
  </si>
  <si>
    <t>GVNERTSGEEVAPLKRELQSCMQNYFGVF</t>
  </si>
  <si>
    <t>DFGkGGQAAR</t>
  </si>
  <si>
    <t>TGHALLHTLYQANLKNGTSFLNEWYAVDL</t>
  </si>
  <si>
    <t>PA14_44070</t>
  </si>
  <si>
    <t>gltA</t>
  </si>
  <si>
    <t>YSkGEPmmYPR</t>
  </si>
  <si>
    <t>AKMPTIAAMVYKYSKGEPMMYPRNDLNYA</t>
  </si>
  <si>
    <t>type II citrate synthase</t>
  </si>
  <si>
    <t>PA1580</t>
  </si>
  <si>
    <t>citrate synthase</t>
  </si>
  <si>
    <t>K3(Succinyl); M7(Oxidation); M8(Oxidation)</t>
  </si>
  <si>
    <t>YSkGEPMMYPR</t>
  </si>
  <si>
    <t>VYkNFDPR</t>
  </si>
  <si>
    <t>NDPFKLMGFGHRVYKNFDPRAKVMKQTCD</t>
  </si>
  <si>
    <t>mLDEIGDVSNIDkFVEK</t>
  </si>
  <si>
    <t>LRMLDEIGDVSNIDKFVEKAKDKNDPFKL</t>
  </si>
  <si>
    <t>MLDEIGDVSNIDkFVEK</t>
  </si>
  <si>
    <t>DkNDPFKLMGFGHR</t>
  </si>
  <si>
    <t>DVSNIDKFVEKAKDKNDPFKLMGFGHRVY</t>
  </si>
  <si>
    <t>DKNDPFkLMGFGHR</t>
  </si>
  <si>
    <t>DkNDPFK</t>
  </si>
  <si>
    <t>DKNDPFk</t>
  </si>
  <si>
    <t>NDPFkLMGFGHR</t>
  </si>
  <si>
    <t>DKFVEKAKDKNDPFKLMGFGHRVYKNFDP</t>
  </si>
  <si>
    <t>ITYIDGDkGVLLHR</t>
  </si>
  <si>
    <t>TASCESKITYIDGDKGVLLHRGYPIEQLA</t>
  </si>
  <si>
    <t>AKDkNDPFK</t>
  </si>
  <si>
    <t>PA14_44080</t>
  </si>
  <si>
    <t>VPkLVGEWK</t>
  </si>
  <si>
    <t>PTYIPEEKGQIRVPKLVGEWKLQPKGQGV</t>
  </si>
  <si>
    <t>PA1579</t>
  </si>
  <si>
    <t>collagenase-related protease</t>
  </si>
  <si>
    <t>VYLSSVQGSkYK</t>
  </si>
  <si>
    <t>EDGVKVYLSSVQGSKYKAYRGVTDIKADV</t>
  </si>
  <si>
    <t>LLkQEGADAWTYSK</t>
  </si>
  <si>
    <t>SCKWIHACAEMKLLKQEGADAWTYSKIDM</t>
  </si>
  <si>
    <t>HLkADPTYIPEEK</t>
  </si>
  <si>
    <t>TTEKTADGTVTRHLKADPTYIPEEKGQIR</t>
  </si>
  <si>
    <t>ADPTYIPEEkGQIR</t>
  </si>
  <si>
    <t>TRHLKADPTYIPEEKGQIRVPKLVGEWKL</t>
  </si>
  <si>
    <t>PA14_44290</t>
  </si>
  <si>
    <t>acnA</t>
  </si>
  <si>
    <t>DGQPVYLkDIWPSQK</t>
  </si>
  <si>
    <t>EPLGTGKDGQPVYLKDIWPSQKEIAEAIQ</t>
  </si>
  <si>
    <t>aconitate hydratase</t>
  </si>
  <si>
    <t>PA1562</t>
  </si>
  <si>
    <t>aconitate hydratase 1</t>
  </si>
  <si>
    <t>VVTDYFkAAGLTR</t>
  </si>
  <si>
    <t>SSLAPGSKVVTDYFKAAGLTRYLDELGFD</t>
  </si>
  <si>
    <t>VLAVLGDSVTTDHISPAGNIkADSPAGR</t>
  </si>
  <si>
    <t>DSVTTDHISPAGNIKADSPAGRYLREHGV</t>
  </si>
  <si>
    <t>K21(Succinyl)</t>
  </si>
  <si>
    <t>TLGDLGkLPMSLK</t>
  </si>
  <si>
    <t>YSLPEAARTLGDLGKLPMSLKVLLENLLR</t>
  </si>
  <si>
    <t>SLAVDGkTYHYYSLPEAAR</t>
  </si>
  <si>
    <t>LDSLKTLRSLAVDGKTYHYYSLPEAARTL</t>
  </si>
  <si>
    <t>PALDSLkTLR</t>
  </si>
  <si>
    <t>XXXXXXXMPALDSLKTLRSLAVDGKTYHY</t>
  </si>
  <si>
    <t>LSGRPESTVkLVEAYSK</t>
  </si>
  <si>
    <t>LGYLRLSGRPESTVKLVEAYSKEQGLWRE</t>
  </si>
  <si>
    <t>IkNEMLGGEEGGNTLYVPSGEK</t>
  </si>
  <si>
    <t>HEVMMRGTFANIRIKNEMLGGEEGGNTLY</t>
  </si>
  <si>
    <t>EHGVEPkDFNSYGSR</t>
  </si>
  <si>
    <t>SPAGRYLREHGVEPKDFNSYGSRRGNHEV</t>
  </si>
  <si>
    <t>TVWTkEEDGR</t>
  </si>
  <si>
    <t>HQVNLEYLGRTVWTKEEDGRTYAFPDTLV</t>
  </si>
  <si>
    <t>SLkLTGK</t>
  </si>
  <si>
    <t>GQPVSMLIPEVIGFKLTGKLREGITATDL</t>
  </si>
  <si>
    <t>LVEAYSkEQGLWR</t>
  </si>
  <si>
    <t>GRPESTVKLVEAYSKEQGLWREKGHEPVF</t>
  </si>
  <si>
    <t>LTGkEVLNIR</t>
  </si>
  <si>
    <t>FENGQDRKSLKLTGKEVLNIRGLGGELKP</t>
  </si>
  <si>
    <t>INLSEEPLGTGkDGQPVYLK</t>
  </si>
  <si>
    <t>SVRINLSEEPLGTGKDGQPVYLKDIWPSQ</t>
  </si>
  <si>
    <t>GLGGELkPHmPLSVEVTR</t>
  </si>
  <si>
    <t>GKEVLNIRGLGGELKPHMPLSVEVTREDG</t>
  </si>
  <si>
    <t>K7(Succinyl); M10(Oxidation)</t>
  </si>
  <si>
    <t>EKGHEPVFTDTLHLDmGEVEASLAGPkRPQDR</t>
  </si>
  <si>
    <t>HLDMGEVEASLAGPKRPQDRVALQNVASA</t>
  </si>
  <si>
    <t>M16(Oxidation); K27(Succinyl)</t>
  </si>
  <si>
    <t>EDGSQDSFkVLcR</t>
  </si>
  <si>
    <t>SVEVTREDGSQDSFKVLCRIDTLNEVEYF</t>
  </si>
  <si>
    <t>K9(Succinyl); C12(Carbamidomethyl)</t>
  </si>
  <si>
    <t>DIWPSQkEIAEAIQK</t>
  </si>
  <si>
    <t>DGQPVYLKDIWPSQKEIAEAIQKVDTEMF</t>
  </si>
  <si>
    <t>AVEkGLQR</t>
  </si>
  <si>
    <t>VMMAAGLLAKKAVEKGLQRKPWVKSSLAP</t>
  </si>
  <si>
    <t>AAmAkAGGDPQK</t>
  </si>
  <si>
    <t>PAVVDLAAMRAAMAKAGGDPQKINPLSPV</t>
  </si>
  <si>
    <t>M3(Oxidation); K5(Succinyl)</t>
  </si>
  <si>
    <t>PA14_44660</t>
  </si>
  <si>
    <t>ligA</t>
  </si>
  <si>
    <t>AVETGGkTFANPR</t>
  </si>
  <si>
    <t>GFEALNAKAVETGGKTFANPRNAAAGSLR</t>
  </si>
  <si>
    <t>NAD-dependent DNA ligase LigA</t>
  </si>
  <si>
    <t>PA1529</t>
  </si>
  <si>
    <t>DNA ligase</t>
  </si>
  <si>
    <t>PA14_44670</t>
  </si>
  <si>
    <t>zipA</t>
  </si>
  <si>
    <t>HPkQAFDVmVAAAR</t>
  </si>
  <si>
    <t>AVSFFLGLPGPRHPKQAFDVMVAAARKLA</t>
  </si>
  <si>
    <t>cell division protein ZipA</t>
  </si>
  <si>
    <t>PA1528</t>
  </si>
  <si>
    <t>PA14_44840</t>
  </si>
  <si>
    <t>FGFPFIkAVK</t>
  </si>
  <si>
    <t>LNDAYKARFGFPFIKAVKGSNRHQILAAF</t>
  </si>
  <si>
    <t>PA1516</t>
  </si>
  <si>
    <t>OHCU decarboxylase</t>
  </si>
  <si>
    <t>PA14_45050</t>
  </si>
  <si>
    <t>pykF</t>
  </si>
  <si>
    <t>AkILATLGPATR</t>
  </si>
  <si>
    <t>XXXXXXXMTADKKAKILATLGPATRSRDD</t>
  </si>
  <si>
    <t>pyruvate kinase</t>
  </si>
  <si>
    <t>PA1498</t>
  </si>
  <si>
    <t>pyruvate kinase I</t>
  </si>
  <si>
    <t>PA14_45580</t>
  </si>
  <si>
    <t>QLLcEkVLTIAR</t>
  </si>
  <si>
    <t>ISRNPDKVRQLLCEKVLTIARSNRRSISL</t>
  </si>
  <si>
    <t>chemotaxis-specific methylesterase</t>
  </si>
  <si>
    <t>PA1459</t>
  </si>
  <si>
    <t>C4(Carbamidomethyl); K6(Succinyl)</t>
  </si>
  <si>
    <t>PA14_45590</t>
  </si>
  <si>
    <t>SPAAkPVAPAK</t>
  </si>
  <si>
    <t>AAVAKNIAAKSPAAKPVAPAKAAAARPAA</t>
  </si>
  <si>
    <t>PA1458</t>
  </si>
  <si>
    <t>DkALPLFYLK</t>
  </si>
  <si>
    <t>VVIVRDKALPLFYLKRWLVPSAAHEEQGE</t>
  </si>
  <si>
    <t>PA14_45620</t>
  </si>
  <si>
    <t>cheY</t>
  </si>
  <si>
    <t>LkHLPVLMVTAEAK</t>
  </si>
  <si>
    <t>GIDLLRAVRADERLKHLPVLMVTAEAKRD</t>
  </si>
  <si>
    <t>two-component response regulator CheY</t>
  </si>
  <si>
    <t>PA1456</t>
  </si>
  <si>
    <t>IEkIFER</t>
  </si>
  <si>
    <t>VKPFTAQVLKEKIEKIFERVNGXXXXXXX</t>
  </si>
  <si>
    <t>EKIEkIFER</t>
  </si>
  <si>
    <t>IIkNLLR</t>
  </si>
  <si>
    <t>ILIVDDFSTMRRIIKNLLRDLGFTNTAEA</t>
  </si>
  <si>
    <t>PA14_45640</t>
  </si>
  <si>
    <t>fleN</t>
  </si>
  <si>
    <t>LTkVTDR</t>
  </si>
  <si>
    <t>HSPQEGRNLFAKLTKVTDRFLDVALQYVG</t>
  </si>
  <si>
    <t>flagellar synthesis regulator FleN</t>
  </si>
  <si>
    <t>PA1454</t>
  </si>
  <si>
    <t>AVAQkVDSWPLPANPR</t>
  </si>
  <si>
    <t>PRSKASLAFKAVAQKVDSWPLPANPRGHL</t>
  </si>
  <si>
    <t>PA14_45840</t>
  </si>
  <si>
    <t>SFAEkLSR</t>
  </si>
  <si>
    <t>XXXXXXXXXMSFAEKLSRLQAFLDADDLH</t>
  </si>
  <si>
    <t>PA1440</t>
  </si>
  <si>
    <t>metal-binding protein (YecA 77,9%)</t>
  </si>
  <si>
    <t>PA14_46030</t>
  </si>
  <si>
    <t>VVkFASDVSDR</t>
  </si>
  <si>
    <t>NPVYDADGKLFKVVKFASDVSDRMRRYQA</t>
  </si>
  <si>
    <t>PA1423</t>
  </si>
  <si>
    <t>BdlA</t>
  </si>
  <si>
    <t>PA14_46540</t>
  </si>
  <si>
    <t>TYkSTEAPLQK</t>
  </si>
  <si>
    <t>HFEYPPTEHRERTYKSTEAPLQKFRWIHV</t>
  </si>
  <si>
    <t>PA14_46910</t>
  </si>
  <si>
    <t>VVDkAITDTYASGEVNK</t>
  </si>
  <si>
    <t>MVRKGDAAFKKVVDKAITDTYASGEVNKI</t>
  </si>
  <si>
    <t>PA1342</t>
  </si>
  <si>
    <t>AatJ</t>
  </si>
  <si>
    <t>TANIkDFDDLK</t>
  </si>
  <si>
    <t>EVGTRLLSKKTANIKDFDDLKGKNVVTTA</t>
  </si>
  <si>
    <t>DFDDLkGK</t>
  </si>
  <si>
    <t>LSKKTANIKDFDDLKGKNVVTTAGTTSER</t>
  </si>
  <si>
    <t>VVEAVkK</t>
  </si>
  <si>
    <t>GYSHDLQLKVVEAVKKELNLPDLKVRYNL</t>
  </si>
  <si>
    <t>LIASPTDkAAEQM</t>
  </si>
  <si>
    <t>MSEELKKLIASPTDKAAEQMXXXXXXXXX</t>
  </si>
  <si>
    <t>GLNLNFPmSEELkK</t>
  </si>
  <si>
    <t>PKGLNLNFPMSEELKKLIASPTDKAAEQM</t>
  </si>
  <si>
    <t>M8(Oxidation); K13(Succinyl)</t>
  </si>
  <si>
    <t>GLNLNFPMSEELkK</t>
  </si>
  <si>
    <t>ELNLPDLkVR</t>
  </si>
  <si>
    <t>VVEAVKKELNLPDLKVRYNLVTSQTRIPL</t>
  </si>
  <si>
    <t>AMNADKk</t>
  </si>
  <si>
    <t>GTTSERLLKAMNADKKMGMNIISAKDHGE</t>
  </si>
  <si>
    <t>AMNADkK</t>
  </si>
  <si>
    <t>TANIKDFDDLkGK</t>
  </si>
  <si>
    <t>LLkAMNADKK</t>
  </si>
  <si>
    <t>NVVTTAGTTSERLLKAMNADKKMGMNIIS</t>
  </si>
  <si>
    <t>kmGmNIISAK</t>
  </si>
  <si>
    <t>TTSERLLKAMNADKKMGMNIISAKDHGES</t>
  </si>
  <si>
    <t>K1(Succinyl); M2(Oxidation); M4(Oxidation)</t>
  </si>
  <si>
    <t>kGDAAFK</t>
  </si>
  <si>
    <t>GTPQSFEIYGCMVRKGDAAFKKVVDKAIT</t>
  </si>
  <si>
    <t>IkDTGTITLGHR</t>
  </si>
  <si>
    <t>PVVADELTGTLKKIKDTGTITLGHRDASI</t>
  </si>
  <si>
    <t>GkNVVTTAGTTSER</t>
  </si>
  <si>
    <t>KKTANIKDFDDLKGKNVVTTAGTTSERLL</t>
  </si>
  <si>
    <t>AITDTYASGEVNkIYDK</t>
  </si>
  <si>
    <t>DKAITDTYASGEVNKIYDKWFTQPIPPKG</t>
  </si>
  <si>
    <t>PA14_46970</t>
  </si>
  <si>
    <t>ansB</t>
  </si>
  <si>
    <t>TQDSkELQR</t>
  </si>
  <si>
    <t>RILAAVAMTKTQDSKELQRIFWEYXXXXX</t>
  </si>
  <si>
    <t>glutaminase-asparaginase</t>
  </si>
  <si>
    <t>PA1337</t>
  </si>
  <si>
    <t>ILAAVAmTkTQDSK</t>
  </si>
  <si>
    <t>M7(Oxidation); K9(Succinyl)</t>
  </si>
  <si>
    <t>GkGVLITmNDEILSGR</t>
  </si>
  <si>
    <t>YNAVAVAGDKSARGKGVLITMNDEILSGR</t>
  </si>
  <si>
    <t>K2(Succinyl); M8(Oxidation)</t>
  </si>
  <si>
    <t>PA14_47550</t>
  </si>
  <si>
    <t>VVAQFSSkTTPDDPQLQAAIEK</t>
  </si>
  <si>
    <t>VVDRQGRVVAQFSSKTTPDDPQLQAAIEK</t>
  </si>
  <si>
    <t>glutathione peroxidase</t>
  </si>
  <si>
    <t>PA1287</t>
  </si>
  <si>
    <t>probable glutathione peroxidase</t>
  </si>
  <si>
    <t>SkESIDLcQR</t>
  </si>
  <si>
    <t>CPELLQGQLTKLRSKESIDLCQRYAGKPL</t>
  </si>
  <si>
    <t>K2(Succinyl); C8(Carbamidomethyl)</t>
  </si>
  <si>
    <t>PA14_47690</t>
  </si>
  <si>
    <t>cobQ</t>
  </si>
  <si>
    <t>VkGFVINR</t>
  </si>
  <si>
    <t>GTLELLSDSERERVKGFVINRFRGDIALL</t>
  </si>
  <si>
    <t>cobyric acid synthase</t>
  </si>
  <si>
    <t>PA1277</t>
  </si>
  <si>
    <t>PA14_48460</t>
  </si>
  <si>
    <t>AADEAGkALR</t>
  </si>
  <si>
    <t>GDAIQAQRAADEAGKALRFVYRVPREGTS</t>
  </si>
  <si>
    <t>polyamine ABC transporter substrate-binding protein</t>
  </si>
  <si>
    <t>PA14_48590</t>
  </si>
  <si>
    <t>QFDkHADAYNVVR</t>
  </si>
  <si>
    <t>XXXXXXXXXMKQFDKHADAYNVVRGKIAY</t>
  </si>
  <si>
    <t>PA1216</t>
  </si>
  <si>
    <t>methyltransferase</t>
  </si>
  <si>
    <t>DFIEHELVNkWAK</t>
  </si>
  <si>
    <t>YGPLRDFIEHELVNKWAKHRDPRLTRYDD</t>
  </si>
  <si>
    <t>YVEGSDLGEALIAkAR</t>
  </si>
  <si>
    <t>RYVEGSDLGEALIAKARENYPEIRFSVSP</t>
  </si>
  <si>
    <t>PA14_48780</t>
  </si>
  <si>
    <t>VLEAQPkSADTR</t>
  </si>
  <si>
    <t>DNVLWSGRVLEAQPKSADTRGIQQLNLAL</t>
  </si>
  <si>
    <t>PA1200</t>
  </si>
  <si>
    <t>SAM-dependent methyltransferase</t>
  </si>
  <si>
    <t>PA14_49030</t>
  </si>
  <si>
    <t>ENIDEIkQR</t>
  </si>
  <si>
    <t>GKAAAPYRENIDEIKQRLTEEMLPILQEN</t>
  </si>
  <si>
    <t>P. syringae pv. Tomato DC3000</t>
  </si>
  <si>
    <t>ParA family protein</t>
  </si>
  <si>
    <t>PA14_49180</t>
  </si>
  <si>
    <t>phoP</t>
  </si>
  <si>
    <t>SQGkSFPILILTAR</t>
  </si>
  <si>
    <t>MSGLDLIRELRSQGKSFPILILTARGNWQ</t>
  </si>
  <si>
    <t>two-component response regulator PhoP</t>
  </si>
  <si>
    <t>PA1179</t>
  </si>
  <si>
    <t>PA14_49250</t>
  </si>
  <si>
    <t>napA</t>
  </si>
  <si>
    <t>VTLDATDPISkQTDYKK</t>
  </si>
  <si>
    <t>LINKVTLDATDPISKQTDYKKCAVRIELL</t>
  </si>
  <si>
    <t>nitrate reductase catalytic subunit</t>
  </si>
  <si>
    <t>PA1174</t>
  </si>
  <si>
    <t>periplasmic nitrate reductase protein NapA</t>
  </si>
  <si>
    <t>PA14_49400</t>
  </si>
  <si>
    <t>VTWLPkAVGK</t>
  </si>
  <si>
    <t>ARGEHGAVRVTWLPKAVGKWHSLFLESDS</t>
  </si>
  <si>
    <t>PA1160</t>
  </si>
  <si>
    <t>PA14_49410</t>
  </si>
  <si>
    <t>GLQAEDVSkV</t>
  </si>
  <si>
    <t>VIQGQKGLQAEDVSKVXXXXXXXXXXXXX</t>
  </si>
  <si>
    <t>PA1159</t>
  </si>
  <si>
    <t>WFNDAkGYGFIQR</t>
  </si>
  <si>
    <t>ADREVGTVKWFNDAKGYGFIQRDSGPDVF</t>
  </si>
  <si>
    <t>PA14_49440</t>
  </si>
  <si>
    <t>SEAPEAGAPAADSkR</t>
  </si>
  <si>
    <t>RSEAPEAGAPAADSKRLAFGRLVIDNAMR</t>
  </si>
  <si>
    <t>PA1157</t>
  </si>
  <si>
    <t>PA14_49460</t>
  </si>
  <si>
    <t>nrdA</t>
  </si>
  <si>
    <t>WIDQAQSLNLYIAGASGkK</t>
  </si>
  <si>
    <t>QAQSLNLYIAGASGKKLDVTYRMAWFRGL</t>
  </si>
  <si>
    <t>ribonucleotide-diphosphate reductase subunit alpha</t>
  </si>
  <si>
    <t>PA1156</t>
  </si>
  <si>
    <t>NrdA, catalytic component of class Ia ribonucleotide reductase</t>
  </si>
  <si>
    <t>K18(Acetyl)</t>
  </si>
  <si>
    <t>VAMGLAIEEkDR</t>
  </si>
  <si>
    <t>IFFMRVAMGLAIEEKDREARAIEFYNLLS</t>
  </si>
  <si>
    <t>GTNGkSQGVVPFLK</t>
  </si>
  <si>
    <t>PVRALGSYIKGTNGKSQGVVPFLKVVNDT</t>
  </si>
  <si>
    <t>YEYYEALASYGkLK</t>
  </si>
  <si>
    <t>EERYEYYEALASYGKLKLHKVVQAKDLWR</t>
  </si>
  <si>
    <t>VVNDTAVAVNQGGkR</t>
  </si>
  <si>
    <t>KVVNDTAVAVNQGGKRKGAVCAYLETWHL</t>
  </si>
  <si>
    <t>VVQAkDLWR</t>
  </si>
  <si>
    <t>ASYGKLKLHKVVQAKDLWRKMLSMLFETG</t>
  </si>
  <si>
    <t>kLDVTYR</t>
  </si>
  <si>
    <t>AQSLNLYIAGASGKKLDVTYRMAWFRGLK</t>
  </si>
  <si>
    <t>ETLkNLYDGVAEK</t>
  </si>
  <si>
    <t>LAEVDGALIERETLKNLYDGVAEKDVNTA</t>
  </si>
  <si>
    <t>PA14_49510</t>
  </si>
  <si>
    <t>pyoS3I</t>
  </si>
  <si>
    <t>AENkILEK</t>
  </si>
  <si>
    <t>SPEKGLELNFRAENKILEKIHISLIDTVE</t>
  </si>
  <si>
    <t>immunity protein S3I structureal gene</t>
  </si>
  <si>
    <t>SVmGkPFETR</t>
  </si>
  <si>
    <t>VRKMSKEQVRSVMGKPFETRESFRVPVIG</t>
  </si>
  <si>
    <t>PA14_49650</t>
  </si>
  <si>
    <t>YLLYkDVNR</t>
  </si>
  <si>
    <t>CYSGGPGRFRYLLYKDVNRHMRLTLNAPH</t>
  </si>
  <si>
    <t>PA1140</t>
  </si>
  <si>
    <t>ureidoglycine aminohydrolase</t>
  </si>
  <si>
    <t>PA14_49710</t>
  </si>
  <si>
    <t>LLNAFLAkDR</t>
  </si>
  <si>
    <t>HSREVKRLLNAFLAKDRYIITLCHGPACL</t>
  </si>
  <si>
    <t>chaperone protein HchA</t>
  </si>
  <si>
    <t>PA1135</t>
  </si>
  <si>
    <t>LAAkTLLEAFAR</t>
  </si>
  <si>
    <t>DSPLASNNLGKLAAKTLLEAFARXXXXXX</t>
  </si>
  <si>
    <t>PA14_49840</t>
  </si>
  <si>
    <t>dgt</t>
  </si>
  <si>
    <t>MVDYSLEkAER</t>
  </si>
  <si>
    <t>DNMSFQRMVDYSLEKAEREPINKVSEFFI</t>
  </si>
  <si>
    <t>deoxyguanosinetriphosphate triphosphohydrolase</t>
  </si>
  <si>
    <t>PA1124</t>
  </si>
  <si>
    <t>PA14_50220</t>
  </si>
  <si>
    <t>fleQ</t>
  </si>
  <si>
    <t>TTLVEkMR</t>
  </si>
  <si>
    <t>AAERLRIRRTTLVEKMRKYGMSRRDDDLS</t>
  </si>
  <si>
    <t>transcriptional regulator FleQ</t>
  </si>
  <si>
    <t>PA1097</t>
  </si>
  <si>
    <t>NLEkMIEDGTFR</t>
  </si>
  <si>
    <t>VDVRIIAATHKNLEKMIEDGTFREDLYYR</t>
  </si>
  <si>
    <t>IIAATHkNLEK</t>
  </si>
  <si>
    <t>KTQNVDVRIIAATHKNLEKMIEDGTFRED</t>
  </si>
  <si>
    <t>PA14_50290</t>
  </si>
  <si>
    <t>fliC</t>
  </si>
  <si>
    <t>IkDTDFAAETAALSK</t>
  </si>
  <si>
    <t>TNISENATNARSRIKDTDFAAETAALSKN</t>
  </si>
  <si>
    <t>flagellin type B</t>
  </si>
  <si>
    <t>PA1092</t>
  </si>
  <si>
    <t xml:space="preserve">Flagellar Note: This is based on PSORTb V3.0 secondary localization prediction  </t>
  </si>
  <si>
    <t>PA14_50500</t>
  </si>
  <si>
    <t>HGLHPkFGAITR</t>
  </si>
  <si>
    <t>SDATRVAQKHGLHPKFGAITRVHKEYDAM</t>
  </si>
  <si>
    <t>PA1076</t>
  </si>
  <si>
    <t>P. knackmussii B13</t>
  </si>
  <si>
    <t>acetyl-CoA carboxylase SU alpha</t>
  </si>
  <si>
    <t>PA14_50520</t>
  </si>
  <si>
    <t>braC</t>
  </si>
  <si>
    <t>QQYGEGIATEVkK</t>
  </si>
  <si>
    <t>DKQQYGEGIATEVKKTVEDAGIKVAVFEG</t>
  </si>
  <si>
    <t>branched-chain amino acid transport protein BraC</t>
  </si>
  <si>
    <t>PA1074</t>
  </si>
  <si>
    <t>QAVAVANkVVNDGVK</t>
  </si>
  <si>
    <t>DDACDPKQAVAVANKVVNDGVKFVVGHVC</t>
  </si>
  <si>
    <t>ALIDAFkAK</t>
  </si>
  <si>
    <t>FEQDPKNKALIDAFKAKNQDPSGIFVLPA</t>
  </si>
  <si>
    <t>AFEQDPkNK</t>
  </si>
  <si>
    <t>GMLATLPRAFEQDPKNKALIDAFKAKNQD</t>
  </si>
  <si>
    <t>TIGLDNmQGPVAGkFIAER</t>
  </si>
  <si>
    <t>RTIGLDNMQGPVAGKFIAERYKDKTIAVL</t>
  </si>
  <si>
    <t>M7(Oxidation); K14(Succinyl)</t>
  </si>
  <si>
    <t>QAkQAGLDAR</t>
  </si>
  <si>
    <t>GGYHPEMGLLLRQAKQAGLDARFMGPEGV</t>
  </si>
  <si>
    <t>NkALIDAFK</t>
  </si>
  <si>
    <t>LATLPRAFEQDPKNKALIDAFKAKNQDPS</t>
  </si>
  <si>
    <t>GYkLIFR</t>
  </si>
  <si>
    <t>TPSATAPEITSRGYKLIFRTIGLDNMQGP</t>
  </si>
  <si>
    <t>GIEkAGEADPEKVAAALR</t>
  </si>
  <si>
    <t>PAYSAVTVIAKGIEKAGEADPEKVAAALR</t>
  </si>
  <si>
    <t>GIEkAGEADPEK</t>
  </si>
  <si>
    <t>AGEADPEkVAAALR</t>
  </si>
  <si>
    <t>IAKGIEKAGEADPEKVAAALRANTFETPT</t>
  </si>
  <si>
    <t>PA14_50800</t>
  </si>
  <si>
    <t>pdxH</t>
  </si>
  <si>
    <t>ILLLkGLDER</t>
  </si>
  <si>
    <t>VDADGYPHCRILLLKGLDERGFTFFTNYE</t>
  </si>
  <si>
    <t>pyridoxamine 5'-phosphate oxidase</t>
  </si>
  <si>
    <t>PA1049</t>
  </si>
  <si>
    <t>pyridoxine 5'-phosphate oxidase</t>
  </si>
  <si>
    <t>PA14_50820</t>
  </si>
  <si>
    <t>SkGSLGDAAAQR</t>
  </si>
  <si>
    <t>DDSQFDRVAHMARSKGSLGDAAAQRMLKT</t>
  </si>
  <si>
    <t>esterase</t>
  </si>
  <si>
    <t>PA1047</t>
  </si>
  <si>
    <t>probable esterase</t>
  </si>
  <si>
    <t>AFTNPPSILTSTNkPEWR</t>
  </si>
  <si>
    <t>RAFTNPPSILTSTNKPEWRRMQQPAANGH</t>
  </si>
  <si>
    <t>PA14_50900</t>
  </si>
  <si>
    <t>NDPcPcGAGGkLK</t>
  </si>
  <si>
    <t>KLGRNDPCPCGAGGKLKKCCGPWITXXXX</t>
  </si>
  <si>
    <t>PA1039</t>
  </si>
  <si>
    <t>YchJ protein</t>
  </si>
  <si>
    <t>C4(Carbamidomethyl); C6(Carbamidomethyl); K11(Acetyl)</t>
  </si>
  <si>
    <t>PA14_50930</t>
  </si>
  <si>
    <t>VVIkNNLDAASAEK</t>
  </si>
  <si>
    <t>QRIELLFSGRRVVIKNNLDAASAEKYRSV</t>
  </si>
  <si>
    <t>PA1036</t>
  </si>
  <si>
    <t>NNLDAASAEkYR</t>
  </si>
  <si>
    <t>RVVIKNNLDAASAEKYRSVLERAGAIAVV</t>
  </si>
  <si>
    <t>PA14_50970</t>
  </si>
  <si>
    <t>VSPNNkIPAIVDR</t>
  </si>
  <si>
    <t>DQFQADFLKVSPNNKIPAIVDRQPADGGA</t>
  </si>
  <si>
    <t>PA1033</t>
  </si>
  <si>
    <t>YVkETAR</t>
  </si>
  <si>
    <t>FAPEKIPYAIDRYVKETARLYGVLDQRLA</t>
  </si>
  <si>
    <t>FLAkDLR</t>
  </si>
  <si>
    <t>ILLYLAEKTGRFLAKDLRARQETLQWLFW</t>
  </si>
  <si>
    <t>PA14_51240</t>
  </si>
  <si>
    <t>purC</t>
  </si>
  <si>
    <t>LWDkETR</t>
  </si>
  <si>
    <t>LGDEFSPDGCRLWDKETRKKMDKDRFRQG</t>
  </si>
  <si>
    <t>phosphoribosylaminoimidazole-succinocarboxamide synthase</t>
  </si>
  <si>
    <t>PA1013</t>
  </si>
  <si>
    <t>LLSDTEcLVkK</t>
  </si>
  <si>
    <t>TQFDKLLSDTECLVKKLDMIPVECVVRNF</t>
  </si>
  <si>
    <t>C7(Carbamidomethyl); K10(Acetyl)</t>
  </si>
  <si>
    <t>AkSVYQTDDADR</t>
  </si>
  <si>
    <t>XXMEKREELYRGKAKSVYQTDDADRLILL</t>
  </si>
  <si>
    <t>TYSFkVNEVLNK</t>
  </si>
  <si>
    <t>ATPEQLAQMKTYSFKVNEVLNKLFDDAGL</t>
  </si>
  <si>
    <t>PA14_51270</t>
  </si>
  <si>
    <t>dapA</t>
  </si>
  <si>
    <t>VPNIIGIkEATGDLQR</t>
  </si>
  <si>
    <t>TVERLSKVPNIIGIKEATGDLQRAKEVIE</t>
  </si>
  <si>
    <t>dihydrodipicolinate synthase</t>
  </si>
  <si>
    <t>PA1010</t>
  </si>
  <si>
    <t>VVDQVkGR</t>
  </si>
  <si>
    <t>EEHIQVIRRVVDQVKGRIPVIAGTGANST</t>
  </si>
  <si>
    <t>LSkVPNIIGIK</t>
  </si>
  <si>
    <t>TSCDMLPETVERLSKVPNIIGIKEATGDL</t>
  </si>
  <si>
    <t>LmPLHkALFIESNPIPVK</t>
  </si>
  <si>
    <t>AAARAINDRLMPLHKALFIESNPIPVKWA</t>
  </si>
  <si>
    <t>PA14_51290</t>
  </si>
  <si>
    <t>bcp</t>
  </si>
  <si>
    <t>SHENFkcK</t>
  </si>
  <si>
    <t>FGISRDGLKSHENFKCKQEFPFELISDKD</t>
  </si>
  <si>
    <t>bacterioferritin comigratory protein</t>
  </si>
  <si>
    <t>PA1008</t>
  </si>
  <si>
    <t>K6(Acetyl); C7(Carbamidomethyl)</t>
  </si>
  <si>
    <t>PVAIDkPVPDFTAPATSGK</t>
  </si>
  <si>
    <t>XXXXXXXXMPVAIDKPVPDFTAPATSGKE</t>
  </si>
  <si>
    <t>PVAIDKPVPDFTAPATSGkEVTLSALK</t>
  </si>
  <si>
    <t>DKPVPDFTAPATSGKEVTLSALKGKQVVL</t>
  </si>
  <si>
    <t>GVkVPGHVDAVLAAAQALNGA</t>
  </si>
  <si>
    <t>IDRDGVLRQEWRGVKVPGHVDAVLAAAQA</t>
  </si>
  <si>
    <t>DQYAAFQkANTEVFGISR</t>
  </si>
  <si>
    <t>TEGQGFRDQYAAFQKANTEVFGISRDGLK</t>
  </si>
  <si>
    <t>PA14_51310</t>
  </si>
  <si>
    <t>AkLELNR</t>
  </si>
  <si>
    <t>DASGLNCPLPLLKAKLELNRLPSGGVLKV</t>
  </si>
  <si>
    <t>PA1006</t>
  </si>
  <si>
    <t>Protein PA1006</t>
  </si>
  <si>
    <t>response regulator SirA</t>
  </si>
  <si>
    <t>PA14_51690</t>
  </si>
  <si>
    <t>VSQSYPSSQkVPDSLYK</t>
  </si>
  <si>
    <t>QAFARVSQSYPSSQKVPDSLYKLADVERR</t>
  </si>
  <si>
    <t>PA0974</t>
  </si>
  <si>
    <t>tol-pal system protein YbgF</t>
  </si>
  <si>
    <t>PA14_51730</t>
  </si>
  <si>
    <t>tolA</t>
  </si>
  <si>
    <t>kAAVEAAKK</t>
  </si>
  <si>
    <t>EEAKKKAAAEAAKKKAAVEAAKKKAAAAA</t>
  </si>
  <si>
    <t>TolA protein</t>
  </si>
  <si>
    <t>PA0971</t>
  </si>
  <si>
    <t>PA14_51750</t>
  </si>
  <si>
    <t>tolQ</t>
  </si>
  <si>
    <t>kVHTSDD</t>
  </si>
  <si>
    <t>YYTFADEFQAILHRKVHTSDDXXXXXXXX</t>
  </si>
  <si>
    <t>TolQ protein</t>
  </si>
  <si>
    <t>PA0969</t>
  </si>
  <si>
    <t>PA14_51790</t>
  </si>
  <si>
    <t>ruvA</t>
  </si>
  <si>
    <t>LLVELkDR</t>
  </si>
  <si>
    <t>GVGKKTAERLLVELKDRFKAWENMPTIAP</t>
  </si>
  <si>
    <t>Holliday junction DNA helicase RuvA</t>
  </si>
  <si>
    <t>PA0966</t>
  </si>
  <si>
    <t>PA14_51810</t>
  </si>
  <si>
    <t>WANIkHR</t>
  </si>
  <si>
    <t>XXXXMAGHSKWANIKHRKERQDAKKGKIF</t>
  </si>
  <si>
    <t>PA0964</t>
  </si>
  <si>
    <t>pqsR-mediated PQS regulator, PmpR</t>
  </si>
  <si>
    <t>P. stutzeri RCH2</t>
  </si>
  <si>
    <t>YebC/PmpR family DNA-binding regulatory protein</t>
  </si>
  <si>
    <t>HAFSkcGGNLGTDGSVAYMFER</t>
  </si>
  <si>
    <t>NRNRTAAEVRHAFSKCGGNLGTDGSVAYM</t>
  </si>
  <si>
    <t>K5(Succinyl); C6(Carbamidomethyl)</t>
  </si>
  <si>
    <t>PA14_51820</t>
  </si>
  <si>
    <t>aspS</t>
  </si>
  <si>
    <t>YGSDkPDLR</t>
  </si>
  <si>
    <t>HMPFEEAMRRYGSDKPDLRIPLELVDVAD</t>
  </si>
  <si>
    <t>aspartyl-tRNA synthetase</t>
  </si>
  <si>
    <t>PA0963</t>
  </si>
  <si>
    <t>VGAVDGDIVFFGADkAK</t>
  </si>
  <si>
    <t>VGAVDGDIVFFGADKAKIVCDALGALRIK</t>
  </si>
  <si>
    <t>IPLELVDVADQLkEVEFK</t>
  </si>
  <si>
    <t>LRIPLELVDVADQLKEVEFKVFSGPANDP</t>
  </si>
  <si>
    <t>EVEFkVFSGPANDPK</t>
  </si>
  <si>
    <t>ELVDVADQLKEVEFKVFSGPANDPKGRVA</t>
  </si>
  <si>
    <t>SQIDDYTkFVGIYGAK</t>
  </si>
  <si>
    <t>GAASMPRSQIDDYTKFVGIYGAKGLAYIK</t>
  </si>
  <si>
    <t>AETFAkADR</t>
  </si>
  <si>
    <t>AQVVFDPDRAETFAKADRVRSEFVVKITG</t>
  </si>
  <si>
    <t>VFSGPANDPkGR</t>
  </si>
  <si>
    <t>EVEFKVFSGPANDPKGRVAALRVPGAASM</t>
  </si>
  <si>
    <t>GLAYIkVNER</t>
  </si>
  <si>
    <t>KFVGIYGAKGLAYIKVNERAKGVEGLQSP</t>
  </si>
  <si>
    <t>FVGIYGAkGLAYIK</t>
  </si>
  <si>
    <t>QIDDYTKFVGIYGAKGLAYIKVNERAKGV</t>
  </si>
  <si>
    <t>PA14_51830</t>
  </si>
  <si>
    <t>LSSIkEEEGVPEAEEmIR</t>
  </si>
  <si>
    <t>APGTYAAYARLSSIKEEEGVPEAEEMIRQ</t>
  </si>
  <si>
    <t>DNA-binding stress protein</t>
  </si>
  <si>
    <t>PA0962</t>
  </si>
  <si>
    <t>DNA-binding protein from starved cells, Dps</t>
  </si>
  <si>
    <t>LSSIkEEEGVPEAEEMIR</t>
  </si>
  <si>
    <t>SIFPLLDkVSDEPTADLLTQR</t>
  </si>
  <si>
    <t>AVVRTARSIFPLLDKVSDEPTADLLTQRM</t>
  </si>
  <si>
    <t>PA14_51900</t>
  </si>
  <si>
    <t>proS</t>
  </si>
  <si>
    <t>NVVEGDPSPDGkGTLVIK</t>
  </si>
  <si>
    <t>DLRNVVEGDPSPDGKGTLVIKRGIEVGHI</t>
  </si>
  <si>
    <t>prolyl-tRNA synthetase</t>
  </si>
  <si>
    <t>PA0956</t>
  </si>
  <si>
    <t>PA14_52010</t>
  </si>
  <si>
    <t>ELQVkLPDLK</t>
  </si>
  <si>
    <t>LLLAASKSPRELQVKLPDLKSRLTMALIF</t>
  </si>
  <si>
    <t>DNA replication initiation factor</t>
  </si>
  <si>
    <t>PA0947</t>
  </si>
  <si>
    <t>PA14_52040</t>
  </si>
  <si>
    <t>purM</t>
  </si>
  <si>
    <t>VVLNNLkNH</t>
  </si>
  <si>
    <t>TCGADAERVVLNNLKNHXXXXXXXXXXXX</t>
  </si>
  <si>
    <t>phosphoribosylaminoimidazole synthetase</t>
  </si>
  <si>
    <t>PA0945</t>
  </si>
  <si>
    <t>PA14_52060</t>
  </si>
  <si>
    <t>TQAGLINAIkVER</t>
  </si>
  <si>
    <t>EEKVRTQAGLINAIKVERVRDPGKSNRKT</t>
  </si>
  <si>
    <t>PA0943</t>
  </si>
  <si>
    <t>dehydrogenase</t>
  </si>
  <si>
    <t>kTILWFAK</t>
  </si>
  <si>
    <t>IKVERVRDPGKSNRKTILWFAKDWDYLLV</t>
  </si>
  <si>
    <t>PA14_52080</t>
  </si>
  <si>
    <t>IAEAEkAGVK</t>
  </si>
  <si>
    <t>VHLAEQSARIAEAEKAGVKSVPALVVDGQ</t>
  </si>
  <si>
    <t>PA0941</t>
  </si>
  <si>
    <t>PA14_52180</t>
  </si>
  <si>
    <t>relA</t>
  </si>
  <si>
    <t>NADEEkR</t>
  </si>
  <si>
    <t>RTCAIRAVKNADEEKRHRVAREVFDIYAP</t>
  </si>
  <si>
    <t>GTP pyrophosphokinase</t>
  </si>
  <si>
    <t>PA0934</t>
  </si>
  <si>
    <t>ITLEAVNkHFGPVVAK</t>
  </si>
  <si>
    <t>RGVREGKITLEAVNKHFGPVVAKLIEGVL</t>
  </si>
  <si>
    <t>YLEPDQYkQIAK</t>
  </si>
  <si>
    <t>LEDLSFRYLEPDQYKQIAKLLHERRLDRE</t>
  </si>
  <si>
    <t>AVkNADEEKR</t>
  </si>
  <si>
    <t>LIKLAERTCAIRAVKNADEEKRHRVAREV</t>
  </si>
  <si>
    <t>PA14_52210</t>
  </si>
  <si>
    <t>cysM</t>
  </si>
  <si>
    <t>DLADkLQR</t>
  </si>
  <si>
    <t>SKEEGMEGARDLADKLQREGRGKVLDQFA</t>
  </si>
  <si>
    <t>cysteine synthase B</t>
  </si>
  <si>
    <t>PA0932</t>
  </si>
  <si>
    <t>PA14_52420</t>
  </si>
  <si>
    <t>rimO</t>
  </si>
  <si>
    <t>TDFWNGQPVkTR</t>
  </si>
  <si>
    <t>DLKYKTDFWNGQPVKTRMKELCEALSSMG</t>
  </si>
  <si>
    <t>ribosomal protein S12 methylthiotransferase</t>
  </si>
  <si>
    <t>PA0916</t>
  </si>
  <si>
    <t>PA14_52580</t>
  </si>
  <si>
    <t>lysC</t>
  </si>
  <si>
    <t>ILTDSAHTkAR</t>
  </si>
  <si>
    <t>TGNQVRILTDSAHTKARILHIDDTHIRAD</t>
  </si>
  <si>
    <t>aspartate kinase</t>
  </si>
  <si>
    <t>PA0904</t>
  </si>
  <si>
    <t>aspartate kinase alpha and beta chain</t>
  </si>
  <si>
    <t>ADLkAGR</t>
  </si>
  <si>
    <t>RILHIDDTHIRADLKAGRVVVVAGFQGVD</t>
  </si>
  <si>
    <t>PA14_52600</t>
  </si>
  <si>
    <t>alaS</t>
  </si>
  <si>
    <t>VLkTEEEQFAK</t>
  </si>
  <si>
    <t>PELKQQQAHIERVLKTEEEQFAKTLEQGL</t>
  </si>
  <si>
    <t>alanyl-tRNA synthetase</t>
  </si>
  <si>
    <t>PA0903</t>
  </si>
  <si>
    <t>QAAAAVGGkGGGRPDMAQGGGTNAAK</t>
  </si>
  <si>
    <t>GELMKQAAAAVGGKGGGRPDMAQGGGTNA</t>
  </si>
  <si>
    <t>AGELmkQAAAAVGGK</t>
  </si>
  <si>
    <t>TQDLTGQLKAGELMKQAAAAVGGKGGGRP</t>
  </si>
  <si>
    <t>M5(Oxidation); K6(Succinyl)</t>
  </si>
  <si>
    <t>PA14_52630</t>
  </si>
  <si>
    <t>aruE</t>
  </si>
  <si>
    <t>LDGLkLFSVSR</t>
  </si>
  <si>
    <t>GSEEQPDGSRLDGLKLFSVSREVIKHSDH</t>
  </si>
  <si>
    <t>succinylglutamate desuccinylase</t>
  </si>
  <si>
    <t>PA0901</t>
  </si>
  <si>
    <t>N-Succinylglutamate desuccinylase</t>
  </si>
  <si>
    <t>PA14_52660</t>
  </si>
  <si>
    <t>aruB</t>
  </si>
  <si>
    <t>EVkVFDLK</t>
  </si>
  <si>
    <t>LDQLTGDDGPIREVKVFDLKQSMQNGGGP</t>
  </si>
  <si>
    <t>succinylarginine dihydrolase</t>
  </si>
  <si>
    <t>PA0899</t>
  </si>
  <si>
    <t>N2-Succinylarginine dihydrolase</t>
  </si>
  <si>
    <t>PA14_52670</t>
  </si>
  <si>
    <t>astD</t>
  </si>
  <si>
    <t>FAATLkSR</t>
  </si>
  <si>
    <t>EQRIELLERFAATLKSRADELARAIGEET</t>
  </si>
  <si>
    <t>succinylglutamic semialdehyde dehydrogenase</t>
  </si>
  <si>
    <t>PA0898</t>
  </si>
  <si>
    <t>N-Succinylglutamate 5-semialdehyde dehydrogenase</t>
  </si>
  <si>
    <t>PA14_52690</t>
  </si>
  <si>
    <t>aruG</t>
  </si>
  <si>
    <t>AAAGTLVVDPLTAkR</t>
  </si>
  <si>
    <t>RAAAGTLVVDPLTAKRLRLSAGASVRAVP</t>
  </si>
  <si>
    <t>arginine/ornithine succinyltransferase AII subunit</t>
  </si>
  <si>
    <t>PA0897</t>
  </si>
  <si>
    <t>subunit II of arginine N2-succinyltransferase = ornithine N2-succinyltransferase</t>
  </si>
  <si>
    <t>SGLNGkLLSR</t>
  </si>
  <si>
    <t>SLFLHADHRSGLNGKLLSRARFLFIAEFR</t>
  </si>
  <si>
    <t>PA14_52700</t>
  </si>
  <si>
    <t>aruF</t>
  </si>
  <si>
    <t>VVPVkIGEAPK</t>
  </si>
  <si>
    <t>SGIRSIAQSRVVPVKIGEAPKSGRPYLVT</t>
  </si>
  <si>
    <t>arginine/ornithine succinyltransferase AI subunit</t>
  </si>
  <si>
    <t>PA0896</t>
  </si>
  <si>
    <t>subunit I of arginine N2-succinyltransferase = ornithine N2-succinyltransferase</t>
  </si>
  <si>
    <t>PA14_52720</t>
  </si>
  <si>
    <t>argD</t>
  </si>
  <si>
    <t>TLFTVNVGGQPkYSDGFGPK</t>
  </si>
  <si>
    <t>HGRTLFTVNVGGQPKYSDGFGPKFEGITH</t>
  </si>
  <si>
    <t>bifunctional N-succinyldiaminopimelate-aminotransferase/acetylornithine transaminase</t>
  </si>
  <si>
    <t>PA0895</t>
  </si>
  <si>
    <t>N2-Succinylornithine 5-aminotransferase (SOAT) = N2-acetylornithine 5-aminotransferase (ACOAT)</t>
  </si>
  <si>
    <t>PA14_52790</t>
  </si>
  <si>
    <t>aotJ</t>
  </si>
  <si>
    <t>YkQIQDK</t>
  </si>
  <si>
    <t>FNAAIDALRANGKYKQIQDKYFSFDVYGS</t>
  </si>
  <si>
    <t>arginine/ornithine binding protein AotJ</t>
  </si>
  <si>
    <t>PA0888</t>
  </si>
  <si>
    <t>WVEQEFDGLIPALkVR</t>
  </si>
  <si>
    <t>KWVEQEFDGLIPALKVRKIDAILSSMTIT</t>
  </si>
  <si>
    <t>kIDAILSSmTITDER</t>
  </si>
  <si>
    <t>EQEFDGLIPALKVRKIDAILSSMTITDER</t>
  </si>
  <si>
    <t>K1(Succinyl); M9(Oxidation)</t>
  </si>
  <si>
    <t>FVmkEGASLNDPK</t>
  </si>
  <si>
    <t>FTNKYYNTPARFVMKEGASLNDPKADLKG</t>
  </si>
  <si>
    <t>PA14_52800</t>
  </si>
  <si>
    <t>acsA</t>
  </si>
  <si>
    <t>SGkImR</t>
  </si>
  <si>
    <t>VIQWAPGLPKTRSGKIMRRILRKIAAAEY</t>
  </si>
  <si>
    <t>acetyl-CoA synthetase</t>
  </si>
  <si>
    <t>PA0887</t>
  </si>
  <si>
    <t>acetyl-coenzyme A synthetase</t>
  </si>
  <si>
    <t>QELkQWVR</t>
  </si>
  <si>
    <t>NSGVEPSEALRQELKQWVRREIGPIATPD</t>
  </si>
  <si>
    <t>PA14_52980</t>
  </si>
  <si>
    <t>phhR</t>
  </si>
  <si>
    <t>LEAVPGVFGVkR</t>
  </si>
  <si>
    <t>LRPKLEAVPGVFGVKRVGLMPSERRHLEL</t>
  </si>
  <si>
    <t>transcriptional regulator PhhR</t>
  </si>
  <si>
    <t>PA0873</t>
  </si>
  <si>
    <t>PA14_53000</t>
  </si>
  <si>
    <t>phhB</t>
  </si>
  <si>
    <t>VYLFkNFK</t>
  </si>
  <si>
    <t>VRDGIMQLEKVYLFKNFKHALAFTNAVGE</t>
  </si>
  <si>
    <t>pterin-4-alpha-carbinolamine dehydratase</t>
  </si>
  <si>
    <t>PA0871</t>
  </si>
  <si>
    <t>TDEVAkTAEGR</t>
  </si>
  <si>
    <t>RNDFIMAARTDEVAKTAEGRKXXXXXXXX</t>
  </si>
  <si>
    <t>PA14_53070</t>
  </si>
  <si>
    <t>hpd</t>
  </si>
  <si>
    <t>SANDNSVGLTYIDHLTHNVkR</t>
  </si>
  <si>
    <t>SVGLTYIDHLTHNVKRGQMDVWSGFYERI</t>
  </si>
  <si>
    <t>4-hydroxyphenylpyruvate dioxygenase</t>
  </si>
  <si>
    <t>PA0865</t>
  </si>
  <si>
    <t>K20(Acetyl)</t>
  </si>
  <si>
    <t>ANGVkFmSTPDTYYEK</t>
  </si>
  <si>
    <t>DIYATVRKLRANGVKFMSTPDTYYEKVDT</t>
  </si>
  <si>
    <t>ANGVkFMSTPDTYYEK</t>
  </si>
  <si>
    <t>VkNASQAAAYAESQGAK</t>
  </si>
  <si>
    <t>LKHGPSACAMAFRVKNASQAAAYAESQGA</t>
  </si>
  <si>
    <t>PA14_53110</t>
  </si>
  <si>
    <t>AAGLNPSDVkNVLGR</t>
  </si>
  <si>
    <t>RVEIRAAGLNPSDVKNVLGRFPYTTLPRV</t>
  </si>
  <si>
    <t>PA0863</t>
  </si>
  <si>
    <t>PA14_53190</t>
  </si>
  <si>
    <t>bolA</t>
  </si>
  <si>
    <t>VVLVSPQFAGLNAVkR</t>
  </si>
  <si>
    <t>VVLVSPQFAGLNAVKRHQKVYATLGGLMG</t>
  </si>
  <si>
    <t>morphogene protein BolA</t>
  </si>
  <si>
    <t>PA0857</t>
  </si>
  <si>
    <t>PA14_53200</t>
  </si>
  <si>
    <t>YQAkANAELDR</t>
  </si>
  <si>
    <t>APESKKAVLERYQAKANAELDRAIGWDKI</t>
  </si>
  <si>
    <t>PA0856</t>
  </si>
  <si>
    <t>PA14_53220</t>
  </si>
  <si>
    <t>fumC2</t>
  </si>
  <si>
    <t>NFNkHcVAGLEPDAR</t>
  </si>
  <si>
    <t>ESIRLLADGCRNFNKHCVAGLEPDARRMA</t>
  </si>
  <si>
    <t>fumarate hydratase</t>
  </si>
  <si>
    <t>PA0854</t>
  </si>
  <si>
    <t>K4(Acetyl); C6(Carbamidomethyl)</t>
  </si>
  <si>
    <t>PA14_53230</t>
  </si>
  <si>
    <t>GTQDkDWEQLLGGR</t>
  </si>
  <si>
    <t>LQPGFAFRYRGTQDKDWEQLLGGRSADLL</t>
  </si>
  <si>
    <t>PA0853</t>
  </si>
  <si>
    <t>PA14_53250</t>
  </si>
  <si>
    <t>cpbD</t>
  </si>
  <si>
    <t>ALFkGLNLAR</t>
  </si>
  <si>
    <t>VPDGQLCGAGKALFKGLNLARSDWPSTAI</t>
  </si>
  <si>
    <t>chitin-binding protein CbpD</t>
  </si>
  <si>
    <t>PA0852</t>
  </si>
  <si>
    <t>chitin-binding protein CbpD precursor</t>
  </si>
  <si>
    <t>VYGcFLEGPENPkSAAcK</t>
  </si>
  <si>
    <t>SRVYGCFLEGPENPKSAACKAAVAAGGTQ</t>
  </si>
  <si>
    <t>C4(Carbamidomethyl); K13(Succinyl); C17(Carbamidomethyl)</t>
  </si>
  <si>
    <t>HSLTLAQGNNGAkQWPLALAQK</t>
  </si>
  <si>
    <t>QRHSLTLAQGNNGAKQWPLALAQKVNQDS</t>
  </si>
  <si>
    <t>PA14_53480</t>
  </si>
  <si>
    <t>pta</t>
  </si>
  <si>
    <t>VQkIVLcAR</t>
  </si>
  <si>
    <t>RVINAGDYEQRRVQKIVLCARAVPNTVQL</t>
  </si>
  <si>
    <t>phosphate acetyltransferase</t>
  </si>
  <si>
    <t>PA0835</t>
  </si>
  <si>
    <t>K3(Succinyl); C7(Carbamidomethyl)</t>
  </si>
  <si>
    <t>PA14_53590</t>
  </si>
  <si>
    <t>NkDYYDFVVDNK</t>
  </si>
  <si>
    <t>VPSEGKLRSVLLKNKDYYDFVVDNKTERE</t>
  </si>
  <si>
    <t>SVLLkNK</t>
  </si>
  <si>
    <t>SEVPSEGKLRSVLLKNKDYYDFVVDNKTE</t>
  </si>
  <si>
    <t>LGSEVPSEGkLR</t>
  </si>
  <si>
    <t>ILGNRLGSEVPSEGKLRSVLLKNKDYYDF</t>
  </si>
  <si>
    <t>PA14_53790</t>
  </si>
  <si>
    <t>QQYkPAMDR</t>
  </si>
  <si>
    <t>LPCVELTDRWRQQYKPAMDRVRNGQAPWQ</t>
  </si>
  <si>
    <t>haloacid dehalogenase</t>
  </si>
  <si>
    <t>PA0810</t>
  </si>
  <si>
    <t>probable haloacid dehalogenase</t>
  </si>
  <si>
    <t>PA14_53820</t>
  </si>
  <si>
    <t>SQINALkQLAK</t>
  </si>
  <si>
    <t>FTFPDYERSQINALKQLAKNILQRYPDMT</t>
  </si>
  <si>
    <t>PA0807</t>
  </si>
  <si>
    <t>AmpDh3</t>
  </si>
  <si>
    <t>N-acetylmuramoyl-L-alanine amidase (AmpDh3)</t>
  </si>
  <si>
    <t>QLAkNILQR</t>
  </si>
  <si>
    <t>DYERSQINALKQLAKNILQRYPDMTPKNV</t>
  </si>
  <si>
    <t>AAGFkGQR</t>
  </si>
  <si>
    <t>IPAPHDPSYKAAGFKGQRIFNLVAEEDRA</t>
  </si>
  <si>
    <t>kSDPGPK</t>
  </si>
  <si>
    <t>PKNVVGHSDIAVGRKSDPGPKLPWKELYE</t>
  </si>
  <si>
    <t>PA14_53940</t>
  </si>
  <si>
    <t>prpB</t>
  </si>
  <si>
    <t>FGAAAMHIEDQVGAkR</t>
  </si>
  <si>
    <t>FGAAAMHIEDQVGAKRCGHRPNKEIVSQQ</t>
  </si>
  <si>
    <t>2-methylisocitrate lyase</t>
  </si>
  <si>
    <t>PA0796</t>
  </si>
  <si>
    <t>carboxyphosphonoenolpyruvate phosphonomutase</t>
  </si>
  <si>
    <t>TVkSMIK</t>
  </si>
  <si>
    <t>TGFGSSAFNVARTVKSMIKFGAAAMHIED</t>
  </si>
  <si>
    <t>PA14_53950</t>
  </si>
  <si>
    <t>prpC</t>
  </si>
  <si>
    <t>TMWEQkK</t>
  </si>
  <si>
    <t>FAVSEAIDKTMWEQKKLFPNADFYHASAY</t>
  </si>
  <si>
    <t>methylcitrate synthase</t>
  </si>
  <si>
    <t>PA0795</t>
  </si>
  <si>
    <t>citrate synthase 2</t>
  </si>
  <si>
    <t>FSSPQEATAELLkMLER</t>
  </si>
  <si>
    <t>ERFSSPQEATAELLKMLERKDKIMGFGHA</t>
  </si>
  <si>
    <t>QQLDAYLkK</t>
  </si>
  <si>
    <t>YGELPNKQQLDAYLKKLQGQRDLPQALKE</t>
  </si>
  <si>
    <t>IPkDAHPMDVMR</t>
  </si>
  <si>
    <t>DLPQALKEVLERIPKDAHPMDVMRTGASV</t>
  </si>
  <si>
    <t>IPkDAHPmDVmR</t>
  </si>
  <si>
    <t>PA14_53970</t>
  </si>
  <si>
    <t>ATFANPkLFNEmVR</t>
  </si>
  <si>
    <t>GDHLTAQRATFANPKLFNEMVRNADGSVK</t>
  </si>
  <si>
    <t>PA0794</t>
  </si>
  <si>
    <t>probable aconitate hydratase</t>
  </si>
  <si>
    <t>K7(Succinyl); M12(Oxidation)</t>
  </si>
  <si>
    <t>ATFANPkLFNEMVR</t>
  </si>
  <si>
    <t>NADGSVkQGSLAR</t>
  </si>
  <si>
    <t>KLFNEMVRNADGSVKQGSLARVEPEGKVM</t>
  </si>
  <si>
    <t>PA14_53980</t>
  </si>
  <si>
    <t>VIGSPDPYAAHIDGmGGATSSTSkcVILSK</t>
  </si>
  <si>
    <t>AHIDGMGGATSSTSKCVILSKSSQPGHDV</t>
  </si>
  <si>
    <t>PA0793</t>
  </si>
  <si>
    <t>3-methylitaconate isomerase ou AcnD-accessory protein PrpF</t>
  </si>
  <si>
    <t>M15(Oxidation); K24(Succinyl); C25(Carbamidomethyl)</t>
  </si>
  <si>
    <t>PA14_54170</t>
  </si>
  <si>
    <t>putA</t>
  </si>
  <si>
    <t>LHGMGDALYDTVIEkYR</t>
  </si>
  <si>
    <t>LHGMGDALYDTVIEKYRRNVRIYAPVGAH</t>
  </si>
  <si>
    <t>bifunctional proline dehydrogenase/pyrroline-5-carboxylate dehydrogenase</t>
  </si>
  <si>
    <t>PA0782</t>
  </si>
  <si>
    <t>proline dehydrogenase PutA</t>
  </si>
  <si>
    <t>AAMNQAMkLMGK</t>
  </si>
  <si>
    <t>SGEPVIRAAMNQAMKLMGKQFVLGRTISE</t>
  </si>
  <si>
    <t>PA14_54210</t>
  </si>
  <si>
    <t>kYGGDPTFFDQAFVHLHVPEGATPK</t>
  </si>
  <si>
    <t>SAEIAYSYIGSHLKKYGGDPTFFDQAFVH</t>
  </si>
  <si>
    <t>ATP-dependent protease</t>
  </si>
  <si>
    <t>PA0779</t>
  </si>
  <si>
    <t>AsrA</t>
  </si>
  <si>
    <t>PA14_54330</t>
  </si>
  <si>
    <t>rnc</t>
  </si>
  <si>
    <t>LVkGETLALLAR</t>
  </si>
  <si>
    <t>AREGQLSRLRARLVKGETLALLARGFEVG</t>
  </si>
  <si>
    <t>ribonuclease III</t>
  </si>
  <si>
    <t>PA0770</t>
  </si>
  <si>
    <t>PA14_54390</t>
  </si>
  <si>
    <t>mucD</t>
  </si>
  <si>
    <t>IFADVAkALPK</t>
  </si>
  <si>
    <t>NKAVTSTKIFADVAKALPKNRSVSMRVLR</t>
  </si>
  <si>
    <t>serine protease MucD</t>
  </si>
  <si>
    <t>PA0766</t>
  </si>
  <si>
    <t>serine protease MucD precursor</t>
  </si>
  <si>
    <t>PA14_54410</t>
  </si>
  <si>
    <t>mucB</t>
  </si>
  <si>
    <t>SQLGPTVVVSkR</t>
  </si>
  <si>
    <t>GDARSQLGPTVVVSKRLQTDDGGQMVTVV</t>
  </si>
  <si>
    <t>negative regulator for alginate biosynthesis MucB</t>
  </si>
  <si>
    <t>PA0764</t>
  </si>
  <si>
    <t>DTGLPLkSLLLNEK</t>
  </si>
  <si>
    <t>GFELHLDRDTGLPLKSLLLNEKGQLLERF</t>
  </si>
  <si>
    <t>PA14_54430</t>
  </si>
  <si>
    <t>algU</t>
  </si>
  <si>
    <t>FVHDAQEAQDVAQEAFIkAYR</t>
  </si>
  <si>
    <t>DAQEAQDVAQEAFIKAYRALGNFRGDSAF</t>
  </si>
  <si>
    <t>RNA polymerase sigma factor AlgU</t>
  </si>
  <si>
    <t>PA0762</t>
  </si>
  <si>
    <t>sigma factor AlgU</t>
  </si>
  <si>
    <t>PA14_54540</t>
  </si>
  <si>
    <t>ALkADPSK</t>
  </si>
  <si>
    <t>DSPYKNLDDLVKALKADPSKVVIGSGGTV</t>
  </si>
  <si>
    <t>PA0754</t>
  </si>
  <si>
    <t>C4-dicarboxylate ABC transporter substrate-binding protein</t>
  </si>
  <si>
    <t>TDSPYkNLDDLVK</t>
  </si>
  <si>
    <t>TSYGAIAVRTDSPYKNLDDLVKALKADPS</t>
  </si>
  <si>
    <t>QQVQQYkQLAK</t>
  </si>
  <si>
    <t>EELDGYVKQQVQQYKQLAKDFGLIQXXXX</t>
  </si>
  <si>
    <t>LLSkPMR</t>
  </si>
  <si>
    <t>KLAQSALVEAKLLSKPMRVTYMPGGVGAV</t>
  </si>
  <si>
    <t>PA14_54620</t>
  </si>
  <si>
    <t>NLADAkGDVWR</t>
  </si>
  <si>
    <t>ELLARETGKNLADAKGDVWRGIEVVEHAA</t>
  </si>
  <si>
    <t>PA0747</t>
  </si>
  <si>
    <t>probable aldehyde dehydrogenase</t>
  </si>
  <si>
    <t>AkAIPQLIDGEWR</t>
  </si>
  <si>
    <t>XXXXXXXXXXXXMAKAIPQLIDGEWRGSR</t>
  </si>
  <si>
    <t>PA14_54630</t>
  </si>
  <si>
    <t>IGPEGQGFVYAmkGLDGGR</t>
  </si>
  <si>
    <t>NRIGPEGQGFVYAMKGLDGGRLNIASCSL</t>
  </si>
  <si>
    <t>PA0746</t>
  </si>
  <si>
    <t>M12(Oxidation); K13(Succinyl)</t>
  </si>
  <si>
    <t>EQFGkPLATFQALQFK</t>
  </si>
  <si>
    <t>EQSMRYVEEREQFGKPLATFQALQFKLAD</t>
  </si>
  <si>
    <t>PA14_54640</t>
  </si>
  <si>
    <t>EGVNAFLEkR</t>
  </si>
  <si>
    <t>DAQDTREGVNAFLEKRDPKWRNCXXXXXX</t>
  </si>
  <si>
    <t>PA0745</t>
  </si>
  <si>
    <t>GAALLLAAkVAR</t>
  </si>
  <si>
    <t>DSGEARGAALLLAAKVARQSPVAIRTIKP</t>
  </si>
  <si>
    <t>PA14_54660</t>
  </si>
  <si>
    <t>kLVDAcR</t>
  </si>
  <si>
    <t>GNGAKAFCAGGDVRKLVDACREQPGEVPA</t>
  </si>
  <si>
    <t>enoyl-CoA hydratase/isomerase</t>
  </si>
  <si>
    <t>PA0744</t>
  </si>
  <si>
    <t>GNGAkAFcAGGDVR</t>
  </si>
  <si>
    <t>DAGIACVLLRGNGAKAFCAGGDVRKLVDA</t>
  </si>
  <si>
    <t>K5(Succinyl); C8(Carbamidomethyl)</t>
  </si>
  <si>
    <t>GAkTLAEGcPMTAHLVWQQIER</t>
  </si>
  <si>
    <t>ALRDDADPLLARGAKTLAEGCPMTAHLVW</t>
  </si>
  <si>
    <t>K3(Succinyl); C9(Carbamidomethyl)</t>
  </si>
  <si>
    <t>PA14_54860</t>
  </si>
  <si>
    <t>CETkVSR</t>
  </si>
  <si>
    <t>TSRGVAASPIRCETKVSRRPTPFAPAWVI</t>
  </si>
  <si>
    <t>DNA repair protein RadC</t>
  </si>
  <si>
    <t>PA14_55980</t>
  </si>
  <si>
    <t>EGLLLLDLkDLK</t>
  </si>
  <si>
    <t>FQVADREGLLLLDLKDLKALLNHLKDNPE</t>
  </si>
  <si>
    <t>PA4308</t>
  </si>
  <si>
    <t>PA14_56070</t>
  </si>
  <si>
    <t>mvaT</t>
  </si>
  <si>
    <t>SLEQDDKLkK</t>
  </si>
  <si>
    <t>LQERLKSLEQDDKLKKELEFEEKLRTLMG</t>
  </si>
  <si>
    <t>transcriptional regulator MvaT, P16 subunit</t>
  </si>
  <si>
    <t>PA4315</t>
  </si>
  <si>
    <t>SLEQDDKLk</t>
  </si>
  <si>
    <t>KELQERLKSLEQDDKLKKELEFEEKLRTL</t>
  </si>
  <si>
    <t>LkSLEQDDK</t>
  </si>
  <si>
    <t>RATEEAIKELQERLKSLEQDDKLKKELEF</t>
  </si>
  <si>
    <t>DVISLLDPDAkIGK</t>
  </si>
  <si>
    <t>KSLRDVISLLDPDAKIGKSTRTAKAPAGK</t>
  </si>
  <si>
    <t>ELEFEEkLR</t>
  </si>
  <si>
    <t>EQDDKLKKELEFEEKLRTLMGTYQKSLRD</t>
  </si>
  <si>
    <t>TAkAPAGK</t>
  </si>
  <si>
    <t>LDPDAKIGKSTRTAKAPAGKRARKVKQYK</t>
  </si>
  <si>
    <t>QYkNPHTGEVIETK</t>
  </si>
  <si>
    <t>KAPAGKRARKVKQYKNPHTGEVIETKGGN</t>
  </si>
  <si>
    <t>PA14_56080</t>
  </si>
  <si>
    <t>sbcB</t>
  </si>
  <si>
    <t>RDELAEGELPVPLkQIQVNR</t>
  </si>
  <si>
    <t>RRDELAEGELPVPLKQIQVNRCPVVAPLS</t>
  </si>
  <si>
    <t>exonuclease I</t>
  </si>
  <si>
    <t>PA4316</t>
  </si>
  <si>
    <t>exodeoxyribonuclease I</t>
  </si>
  <si>
    <t>PA14_56240</t>
  </si>
  <si>
    <t>pykA</t>
  </si>
  <si>
    <t>VcQGAEkHPTSQK</t>
  </si>
  <si>
    <t>EAVQAMARVCQGAEKHPTSQKSSHRLGQT</t>
  </si>
  <si>
    <t>PA4329</t>
  </si>
  <si>
    <t>pyruvate kinase II</t>
  </si>
  <si>
    <t>IELQVGDkFR</t>
  </si>
  <si>
    <t>AKFANKRIELQVGDKFRFSTSHARDAGTQ</t>
  </si>
  <si>
    <t>IAkFANK</t>
  </si>
  <si>
    <t>ALLGDLQGPKIRIAKFANKRIELQVGDKF</t>
  </si>
  <si>
    <t>GDWVILTkGDSYTAQGGTNTMK</t>
  </si>
  <si>
    <t>KRGVVTKGDWVILTKGDSYTAQGGTNTMK</t>
  </si>
  <si>
    <t>DAkDMEYAR</t>
  </si>
  <si>
    <t>MDLDYVAVSFPRDAKDMEYARRLLTEAGG</t>
  </si>
  <si>
    <t>GVVTkGDWVILTK</t>
  </si>
  <si>
    <t>QAAVDELLKRGVVTKGDWVILTKGDSYTA</t>
  </si>
  <si>
    <t>FVALLGDLQGPkIR</t>
  </si>
  <si>
    <t>HGRFVALLGDLQGPKIRIAKFANKRIELQ</t>
  </si>
  <si>
    <t>VSQAAVDELLkR</t>
  </si>
  <si>
    <t>PAEKVSQAAVDELLKRGVVTKGDWVILTK</t>
  </si>
  <si>
    <t>HPTSQkSSHR</t>
  </si>
  <si>
    <t>ARVCQGAEKHPTSQKSSHRLGQTFDRCDE</t>
  </si>
  <si>
    <t>PA14_56300</t>
  </si>
  <si>
    <t>fumA*</t>
  </si>
  <si>
    <t>GETLPVDLkGR</t>
  </si>
  <si>
    <t>VDMLNKGETLPVDLKGRFIYYVGPVDPVG</t>
  </si>
  <si>
    <t>fumarase</t>
  </si>
  <si>
    <t>PA4333</t>
  </si>
  <si>
    <t>probable fumarase</t>
  </si>
  <si>
    <t>mVDmLNkGETLPVDLK</t>
  </si>
  <si>
    <t>GRDAAHKRMVDMLNKGETLPVDLKGRFIY</t>
  </si>
  <si>
    <t>M1(Oxidation); M4(Oxidation); K7(Succinyl)</t>
  </si>
  <si>
    <t>PA14_56550</t>
  </si>
  <si>
    <t>LEkALTR</t>
  </si>
  <si>
    <t>LLAIANGARKVRLEKALTRLGLDPGQXXX</t>
  </si>
  <si>
    <t>PA4349</t>
  </si>
  <si>
    <t>PA14_56590</t>
  </si>
  <si>
    <t>NAkIPVLR</t>
  </si>
  <si>
    <t>LFIGTTLERVVRNAKIPVLRAAGAPEEEY</t>
  </si>
  <si>
    <t>PA4352</t>
  </si>
  <si>
    <t>universal stress protein</t>
  </si>
  <si>
    <t>LGVESkAIVR</t>
  </si>
  <si>
    <t>VNGQALKERLGVESKAIVRVGDPVVVINA</t>
  </si>
  <si>
    <t>AAALAkAR</t>
  </si>
  <si>
    <t>SRSELAVMRAAALAKARNAELTVLNVLDD</t>
  </si>
  <si>
    <t>PA14_56660</t>
  </si>
  <si>
    <t>GWSNVTkAVHAAGGR</t>
  </si>
  <si>
    <t>IWSDDQVRGWSNVTKAVHAAGGRIFLQLW</t>
  </si>
  <si>
    <t>xenobiotic reductase</t>
  </si>
  <si>
    <t>PA4356</t>
  </si>
  <si>
    <t>PA14_56670</t>
  </si>
  <si>
    <t>LIALGkVER</t>
  </si>
  <si>
    <t>ALVEAILERLIALGKVERVAAQSSGGCGG</t>
  </si>
  <si>
    <t>PA4357</t>
  </si>
  <si>
    <t>ferrous iron-senssing transcriptional regulator FeoC</t>
  </si>
  <si>
    <t>PA14_56780</t>
  </si>
  <si>
    <t>sodB</t>
  </si>
  <si>
    <t>TSVGTFGSGWGWLVkK</t>
  </si>
  <si>
    <t>TSVGTFGSGWGWLVKKADGSLALASTIGA</t>
  </si>
  <si>
    <t>superoxide dismutase</t>
  </si>
  <si>
    <t>PA4366</t>
  </si>
  <si>
    <t>FkEEFTK</t>
  </si>
  <si>
    <t>ADAINAAFGSFDKFKEEFTKTSVGTFGSG</t>
  </si>
  <si>
    <t>EEFTkTSVGTFGSGWGWLVK</t>
  </si>
  <si>
    <t>AAFGSFDKFKEEFTKTSVGTFGSGWGWLV</t>
  </si>
  <si>
    <t>PA14_57010</t>
  </si>
  <si>
    <t>groEL</t>
  </si>
  <si>
    <t>DkFENMGAQLVK</t>
  </si>
  <si>
    <t>KDGVSVAKEIELKDKFENMGAQLVKDVAS</t>
  </si>
  <si>
    <t>chaperonin GroEL</t>
  </si>
  <si>
    <t>PA4385</t>
  </si>
  <si>
    <t>GroEL protein</t>
  </si>
  <si>
    <t>VGAATEVEmkEK</t>
  </si>
  <si>
    <t>VAVIKVGAATEVEMKEKKARVEDALHATR</t>
  </si>
  <si>
    <t>VGAATEVEMkEK</t>
  </si>
  <si>
    <t>SFGAPTITkDGVSVAK</t>
  </si>
  <si>
    <t>NVVLDKSFGAPTITKDGVSVAKEIELKDK</t>
  </si>
  <si>
    <t>QIVANAGDEPSVVVDkVK</t>
  </si>
  <si>
    <t>IVANAGDEPSVVVDKVKQGSGNYGFNAAT</t>
  </si>
  <si>
    <t>QIEETTSDYDREkLQER</t>
  </si>
  <si>
    <t>RKQIEETTSDYDREKLQERLAKLAGGVAV</t>
  </si>
  <si>
    <t>NVVLDkSFGAPTITK</t>
  </si>
  <si>
    <t>KATLGPKGRNVVLDKSFGAPTITKDGVSV</t>
  </si>
  <si>
    <t>kQIEETTSDYDR</t>
  </si>
  <si>
    <t>GVQADIEARVLQIRKQIEETTSDYDREKL</t>
  </si>
  <si>
    <t>EVkFGDSAR</t>
  </si>
  <si>
    <t>XXXXXXXXMAAKEVKFGDSARKKMLVGVN</t>
  </si>
  <si>
    <t>DGVSVAkEIELK</t>
  </si>
  <si>
    <t>FGAPTITKDGVSVAKEIELKDKFENMGAQ</t>
  </si>
  <si>
    <t>AVAAGmNPmDLkR</t>
  </si>
  <si>
    <t>GLKAVAAGMNPMDLKRGIDKATVAIVAQL</t>
  </si>
  <si>
    <t>M6(Oxidation); M9(Oxidation); K12(Succinyl)</t>
  </si>
  <si>
    <t>AVAAGMNPMDLkR</t>
  </si>
  <si>
    <t>ATLGPkGR</t>
  </si>
  <si>
    <t>VNVLADAVKATLGPKGRNVVLDKSFGAPT</t>
  </si>
  <si>
    <t>VAAVkAPGFGDR</t>
  </si>
  <si>
    <t>VVNNMRGIVKVAAVKAPGFGDRRKAMLQD</t>
  </si>
  <si>
    <t>MLVGVNVLADAVkATLGPK</t>
  </si>
  <si>
    <t>KKMLVGVNVLADAVKATLGPKGRNVVLDK</t>
  </si>
  <si>
    <t>LAkLAGGVAVIK</t>
  </si>
  <si>
    <t>TSDYDREKLQERLAKLAGGVAVIKVGAAT</t>
  </si>
  <si>
    <t>kmLVGVNVLADAVK</t>
  </si>
  <si>
    <t>MAAKEVKFGDSARKKMLVGVNVLADAVKA</t>
  </si>
  <si>
    <t>GIVkVAAVK</t>
  </si>
  <si>
    <t>ALATLVVNNMRGIVKVAAVKAPGFGDRRK</t>
  </si>
  <si>
    <t>ELAkPcADTK</t>
  </si>
  <si>
    <t>KATVAIVAQLKELAKPCADTKAIAQVGTI</t>
  </si>
  <si>
    <t>EIELkDKFENmGAQLVK</t>
  </si>
  <si>
    <t>ITKDGVSVAKEIELKDKFENMGAQLVKDV</t>
  </si>
  <si>
    <t>K5(Succinyl); M11(Oxidation)</t>
  </si>
  <si>
    <t>DKFENmGAQLVkDVASK</t>
  </si>
  <si>
    <t>ELKDKFENMGAQLVKDVASKANDAAGDGT</t>
  </si>
  <si>
    <t>M6(Oxidation); K12(Succinyl)</t>
  </si>
  <si>
    <t>ATVAIVAQLkELAKPcADTK</t>
  </si>
  <si>
    <t>RGIDKATVAIVAQLKELAKPCADTKAIAQ</t>
  </si>
  <si>
    <t>K10(Succinyl); C16(Carbamidomethyl)</t>
  </si>
  <si>
    <t>PA14_57020</t>
  </si>
  <si>
    <t>groES</t>
  </si>
  <si>
    <t>VGDkVVFGPYSGSNAIK</t>
  </si>
  <si>
    <t>DNGEVRALAVKVGDKVVFGPYSGSNAIKV</t>
  </si>
  <si>
    <t>co-chaperonin GroES</t>
  </si>
  <si>
    <t>PA4386</t>
  </si>
  <si>
    <t>GroES protein</t>
  </si>
  <si>
    <t>TAGGIVLPGSAAEkPNR</t>
  </si>
  <si>
    <t>KTAGGIVLPGSAAEKPNRGEVVAVGTGRV</t>
  </si>
  <si>
    <t>SEEETkTAGGIVLPGSAAEKPNR</t>
  </si>
  <si>
    <t>LHDRVVIRRSEEETKTAGGIVLPGSAAEK</t>
  </si>
  <si>
    <t>MkLRPLHDR</t>
  </si>
  <si>
    <t>XXXXXXXXXXXXXMKLRPLHDRVVIRRSE</t>
  </si>
  <si>
    <t>ALAVkVGDK</t>
  </si>
  <si>
    <t>GRVLDNGEVRALAVKVGDKVVFGPYSGSN</t>
  </si>
  <si>
    <t>PA14_57050</t>
  </si>
  <si>
    <t>VkDGQLSK</t>
  </si>
  <si>
    <t>NNAGILRDGLTIKVKDGQLSKMSLAQWQS</t>
  </si>
  <si>
    <t>PA4389</t>
  </si>
  <si>
    <t>probable short-chain dehydrogenase</t>
  </si>
  <si>
    <t>mTAGIPLkR</t>
  </si>
  <si>
    <t>KPEALEKMTAGIPLKRMGKPVEIAHSVAY</t>
  </si>
  <si>
    <t>M1(Oxidation); K8(Succinyl)</t>
  </si>
  <si>
    <t>MTAGIPLkR</t>
  </si>
  <si>
    <t>DGLTIkVK</t>
  </si>
  <si>
    <t>LVNNAGILRDGLTIKVKDGQLSKMSLAQW</t>
  </si>
  <si>
    <t>AmGEYLAGkGAR</t>
  </si>
  <si>
    <t>CQGLGRAMGEYLAGKGARLALVDLNRERL</t>
  </si>
  <si>
    <t>AMGEYLAGkGAR</t>
  </si>
  <si>
    <t>VAGVAPGFIETEMTAGMkPEALEK</t>
  </si>
  <si>
    <t>VAPGFIETEMTAGMKPEALEKMTAGIPLK</t>
  </si>
  <si>
    <t>MIELkNEGAIVNISSISR</t>
  </si>
  <si>
    <t>FLCTREVAAKMIELKNEGAIVNISSISRA</t>
  </si>
  <si>
    <t>PA14_57130</t>
  </si>
  <si>
    <t>PSFDVVSELDkHELTNAVDNAIK</t>
  </si>
  <si>
    <t>XXXMPSFDVVSELDKHELTNAVDNAIKEL</t>
  </si>
  <si>
    <t>nucleotide-binding protein</t>
  </si>
  <si>
    <t>PA4395</t>
  </si>
  <si>
    <t>EGIDKDLAKk</t>
  </si>
  <si>
    <t>QEVNFREGIDKDLAKKIVGLIKERKLKVQ</t>
  </si>
  <si>
    <t>IVGLIkER</t>
  </si>
  <si>
    <t>GIDKDLAKKIVGLIKERKLKVQAAIQGEQ</t>
  </si>
  <si>
    <t>EGIDkDLAK</t>
  </si>
  <si>
    <t>KVVKQEVNFREGIDKDLAKKIVGLIKERK</t>
  </si>
  <si>
    <t>DAYPSGkVVK</t>
  </si>
  <si>
    <t>DSQCMEIKDAYPSGKVVKQEVNFREGIDK</t>
  </si>
  <si>
    <t>cSFEAkDK</t>
  </si>
  <si>
    <t>DRRFDLKGKCSFEAKDKSVTLTAEADFML</t>
  </si>
  <si>
    <t>C1(Carbamidomethyl); K6(Succinyl)</t>
  </si>
  <si>
    <t>VVkQEVNFR</t>
  </si>
  <si>
    <t>CMEIKDAYPSGKVVKQEVNFREGIDKDLA</t>
  </si>
  <si>
    <t>LkVQAAIQGEQVR</t>
  </si>
  <si>
    <t>LAKKIVGLIKERKLKVQAAIQGEQVRVTG</t>
  </si>
  <si>
    <t>kVDSQcMEIK</t>
  </si>
  <si>
    <t>EQMLDILRSNLVKRKVDSQCMEIKDAYPS</t>
  </si>
  <si>
    <t>kRDDLQEAIALLR</t>
  </si>
  <si>
    <t>QAAIQGEQVRVTGKKRDDLQEAIALLRGE</t>
  </si>
  <si>
    <t>kLKVQAAIQGEQVR</t>
  </si>
  <si>
    <t>KDLAKKIVGLIKERKLKVQAAIQGEQVRV</t>
  </si>
  <si>
    <t>kIVGLIK</t>
  </si>
  <si>
    <t>EVNFREGIDKDLAKKIVGLIKERKLKVQA</t>
  </si>
  <si>
    <t>PA14_57190</t>
  </si>
  <si>
    <t>HQGGLWEFPGGkVEDGEPVR</t>
  </si>
  <si>
    <t>EDKHQGGLWEFPGGKVEDGEPVRAALARE</t>
  </si>
  <si>
    <t>PA4400</t>
  </si>
  <si>
    <t>probable pyrophosphohydrolase</t>
  </si>
  <si>
    <t>Mutator mutT protein (7,8-dihydro-8-oxoguanine-triphosphatase)</t>
  </si>
  <si>
    <t>kYASAGRPFPEGR</t>
  </si>
  <si>
    <t>FPAAGWHLTSAQLRKYASAGRPFPEGRLL</t>
  </si>
  <si>
    <t>PA14_57210</t>
  </si>
  <si>
    <t>argJ</t>
  </si>
  <si>
    <t>DAANkSFNR</t>
  </si>
  <si>
    <t>AQGVLQDLLRDAANKSFNRITIDGDTSTN</t>
  </si>
  <si>
    <t>bifunctional ornithine acetyltransferase/N-acetylglutamate synthase</t>
  </si>
  <si>
    <t>PA4402</t>
  </si>
  <si>
    <t>glutamate N-acetyltransferase</t>
  </si>
  <si>
    <t>kDVVVmR</t>
  </si>
  <si>
    <t>ELGIASAGIKRPGRKDVVVMRCAEGSSVA</t>
  </si>
  <si>
    <t>PA14_57220</t>
  </si>
  <si>
    <t>secA</t>
  </si>
  <si>
    <t>YkHcHGQLD</t>
  </si>
  <si>
    <t>GRNEPCPCGSGKKYKHCHGQLDXXXXXXX</t>
  </si>
  <si>
    <t>preprotein translocase subunit SecA</t>
  </si>
  <si>
    <t>PA4403</t>
  </si>
  <si>
    <t>secretion protein SecA</t>
  </si>
  <si>
    <t>K2(Acetyl); C4(Carbamidomethyl)</t>
  </si>
  <si>
    <t>mVTNAIEkAQR</t>
  </si>
  <si>
    <t>GEAIEHRMVTNAIEKAQRKVEGRNFDIRK</t>
  </si>
  <si>
    <t>MVTNAIEkAQR</t>
  </si>
  <si>
    <t>VLNAkYHEK</t>
  </si>
  <si>
    <t>LLQEAGIEHKVLNAKYHEKEAEIIAQAGA</t>
  </si>
  <si>
    <t>INkLIPR</t>
  </si>
  <si>
    <t>GQAEDSSELYIKINKLIPRLNRQVEEVEG</t>
  </si>
  <si>
    <t>PA14_57260</t>
  </si>
  <si>
    <t>lpxC</t>
  </si>
  <si>
    <t>EVSVEEGDkR</t>
  </si>
  <si>
    <t>FIRIKREVSVEEGDKRAVFVPFDGFKVSF</t>
  </si>
  <si>
    <t>UDP-3-O-[3-hydroxymyristoyl] N-acetylglucosamine deacetylase</t>
  </si>
  <si>
    <t>PA4406</t>
  </si>
  <si>
    <t>UDP-3-O-acyl-N-acetylglucosamine deacetylase</t>
  </si>
  <si>
    <t>PA14_57330</t>
  </si>
  <si>
    <t>murC</t>
  </si>
  <si>
    <t>NPLFAGkGGkGA</t>
  </si>
  <si>
    <t>GLAPQLIKNPLFAGKGGKGAXXXXXXXXX</t>
  </si>
  <si>
    <t>UDP-N-acetylmuramate--L-alanine ligase</t>
  </si>
  <si>
    <t>PA4411</t>
  </si>
  <si>
    <t>UDP-N-acetylmuramate--alanine ligase</t>
  </si>
  <si>
    <t>K7(Acetyl); K10(Acetyl)</t>
  </si>
  <si>
    <t>PA14_57370</t>
  </si>
  <si>
    <t>murD</t>
  </si>
  <si>
    <t>IVVGLGkSGmSLVR</t>
  </si>
  <si>
    <t>LIASDHFRIVVGLGKSGMSLVRYLARRGL</t>
  </si>
  <si>
    <t>UDP-N-acetylmuramoyl-L-alanyl-D-glutamate synthetase</t>
  </si>
  <si>
    <t>PA4414</t>
  </si>
  <si>
    <t>UDP-N-acetylmuramoylalanine--D-glutamate ligase</t>
  </si>
  <si>
    <t>IVVGLGkSGMSLVR</t>
  </si>
  <si>
    <t>PA14_57450</t>
  </si>
  <si>
    <t>mraW</t>
  </si>
  <si>
    <t>IVkLFMR</t>
  </si>
  <si>
    <t>LVVISFHSLEDRIVKLFMRKHAKGEADNL</t>
  </si>
  <si>
    <t>S-adenosyl-methyltransferase MraW</t>
  </si>
  <si>
    <t>PA4420</t>
  </si>
  <si>
    <t>LLGkPQYASEEELK</t>
  </si>
  <si>
    <t>IRSKVFEPRLKLLGKPQYASEEELKANPR</t>
  </si>
  <si>
    <t>LLGFDKDPQAIQTGkALAAEDGR</t>
  </si>
  <si>
    <t>LLGFDKDPQAIQTGKALAAEDGRFVIVQR</t>
  </si>
  <si>
    <t>HAkGEADNLPR</t>
  </si>
  <si>
    <t>LEDRIVKLFMRKHAKGEADNLPRDLPIRS</t>
  </si>
  <si>
    <t>PA14_57460</t>
  </si>
  <si>
    <t>GANAISLDAkGR</t>
  </si>
  <si>
    <t>XXMFRGANAISLDAKGRLAMPSRYRDELV</t>
  </si>
  <si>
    <t>cell division protein MraZ</t>
  </si>
  <si>
    <t>PA4421</t>
  </si>
  <si>
    <t>PA14_57500</t>
  </si>
  <si>
    <t>gmhA</t>
  </si>
  <si>
    <t>VPSkITAR</t>
  </si>
  <si>
    <t>SLLLPEDVEIRVPSKITARIQEVHLLAIH</t>
  </si>
  <si>
    <t>phosphoheptose isomerase</t>
  </si>
  <si>
    <t>PA4425</t>
  </si>
  <si>
    <t>sedoheptulose 7-phosphate isomerase GmhA</t>
  </si>
  <si>
    <t>PA14_57670</t>
  </si>
  <si>
    <t>trpS</t>
  </si>
  <si>
    <t>QLkDAIAR</t>
  </si>
  <si>
    <t>YDNTIPLFSPSRQLKDAIARIVTDSRAPG</t>
  </si>
  <si>
    <t>tryptophanyl-tRNA synthetase</t>
  </si>
  <si>
    <t>PA4439</t>
  </si>
  <si>
    <t>AHAYkAAVDR</t>
  </si>
  <si>
    <t>CVSAKGLLNRAHAYKAAVDRNVEAGEDPD</t>
  </si>
  <si>
    <t>AFADGkAAGAVSK</t>
  </si>
  <si>
    <t>AGEQLLLSRAFADGKAAGAVSKRLLAGET</t>
  </si>
  <si>
    <t>PA14_57680</t>
  </si>
  <si>
    <t>LIDLkDLLLPR</t>
  </si>
  <si>
    <t>AESGHFFHGKLIDLKDLLLPRLQDXXXXX</t>
  </si>
  <si>
    <t>PA4440</t>
  </si>
  <si>
    <t>alpha/beta hydrolase</t>
  </si>
  <si>
    <t>PA14_57710</t>
  </si>
  <si>
    <t>cysN</t>
  </si>
  <si>
    <t>TSSLHFVPMSALkGDNVVNK</t>
  </si>
  <si>
    <t>LKTSSLHFVPMSALKGDNVVNKSERSPWY</t>
  </si>
  <si>
    <t>bifunctional sulfate adenylyltransferase subunit 1/adenylylsulfate kinase</t>
  </si>
  <si>
    <t>PA4442</t>
  </si>
  <si>
    <t>ATP sulfurylase GTP-binding subunit/APS kinase</t>
  </si>
  <si>
    <t>PA14_57720</t>
  </si>
  <si>
    <t>cysD</t>
  </si>
  <si>
    <t>RDEEkSR</t>
  </si>
  <si>
    <t>GFDAAFGGARRDEEKSRAKERVYSFRDSK</t>
  </si>
  <si>
    <t>sulfate adenylyltransferase subunit 2</t>
  </si>
  <si>
    <t>PA4443</t>
  </si>
  <si>
    <t>ATP sulfurylase small subunit</t>
  </si>
  <si>
    <t>QALDkYGFDAAFGGAR</t>
  </si>
  <si>
    <t>TDVMKTEGLKQALDKYGFDAAFGGARRDE</t>
  </si>
  <si>
    <t>HTDVMkTEGLK</t>
  </si>
  <si>
    <t>NPFTHGSAKHTDVMKTEGLKQALDKYGFD</t>
  </si>
  <si>
    <t>PA14_57800</t>
  </si>
  <si>
    <t>hisG</t>
  </si>
  <si>
    <t>VATkFVNVAK</t>
  </si>
  <si>
    <t>IGAPEPKGRLRVATKFVNVAKRYYAEQGR</t>
  </si>
  <si>
    <t>ATP phosphoribosyltransferase</t>
  </si>
  <si>
    <t>PA4449</t>
  </si>
  <si>
    <t>ATP-phosphoribosyltransferase</t>
  </si>
  <si>
    <t>mLTIALSkGR</t>
  </si>
  <si>
    <t>XXXXXXXMLTIALSKGRILDDTLPLLAAA</t>
  </si>
  <si>
    <t>PA14_57810</t>
  </si>
  <si>
    <t>murA</t>
  </si>
  <si>
    <t>MDkLIITGGNR</t>
  </si>
  <si>
    <t>XXXXXXXXXXXXMDKLIITGGNRLDGEIR</t>
  </si>
  <si>
    <t>UDP-N-acetylglucosamine 1-carboxyvinyltransferase</t>
  </si>
  <si>
    <t>PA4450</t>
  </si>
  <si>
    <t>TLVAPYELVkTmR</t>
  </si>
  <si>
    <t>ASSIKTLVAPYELVKTMRASILVLGPMLA</t>
  </si>
  <si>
    <t>TLVAPYELVkTMR</t>
  </si>
  <si>
    <t>LQLLGAkIR</t>
  </si>
  <si>
    <t>GYECIEEKLQLLGAKIRRVPGXXXXXXXX</t>
  </si>
  <si>
    <t>VkLKDTDPTILEAVLQK</t>
  </si>
  <si>
    <t>GTYLVAAAATGGRVKLKDTDPTILEAVLQ</t>
  </si>
  <si>
    <t>LkDTDPTILEAVLQK</t>
  </si>
  <si>
    <t>YLVAAAATGGRVKLKDTDPTILEAVLQKL</t>
  </si>
  <si>
    <t>PA14_57840</t>
  </si>
  <si>
    <t>QASPEQIkR</t>
  </si>
  <si>
    <t>MTVKYSRQASPEQIKRFEEVFKNSLMQFY</t>
  </si>
  <si>
    <t>PA4453</t>
  </si>
  <si>
    <t>toluene tolerance protein ou ABC transporter, auxiliary component YrbC</t>
  </si>
  <si>
    <t>DQFADTMQkNR</t>
  </si>
  <si>
    <t>IGKLFRDQFADTMQKNRNDLEKTIAGWGE</t>
  </si>
  <si>
    <t>VLPSSAkPSDDR</t>
  </si>
  <si>
    <t>EYDNQDIRVLPSSAKPSDDRASVNMEIRD</t>
  </si>
  <si>
    <t>SVmTVkYSR</t>
  </si>
  <si>
    <t>VVDAEGIAKSVMTVKYSRQASPEQIKRFE</t>
  </si>
  <si>
    <t>M3(Oxidation); K6(Succinyl)</t>
  </si>
  <si>
    <t>ILGPVVDAEGIAkSVMTVK</t>
  </si>
  <si>
    <t>DRILGPVVDAEGIAKSVMTVKYSRQASPE</t>
  </si>
  <si>
    <t>ETAkAEEAGAK</t>
  </si>
  <si>
    <t>AGWGEVVAKAKETAKAEEAGAKXXXXXXX</t>
  </si>
  <si>
    <t>ADPQkLYATLDR</t>
  </si>
  <si>
    <t>DIKANKAAYKADPQKLYATLDRILGPVVD</t>
  </si>
  <si>
    <t>AAYkADPQK</t>
  </si>
  <si>
    <t>DELLSDIKANKAAYKADPQKLYATLDRIL</t>
  </si>
  <si>
    <t>PA14_57950</t>
  </si>
  <si>
    <t>QkIEATLR</t>
  </si>
  <si>
    <t>TNVQVIMEVEKLKQKIEATLRIAGGEIVA</t>
  </si>
  <si>
    <t>PA4463</t>
  </si>
  <si>
    <t>EkYLER</t>
  </si>
  <si>
    <t>LIDKLDRQLIKHKEKYLERQQGVGARXXX</t>
  </si>
  <si>
    <t>ITNVQVImEVEkLK</t>
  </si>
  <si>
    <t>FDKITNVQVIMEVEKLKQKIEATLRIAGG</t>
  </si>
  <si>
    <t>M8(Oxidation); K12(Succinyl)</t>
  </si>
  <si>
    <t>ITNVQVIMEVEkLK</t>
  </si>
  <si>
    <t>DYVGEkLSR</t>
  </si>
  <si>
    <t>QLDVTDALRDYVGEKLSRLERHFDKITNV</t>
  </si>
  <si>
    <t>PA14_57960</t>
  </si>
  <si>
    <t>ptsN</t>
  </si>
  <si>
    <t>SLVNVPGGSkK</t>
  </si>
  <si>
    <t>LTPGRSLVNVPGGSKKRVLEQIANLVARE</t>
  </si>
  <si>
    <t>nitrogen regulatory IIA protein</t>
  </si>
  <si>
    <t>PA4464</t>
  </si>
  <si>
    <t>PA14_57970</t>
  </si>
  <si>
    <t>DSLkNVQIR</t>
  </si>
  <si>
    <t>YLAERIGAALRDSLKNVQIRHRDLSSXXX</t>
  </si>
  <si>
    <t>PA4465</t>
  </si>
  <si>
    <t>glmZ(sRNA)-inactivating NTPase</t>
  </si>
  <si>
    <t>LLNKPEPGTAFLVESFGFkR</t>
  </si>
  <si>
    <t>PEPGTAFLVESFGFKRGMPVDADLVFDVR</t>
  </si>
  <si>
    <t>PA14_57980</t>
  </si>
  <si>
    <t>AAAkFVGVAGR</t>
  </si>
  <si>
    <t>TIINKLGLHARAAAKFVGVAGRYPCQVRV</t>
  </si>
  <si>
    <t>phosphoryl carrier protein</t>
  </si>
  <si>
    <t>PA4466</t>
  </si>
  <si>
    <t>probable phosphoryl carrier protein</t>
  </si>
  <si>
    <t>PA14_58030</t>
  </si>
  <si>
    <t>fumC1</t>
  </si>
  <si>
    <t>AAEIAkQAYR</t>
  </si>
  <si>
    <t>LNPIIGYQKAAEIAKQAYREGRPIIDVAL</t>
  </si>
  <si>
    <t>PA4470</t>
  </si>
  <si>
    <t>PA14_58050</t>
  </si>
  <si>
    <t>pmbA</t>
  </si>
  <si>
    <t>IVAVGkDIER</t>
  </si>
  <si>
    <t>ANLRDLFRRIVAVGKDIERRGNLHTGSVL</t>
  </si>
  <si>
    <t>PmbA protein</t>
  </si>
  <si>
    <t>PA4472</t>
  </si>
  <si>
    <t>ALAcEAAAFAADkR</t>
  </si>
  <si>
    <t>ERALACEAAAFAADKRVTKADGTTLNTHQ</t>
  </si>
  <si>
    <t>C4(Carbamidomethyl); K13(Acetyl)</t>
  </si>
  <si>
    <t>PA14_58100</t>
  </si>
  <si>
    <t>cafA</t>
  </si>
  <si>
    <t>GIVGNIYkGR</t>
  </si>
  <si>
    <t>VERTQRRGIVGNIYKGRVVRVLPGMQAAF</t>
  </si>
  <si>
    <t>cytoplasmic axial filament protein</t>
  </si>
  <si>
    <t>PA4477</t>
  </si>
  <si>
    <t>DPIGTkGAR</t>
  </si>
  <si>
    <t>QALVVQVTKDPIGTKGARLTTHLSIPSRY</t>
  </si>
  <si>
    <t>PA14_58150</t>
  </si>
  <si>
    <t>mreB</t>
  </si>
  <si>
    <t>SVVAVGTEAkR</t>
  </si>
  <si>
    <t>HGSQKSVVAVGTEAKRMLGRTPGNIAAIR</t>
  </si>
  <si>
    <t>rod shape-determining protein MreB</t>
  </si>
  <si>
    <t>PA4481</t>
  </si>
  <si>
    <t>PA14_58190</t>
  </si>
  <si>
    <t>gatB</t>
  </si>
  <si>
    <t>DNTISGkIAK</t>
  </si>
  <si>
    <t>GGMILRIKDNTISGKIAKMVFEAMANGEG</t>
  </si>
  <si>
    <t>aspartyl/glutamyl-tRNA amidotransferase subunit B</t>
  </si>
  <si>
    <t>PA4484</t>
  </si>
  <si>
    <t>Glu-tRNA(Gln) amidotransferase subunit B</t>
  </si>
  <si>
    <t>FIEkAINHEIQR</t>
  </si>
  <si>
    <t>RAEIKNVNSFRFIEKAINHEIQRQIELIE</t>
  </si>
  <si>
    <t>SAkEAVAYVK</t>
  </si>
  <si>
    <t>PLLEIVSEPDIRSAKEAVAYVKAIHALVR</t>
  </si>
  <si>
    <t>LYDPNkDETR</t>
  </si>
  <si>
    <t>GGKVVQETRLYDPNKDETRSMRGKEEAND</t>
  </si>
  <si>
    <t>PA14_58220</t>
  </si>
  <si>
    <t>cPQELkGHVR</t>
  </si>
  <si>
    <t>TLAALTALKCPQELKGHVRGALNNGCTVE</t>
  </si>
  <si>
    <t>PA4486</t>
  </si>
  <si>
    <t>carboxymuconolactone decarboxylase</t>
  </si>
  <si>
    <t>PA14_58330</t>
  </si>
  <si>
    <t>NSYPVYDDkGQK</t>
  </si>
  <si>
    <t>ISLGSRNSYPVYDDKGQKITGWRERAELR</t>
  </si>
  <si>
    <t>PA4495</t>
  </si>
  <si>
    <t>putative periplasmipc protein</t>
  </si>
  <si>
    <t>AQLLTEALGGkGYK</t>
  </si>
  <si>
    <t>FKERAQLLTEALGGKGYKLVSLSVNSAGA</t>
  </si>
  <si>
    <t>PA14_58390</t>
  </si>
  <si>
    <t>dppA3</t>
  </si>
  <si>
    <t>YQkDAQIR</t>
  </si>
  <si>
    <t>KPIGTGPFVFSRYQKDAQIRFKGNKDYWK</t>
  </si>
  <si>
    <t>dipeptide ABC transporter substrate-binding protein DppA3</t>
  </si>
  <si>
    <t>PA4500</t>
  </si>
  <si>
    <t>PA14_58580</t>
  </si>
  <si>
    <t>ATAGYQSAkAK</t>
  </si>
  <si>
    <t>EWADGKATAGYQSAKAKHNLQLPQDHPLA</t>
  </si>
  <si>
    <t>hydroxylase</t>
  </si>
  <si>
    <t>PA4515</t>
  </si>
  <si>
    <t>PA14_58630</t>
  </si>
  <si>
    <t>SIkVEDYFAPETFQR</t>
  </si>
  <si>
    <t>XXXXXXXXXXXMSIKVEDYFAPETFQRMK</t>
  </si>
  <si>
    <t>ornithine decarboxylase</t>
  </si>
  <si>
    <t>PA4519</t>
  </si>
  <si>
    <t>AFADkQETPFVVIDK</t>
  </si>
  <si>
    <t>FAPETFQRMKAFADKQETPFVVIDKQTIA</t>
  </si>
  <si>
    <t>AAPGAkVYVR</t>
  </si>
  <si>
    <t>EADLRNIAKAAPGAKVYVRILTEGSTTAD</t>
  </si>
  <si>
    <t>PA14_58700</t>
  </si>
  <si>
    <t>nadC</t>
  </si>
  <si>
    <t>AkLEASGGINEGTLR</t>
  </si>
  <si>
    <t>DDMRTAVALTAGRAKLEASGGINEGTLRN</t>
  </si>
  <si>
    <t>nicotinate-nucleotide pyrophosphorylase</t>
  </si>
  <si>
    <t>PA4524</t>
  </si>
  <si>
    <t>PA14_58760</t>
  </si>
  <si>
    <t>pilC</t>
  </si>
  <si>
    <t>NAVTkIK</t>
  </si>
  <si>
    <t>SGATGNVVFKNAVTKIKQDVSSGMQLNFS</t>
  </si>
  <si>
    <t>type 4 fimbrial biogenesis protein pilC</t>
  </si>
  <si>
    <t>PA4527</t>
  </si>
  <si>
    <t>PA14_59150</t>
  </si>
  <si>
    <t>FAELFTkGmR</t>
  </si>
  <si>
    <t>WWHQDAQRFAELFTKGMRVKVEGRAIMDR</t>
  </si>
  <si>
    <t>PA14_59190</t>
  </si>
  <si>
    <t>LDEDkSDLAR</t>
  </si>
  <si>
    <t>GRELGWRPVKLDEDKSDLARVARLLKTVR</t>
  </si>
  <si>
    <t>PA14_59840</t>
  </si>
  <si>
    <t>LLNPSNMLEALSkAGK</t>
  </si>
  <si>
    <t>GRLLNPSNMLEALSKAGKNTSISISNAQA</t>
  </si>
  <si>
    <t>PA14_59845</t>
  </si>
  <si>
    <t>LVQIkGSmD</t>
  </si>
  <si>
    <t>YQKLRFVDGRLVQIKGSMDXXXXXXXXXX</t>
  </si>
  <si>
    <t>PA14_60100</t>
  </si>
  <si>
    <t>dtd</t>
  </si>
  <si>
    <t>SGEQVITcSkHR</t>
  </si>
  <si>
    <t>NLVLKSGEQVITCSKHRYKIPLDYFGLVQ</t>
  </si>
  <si>
    <t>deoxycytidine triphosphate deaminase</t>
  </si>
  <si>
    <t>C8(Carbamidomethyl); K10(Acetyl)</t>
  </si>
  <si>
    <t>PA14_60190</t>
  </si>
  <si>
    <t>clpB</t>
  </si>
  <si>
    <t>YTVDMTkR</t>
  </si>
  <si>
    <t>ESRQALDKYTVDMTKRAEEGKLDPVIGRD</t>
  </si>
  <si>
    <t>clpB protein</t>
  </si>
  <si>
    <t>PA4542</t>
  </si>
  <si>
    <t>ClpB protein</t>
  </si>
  <si>
    <t>QALDkYTVDMTK</t>
  </si>
  <si>
    <t>VNDPNVEESRQALDKYTVDMTKRAEEGKL</t>
  </si>
  <si>
    <t>NkVTDEEIAEVVSK</t>
  </si>
  <si>
    <t>VDQHGKTENQLLRNKVTDEEIAEVVSKWT</t>
  </si>
  <si>
    <t>LIQLkIER</t>
  </si>
  <si>
    <t>PEELDRLDRRLIQLKIEREALKKEDDEAT</t>
  </si>
  <si>
    <t>LGkLLLGQGVSR</t>
  </si>
  <si>
    <t>LVLLAAMDENTRLGKLLLGQGVSRKALEN</t>
  </si>
  <si>
    <t>LEEDIVkLER</t>
  </si>
  <si>
    <t>ATRKRLAKLEEDIVKLEREYADLEEIWKS</t>
  </si>
  <si>
    <t>IDMSEFMEkHSVAR</t>
  </si>
  <si>
    <t>EEALVRIDMSEFMEKHSVARLIGAPPGYV</t>
  </si>
  <si>
    <t>SGLNkELDALPK</t>
  </si>
  <si>
    <t>QVGFDIAALRSGLNKELDALPKIQSPTGD</t>
  </si>
  <si>
    <t>kALENAVANLR</t>
  </si>
  <si>
    <t>TRLGKLLLGQGVSRKALENAVANLRGGEA</t>
  </si>
  <si>
    <t>AVLNELGkQEGR</t>
  </si>
  <si>
    <t>EFEERLKAVLNELGKQEGRVILFIDELHT</t>
  </si>
  <si>
    <t>PA14_60210</t>
  </si>
  <si>
    <t>rluD</t>
  </si>
  <si>
    <t>LDkDTTGLmVVAK</t>
  </si>
  <si>
    <t>IANVPRAGIVHRLDKDTTGLMVVAKTLEA</t>
  </si>
  <si>
    <t>PA4544</t>
  </si>
  <si>
    <t>PA14_60370</t>
  </si>
  <si>
    <t>ileS</t>
  </si>
  <si>
    <t>kSPTIDVGFPVADADK</t>
  </si>
  <si>
    <t>SPTIDVGFPVADADKLAAAFGLAALDKPA</t>
  </si>
  <si>
    <t>isoleucyl-tRNA synthetase</t>
  </si>
  <si>
    <t>PA4560</t>
  </si>
  <si>
    <t>HkTPLIYR</t>
  </si>
  <si>
    <t>HETINHSYMHCWRHKTPLIYRATAQWFVG</t>
  </si>
  <si>
    <t>ATLNLPETAFPmkAGLPQR</t>
  </si>
  <si>
    <t>YKATLNLPETAFPMKAGLPQREPETLKFW</t>
  </si>
  <si>
    <t>AAVNkELENQR</t>
  </si>
  <si>
    <t>QYWEQVMAVKAAVNKELENQRAAKAVGGN</t>
  </si>
  <si>
    <t>PA14_60400</t>
  </si>
  <si>
    <t>rpsT</t>
  </si>
  <si>
    <t>NVVkAIDAK</t>
  </si>
  <si>
    <t>SLRSMVRTYIKNVVKAIDAKDLEKAQAAF</t>
  </si>
  <si>
    <t>30S ribosomal protein S20</t>
  </si>
  <si>
    <t>PA4563</t>
  </si>
  <si>
    <t>PA14_60410</t>
  </si>
  <si>
    <t>TGGVkGGLGLAEDR</t>
  </si>
  <si>
    <t>GVTCYLSRAKTGGVKGGLGLAEDRAEASI</t>
  </si>
  <si>
    <t>PA4564</t>
  </si>
  <si>
    <t>CreA</t>
  </si>
  <si>
    <t>PA14_60445</t>
  </si>
  <si>
    <t>obgE</t>
  </si>
  <si>
    <t>QTTPGkPGEAR</t>
  </si>
  <si>
    <t>KSSTNRAPRQTTPGKPGEARDLKLELKVL</t>
  </si>
  <si>
    <t>GTPase ObgE</t>
  </si>
  <si>
    <t>PA4566</t>
  </si>
  <si>
    <t>GTP-binding protein Obg</t>
  </si>
  <si>
    <t>PA14_60470</t>
  </si>
  <si>
    <t>ispB</t>
  </si>
  <si>
    <t>IGDYIISAGGkR</t>
  </si>
  <si>
    <t>LVEKIGDYIISAGGKRLRPLLVLLAGKTL</t>
  </si>
  <si>
    <t>octaprenyl-diphosphate synthase</t>
  </si>
  <si>
    <t>PA4569</t>
  </si>
  <si>
    <t>VPLVEkIGDYIISAGGK</t>
  </si>
  <si>
    <t>IIRRQLTSRVPLVEKIGDYIISAGGKRLR</t>
  </si>
  <si>
    <t>PA14_60700</t>
  </si>
  <si>
    <t>ccpR</t>
  </si>
  <si>
    <t>GDDkALDAQQK</t>
  </si>
  <si>
    <t>TPDSPFDLYLKGDDKALDAQQKKGLKAFM</t>
  </si>
  <si>
    <t>cytochrome c551 peroxidase</t>
  </si>
  <si>
    <t>PA4587</t>
  </si>
  <si>
    <t>cytochrome c551 peroxidase precursor</t>
  </si>
  <si>
    <t>FAVTkTQSDEYVFR</t>
  </si>
  <si>
    <t>SVLPSGDKGRFAVTKTQSDEYVFRAAPLR</t>
  </si>
  <si>
    <t>PA14_60860</t>
  </si>
  <si>
    <t>nfxB</t>
  </si>
  <si>
    <t>ELAEAAGVSkATLHR</t>
  </si>
  <si>
    <t>RATLKELAEAAGVSKATLHRFCGTRDNLV</t>
  </si>
  <si>
    <t>transcriptional regulator NfxB</t>
  </si>
  <si>
    <t>PA4600</t>
  </si>
  <si>
    <t>PA14_60890</t>
  </si>
  <si>
    <t>glyA</t>
  </si>
  <si>
    <t>YAEGYPHkR</t>
  </si>
  <si>
    <t>GSVLTNKYAEGYPHKRYYGGCEYVDIVEQ</t>
  </si>
  <si>
    <t>PA4602</t>
  </si>
  <si>
    <t>QDITGkDADAALGR</t>
  </si>
  <si>
    <t>HLFLLSLIKQDITGKDADAALGRAFITVN</t>
  </si>
  <si>
    <t>AFITVNkNSVPNDPR</t>
  </si>
  <si>
    <t>DADAALGRAFITVNKNSVPNDPRSPFVTS</t>
  </si>
  <si>
    <t>GFkEAEcR</t>
  </si>
  <si>
    <t>GLRIGTPAVTTRGFKEAECRELAGWICDI</t>
  </si>
  <si>
    <t>EALQPEFkTYQQQVLK</t>
  </si>
  <si>
    <t>AKAVCFKEALQPEFKTYQQQVLKNAQTMA</t>
  </si>
  <si>
    <t>PA14_61060</t>
  </si>
  <si>
    <t>TASEEkFTR</t>
  </si>
  <si>
    <t>XXXXXXXXMTASEEKFTRQTLLDVQPLTP</t>
  </si>
  <si>
    <t>PA4615</t>
  </si>
  <si>
    <t>FprB</t>
  </si>
  <si>
    <t>PA14_61460</t>
  </si>
  <si>
    <t>NAAGIFAVkGL</t>
  </si>
  <si>
    <t>YKGYWRNAAGIFAVKGLXXXXXXXXXXXX</t>
  </si>
  <si>
    <t>hypoxanthine-guanine phosphoribosyltransferase</t>
  </si>
  <si>
    <t>PA4645</t>
  </si>
  <si>
    <t>probable purine/pyrimidine phosphoribosyl transferase</t>
  </si>
  <si>
    <t>PA14_61600</t>
  </si>
  <si>
    <t>SAGQTVQLFDkGHGSGGR</t>
  </si>
  <si>
    <t>HALRSAGQTVQLFDKGHGSGGRMASKRSE</t>
  </si>
  <si>
    <t>PA4657</t>
  </si>
  <si>
    <t>FAD-dependent oxidoreductase</t>
  </si>
  <si>
    <t>QHIDMAkEDVVEHLR</t>
  </si>
  <si>
    <t>HATSQWSRQHIDMAKEDVVEHLRCAFAEV</t>
  </si>
  <si>
    <t>PA14_61660</t>
  </si>
  <si>
    <t>murI</t>
  </si>
  <si>
    <t>VGVLATTGTLkSAR</t>
  </si>
  <si>
    <t>RNGRVGVLATTGTLKSARFAALLDRFASD</t>
  </si>
  <si>
    <t>glutamate racemase</t>
  </si>
  <si>
    <t>PA4662</t>
  </si>
  <si>
    <t>PA14_61770</t>
  </si>
  <si>
    <t>prs</t>
  </si>
  <si>
    <t>SLGVDLAIIDkR</t>
  </si>
  <si>
    <t>AVAKSLGVDLAIIDKRRPKANQSEVMHII</t>
  </si>
  <si>
    <t>ribose-phosphate pyrophosphokinase</t>
  </si>
  <si>
    <t>PA4670</t>
  </si>
  <si>
    <t>SkmmVFTGNANPDLAR</t>
  </si>
  <si>
    <t>XXXXXXXXXXXXMSKMMVFTGNANPDLAR</t>
  </si>
  <si>
    <t>K2(Succinyl); M3(Oxidation); M4(Oxidation)</t>
  </si>
  <si>
    <t>PA14_61780</t>
  </si>
  <si>
    <t>VELGQIVHLSDLkAPK</t>
  </si>
  <si>
    <t>AKVELGQIVHLSDLKAPKGVELVQLAHGN</t>
  </si>
  <si>
    <t>50S ribosomal protein L25</t>
  </si>
  <si>
    <t>PA4671</t>
  </si>
  <si>
    <t>probable ribosomal protein L25</t>
  </si>
  <si>
    <t>PA14_61820</t>
  </si>
  <si>
    <t>SLLkNLGDEEK</t>
  </si>
  <si>
    <t>IPHFTEGKPARSLLKNLGDEEKRLVRSFH</t>
  </si>
  <si>
    <t>GTP-dependent nucleic acid-binding protein EngD</t>
  </si>
  <si>
    <t>PA4673</t>
  </si>
  <si>
    <t>NLGDEEkR</t>
  </si>
  <si>
    <t>KPARSLLKNLGDEEKRLVRSFHLLTSKPV</t>
  </si>
  <si>
    <t>QLQkVAR</t>
  </si>
  <si>
    <t>LIFADLDSCEKQLQKVARNAKGGDKEALA</t>
  </si>
  <si>
    <t>EALAQkALLEK</t>
  </si>
  <si>
    <t>ARNAKGGDKEALAQKALLEKLIPHFTEGK</t>
  </si>
  <si>
    <t>PA14_62130</t>
  </si>
  <si>
    <t>ilvC</t>
  </si>
  <si>
    <t>LYKEEIEPNLKk</t>
  </si>
  <si>
    <t>VMILTPDEFQGRLYKEEIEPNLKKGATLA</t>
  </si>
  <si>
    <t>ketol-acid reductoisomerase</t>
  </si>
  <si>
    <t>PA4694</t>
  </si>
  <si>
    <t>VFYDkDcDLSIIQGK</t>
  </si>
  <si>
    <t>XXXXXXXXMRVFYDKDCDLSIIQGKKVAI</t>
  </si>
  <si>
    <t>K5(Succinyl); C7(Carbamidomethyl)</t>
  </si>
  <si>
    <t>NNAAHPIEQIGEkLR</t>
  </si>
  <si>
    <t>RRNNAAHPIEQIGEKLRAMMPWIAANKIV</t>
  </si>
  <si>
    <t>LYkEEIEPNLK</t>
  </si>
  <si>
    <t>PA14_62160</t>
  </si>
  <si>
    <t>ilvI</t>
  </si>
  <si>
    <t>DMWLSkTER</t>
  </si>
  <si>
    <t>MQIRDGAMRDMWLSKTERTXXXXXXXXXX</t>
  </si>
  <si>
    <t>acetolactate synthase 3 catalytic subunit</t>
  </si>
  <si>
    <t>PA4696</t>
  </si>
  <si>
    <t>acetolactate synthase large subunit</t>
  </si>
  <si>
    <t>kAAEMLLAAK</t>
  </si>
  <si>
    <t>SYSPAVRGHSGQIRKAAEMLLAAKRPVVY</t>
  </si>
  <si>
    <t>AFYLAQSGRPGPVVVDIPkDMGDPTQK</t>
  </si>
  <si>
    <t>AQSGRPGPVVVDIPKDMGDPTQKFEYSYP</t>
  </si>
  <si>
    <t>PA14_62230</t>
  </si>
  <si>
    <t>EPLTAAETVQSkR</t>
  </si>
  <si>
    <t>ATREPLTAAETVQSKRVDTHDAASLDGLV</t>
  </si>
  <si>
    <t>PA4701</t>
  </si>
  <si>
    <t>P. savastanoi pv. Phaseolicola 1448A</t>
  </si>
  <si>
    <t>Uma3</t>
  </si>
  <si>
    <t>ILQAGYPVVIDAAYLkQSQR</t>
  </si>
  <si>
    <t>LQAGYPVVIDAAYLKQSQRQAACHIAEET</t>
  </si>
  <si>
    <t>PA14_62400</t>
  </si>
  <si>
    <t>GIkSmFR</t>
  </si>
  <si>
    <t>IENRDRLRQAVRGIKSMFRADGLLSPQRK</t>
  </si>
  <si>
    <t>PA4715</t>
  </si>
  <si>
    <t>DVLVkGLR</t>
  </si>
  <si>
    <t>DIARQYQQRRDVLVKGLREAGWMVENPKA</t>
  </si>
  <si>
    <t>PA14_62490</t>
  </si>
  <si>
    <t>dksA</t>
  </si>
  <si>
    <t>kLIkK</t>
  </si>
  <si>
    <t>EEFSLELRARDRERKLIKKIDETLQLIED</t>
  </si>
  <si>
    <t>suppressor protein DksA</t>
  </si>
  <si>
    <t>PA4723</t>
  </si>
  <si>
    <t>K1(Succinyl); K4(Succinyl)</t>
  </si>
  <si>
    <t>PA14_62540</t>
  </si>
  <si>
    <t>cbrB</t>
  </si>
  <si>
    <t>TLAkTGQFR</t>
  </si>
  <si>
    <t>RLIAATHRDLKTLAKTGQFREDLYYRLHV</t>
  </si>
  <si>
    <t>two-component response regulator CbrB</t>
  </si>
  <si>
    <t>PA4726</t>
  </si>
  <si>
    <t>PA14_62580</t>
  </si>
  <si>
    <t>panB</t>
  </si>
  <si>
    <t>SPkFVK</t>
  </si>
  <si>
    <t>MHDMLGLSLTGRSPKFVKDFMQGQESIPA</t>
  </si>
  <si>
    <t>3-methyl-2-oxobutanoate hydroxymethyltransferase</t>
  </si>
  <si>
    <t>PA4729</t>
  </si>
  <si>
    <t>PA14_62590</t>
  </si>
  <si>
    <t>panC</t>
  </si>
  <si>
    <t>MNTVkTVR</t>
  </si>
  <si>
    <t>XXXXXXXXXXMNTVKTVRELRAAVARARS</t>
  </si>
  <si>
    <t>pantoate--beta-alanine ligase</t>
  </si>
  <si>
    <t>PA4730</t>
  </si>
  <si>
    <t>PA14_62620</t>
  </si>
  <si>
    <t>pgi</t>
  </si>
  <si>
    <t>ELGkGVYSR</t>
  </si>
  <si>
    <t>AFDQWGVELGKELGKGVYSRLVGSEETPA</t>
  </si>
  <si>
    <t>glucose-6-phosphate isomerase</t>
  </si>
  <si>
    <t>PA4732</t>
  </si>
  <si>
    <t>AkGLPEAEVQR</t>
  </si>
  <si>
    <t>LGKSREEAEAELRAKGLPEAEVQRLAPHK</t>
  </si>
  <si>
    <t>PA14_62630</t>
  </si>
  <si>
    <t>acsB</t>
  </si>
  <si>
    <t>GGkYIPLK</t>
  </si>
  <si>
    <t>CRTVITADEGVRGGKYIPLKQNVEKALKD</t>
  </si>
  <si>
    <t>PA4733</t>
  </si>
  <si>
    <t>PA14_62680</t>
  </si>
  <si>
    <t>YGWSkER</t>
  </si>
  <si>
    <t>DLQAADGHAEYLVGKLQERYGWSKERAEQ</t>
  </si>
  <si>
    <t>PA4738</t>
  </si>
  <si>
    <t>NSDVIkGK</t>
  </si>
  <si>
    <t>XXXXXXXXMNSDVIKGKWKQLTGKIKERW</t>
  </si>
  <si>
    <t>mNSDVIkGK</t>
  </si>
  <si>
    <t>WkQLTGK</t>
  </si>
  <si>
    <t>XXXXMNSDVIKGKWKQLTGKIKERWGDLT</t>
  </si>
  <si>
    <t>PA14_62690</t>
  </si>
  <si>
    <t>VkSSLIANK</t>
  </si>
  <si>
    <t>TEEAVSDTWITSKVKSSLIANKNVSGVDI</t>
  </si>
  <si>
    <t>PA4739</t>
  </si>
  <si>
    <t>osmotically inductible protein OsmY</t>
  </si>
  <si>
    <t>VETNkGVVSLSGNVK</t>
  </si>
  <si>
    <t>NKNVSGVDIKVETNKGVVSLSGNVKSDAE</t>
  </si>
  <si>
    <t>TEEAVSDTWITSkVK</t>
  </si>
  <si>
    <t>QKTEEAVSDTWITSKVKSSLIANKNVSGV</t>
  </si>
  <si>
    <t>SSLIANkNVSGVDIK</t>
  </si>
  <si>
    <t>TWITSKVKSSLIANKNVSGVDIKVETNKG</t>
  </si>
  <si>
    <t>NVSGVDIkVETNK</t>
  </si>
  <si>
    <t>SSLIANKNVSGVDIKVETNKGVVSLSGNV</t>
  </si>
  <si>
    <t>GVVSLSGNVkSDAER</t>
  </si>
  <si>
    <t>VETNKGVVSLSGNVKSDAERDLAIETAKG</t>
  </si>
  <si>
    <t>DLAIETAkGIK</t>
  </si>
  <si>
    <t>VKSDAERDLAIETAKGIKGVKAVSADGLK</t>
  </si>
  <si>
    <t>AVSADGLkSVE</t>
  </si>
  <si>
    <t>KGIKGVKAVSADGLKSVEXXXXXXXXXXX</t>
  </si>
  <si>
    <t>GVkAVSADGLK</t>
  </si>
  <si>
    <t>RDLAIETAKGIKGVKAVSADGLKSVEXXX</t>
  </si>
  <si>
    <t>PA14_62710</t>
  </si>
  <si>
    <t>pnp</t>
  </si>
  <si>
    <t>IPGGFFkR</t>
  </si>
  <si>
    <t>EKTYAAGRIPGGFFKREGRPSEKETLTSR</t>
  </si>
  <si>
    <t>polynucleotide phosphorylase</t>
  </si>
  <si>
    <t>PA4740</t>
  </si>
  <si>
    <t>polyribonucleotide nucleotidyltransferase</t>
  </si>
  <si>
    <t>LNILGQmNQVIAkPR</t>
  </si>
  <si>
    <t>ARLNILGQMNQVIAKPRAELSENAPTMLQ</t>
  </si>
  <si>
    <t>LNILGQMNQVIAkPR</t>
  </si>
  <si>
    <t>EAAEAAkLR</t>
  </si>
  <si>
    <t>VKIYGETKEAAEAAKLRVLAITAEAEIGK</t>
  </si>
  <si>
    <t>ENIVNGkPR</t>
  </si>
  <si>
    <t>LLEYRTVRENIVNGKPRIDGRDTRTVRPL</t>
  </si>
  <si>
    <t>DVIGkGGATIR</t>
  </si>
  <si>
    <t>QMKIDSDKIRDVIGKGGATIRGICEETKA</t>
  </si>
  <si>
    <t>PA14_62720</t>
  </si>
  <si>
    <t>rpsO</t>
  </si>
  <si>
    <t>LLDYLkGK</t>
  </si>
  <si>
    <t>IRMVNQRRKLLDYLKGKDVSRYTALIGRL</t>
  </si>
  <si>
    <t>30S ribosomal protein S15</t>
  </si>
  <si>
    <t>PA4741</t>
  </si>
  <si>
    <t>PA14_62760</t>
  </si>
  <si>
    <t>infB</t>
  </si>
  <si>
    <t>SPkFGAIAGcMVTEGMVHR</t>
  </si>
  <si>
    <t>ILGIAEVRDVFRSPKFGAIAGCMVTEGMV</t>
  </si>
  <si>
    <t>translation initiation factor IF-2</t>
  </si>
  <si>
    <t>PA4744</t>
  </si>
  <si>
    <t>K3(Succinyl); C10(Carbamidomethyl)</t>
  </si>
  <si>
    <t>FkDDVAEVR</t>
  </si>
  <si>
    <t>VVIFEGELESLRRFKDDVAEVRAGMECGI</t>
  </si>
  <si>
    <t>PA14_62770</t>
  </si>
  <si>
    <t>nusA</t>
  </si>
  <si>
    <t>VGEIISGTVkK</t>
  </si>
  <si>
    <t>AYREKVGEIISGTVKKVTRDNVIVDLGNN</t>
  </si>
  <si>
    <t>transcription elongation factor NusA</t>
  </si>
  <si>
    <t>PA4745</t>
  </si>
  <si>
    <t>N utilization substance protein A</t>
  </si>
  <si>
    <t>ALLkEIR</t>
  </si>
  <si>
    <t>RETFRVGTRVRALLKEIRTENRGPQLVLS</t>
  </si>
  <si>
    <t>PA14_62780</t>
  </si>
  <si>
    <t>HAGEQVkIR</t>
  </si>
  <si>
    <t>FTLEQFAKHAGEQVKIRLRSPYEGRRNYQ</t>
  </si>
  <si>
    <t>PA4746</t>
  </si>
  <si>
    <t>ribosome maturation protein RimP</t>
  </si>
  <si>
    <t>PA14_62830</t>
  </si>
  <si>
    <t>tpiA</t>
  </si>
  <si>
    <t>AQLAAENAEVAkGVR</t>
  </si>
  <si>
    <t>AIRAQLAAENAEVAKGVRLLYGGSVKAAS</t>
  </si>
  <si>
    <t>triosephosphate isomerase</t>
  </si>
  <si>
    <t>PA4748</t>
  </si>
  <si>
    <t>PA14_62840</t>
  </si>
  <si>
    <t>glmM</t>
  </si>
  <si>
    <t>VVLDcANGATYkIAPSVFR</t>
  </si>
  <si>
    <t>GLKVVLDCANGATYKIAPSVFRELGAEVT</t>
  </si>
  <si>
    <t>phosphoglucosamine mutase</t>
  </si>
  <si>
    <t>PA4749</t>
  </si>
  <si>
    <t>C5(Carbamidomethyl); K12(Acetyl)</t>
  </si>
  <si>
    <t>VLIGkDTR</t>
  </si>
  <si>
    <t>MAFRRQGNCRVLIGKDTRSSGYMFESAFE</t>
  </si>
  <si>
    <t>PA14_62880</t>
  </si>
  <si>
    <t>VkLALAER</t>
  </si>
  <si>
    <t>ELERALNDHELIKVKLALAERDDRRALLD</t>
  </si>
  <si>
    <t>PA4753</t>
  </si>
  <si>
    <t>RNA-binding protein</t>
  </si>
  <si>
    <t>PA14_62900</t>
  </si>
  <si>
    <t>greA</t>
  </si>
  <si>
    <t>SkFPMTVQGAR</t>
  </si>
  <si>
    <t>XXXXXXXXXXXXMSKFPMTVQGARALEEE</t>
  </si>
  <si>
    <t>transcription elongation factor GreA</t>
  </si>
  <si>
    <t>PA4755</t>
  </si>
  <si>
    <t>ELGDLkENAEYHAAR</t>
  </si>
  <si>
    <t>ISQAIAEARELGDLKENAEYHAAREQQGM</t>
  </si>
  <si>
    <t>PA14_62910</t>
  </si>
  <si>
    <t>carB</t>
  </si>
  <si>
    <t>LQDLHAGIkA</t>
  </si>
  <si>
    <t>EKTVRRLQDLHAGIKAXXXXXXXXXXXXX</t>
  </si>
  <si>
    <t>carbamoyl phosphate synthase large subunit</t>
  </si>
  <si>
    <t>PA4756</t>
  </si>
  <si>
    <t>carbamoylphosphate synthetase large subunit</t>
  </si>
  <si>
    <t>LDLNDPEADSILkR</t>
  </si>
  <si>
    <t>PKLDLNDPEADSILKRELTVPSAERVWYV</t>
  </si>
  <si>
    <t>WATVAkIIEK</t>
  </si>
  <si>
    <t>DATYIEPIKWATVAKIIEKERPDALLPTM</t>
  </si>
  <si>
    <t>FAFEkFPK</t>
  </si>
  <si>
    <t>IDYVVTKIPRFAFEKFPKADARLTTQMKS</t>
  </si>
  <si>
    <t>VkTLGLSSIDR</t>
  </si>
  <si>
    <t>LVQIEDLVKDEEKVKTLGLSSIDRELMYK</t>
  </si>
  <si>
    <t>LAkLLGVTEK</t>
  </si>
  <si>
    <t>YKLKRKGFSDARLAKLLGVTEKNLRSHRH</t>
  </si>
  <si>
    <t>FPkADAR</t>
  </si>
  <si>
    <t>VVTKIPRFAFEKFPKADARLTTQMKSVGE</t>
  </si>
  <si>
    <t>PA14_62930</t>
  </si>
  <si>
    <t>carA</t>
  </si>
  <si>
    <t>TkPAILALADGSIFR</t>
  </si>
  <si>
    <t>XXXXXXXXXXXXMTKPAILALADGSIFRG</t>
  </si>
  <si>
    <t>carbamoyl phosphate synthase small subunit</t>
  </si>
  <si>
    <t>PA4758</t>
  </si>
  <si>
    <t>carbamoyl-phosphate synthase small chain</t>
  </si>
  <si>
    <t>PA14_62940</t>
  </si>
  <si>
    <t>dapB</t>
  </si>
  <si>
    <t>HkVDAPSGTALR</t>
  </si>
  <si>
    <t>DEVDIEIIEAHHRHKVDAPSGTALRMGEV</t>
  </si>
  <si>
    <t>dihydrodipicolinate reductase</t>
  </si>
  <si>
    <t>PA4759</t>
  </si>
  <si>
    <t>PA14_62960</t>
  </si>
  <si>
    <t>dnaJ</t>
  </si>
  <si>
    <t>VVVETPVNLDkR</t>
  </si>
  <si>
    <t>LMCKVVVETPVNLDKRQRELLEEFRKSLQ</t>
  </si>
  <si>
    <t>chaperone protein DnaJ</t>
  </si>
  <si>
    <t>PA4760</t>
  </si>
  <si>
    <t>DnaJ protein</t>
  </si>
  <si>
    <t>LkIPESTQTGK</t>
  </si>
  <si>
    <t>GELEVPTLDGRVKLKIPESTQTGKLFRLR</t>
  </si>
  <si>
    <t>IPESTQTGkLFR</t>
  </si>
  <si>
    <t>GRVKLKIPESTQTGKLFRLRGKGVAPVRG</t>
  </si>
  <si>
    <t>GASEADLkK</t>
  </si>
  <si>
    <t>EVLGVERGASEADLKKAYRRLAMKYHPDR</t>
  </si>
  <si>
    <t>TLSVkVPAGVDTGDR</t>
  </si>
  <si>
    <t>HGQGRVEEQKTLSVKVPAGVDTGDRIRLT</t>
  </si>
  <si>
    <t>PA14_62970</t>
  </si>
  <si>
    <t>dnaK</t>
  </si>
  <si>
    <t>SLGkFDLADIPPAPR</t>
  </si>
  <si>
    <t>QGERKQAAQNKSLGKFDLADIPPAPRGVP</t>
  </si>
  <si>
    <t>molecular chaperone DnaK</t>
  </si>
  <si>
    <t>PA4761</t>
  </si>
  <si>
    <t>DnaK protein</t>
  </si>
  <si>
    <t>QAAQNkSLGK</t>
  </si>
  <si>
    <t>IHVLQGERKQAAQNKSLGKFDLADIPPAP</t>
  </si>
  <si>
    <t>NTTIPTkK</t>
  </si>
  <si>
    <t>VMTGLIEKNTTIPTKKSQVFSTADDNQGA</t>
  </si>
  <si>
    <t>MAPPQISAEVLkK</t>
  </si>
  <si>
    <t>GQKMAPPQISAEVLKKMKKTAEDYLGEPV</t>
  </si>
  <si>
    <t>LKEAAEkAK</t>
  </si>
  <si>
    <t>GDPLAMQRLKEAAEKAKIELSSTQQTDVN</t>
  </si>
  <si>
    <t>IINEPTAAALAYGLDkAK</t>
  </si>
  <si>
    <t>INEPTAAALAYGLDKAKGDHTVIVYDLGG</t>
  </si>
  <si>
    <t>ATIEkALGELEAAVK</t>
  </si>
  <si>
    <t>AGDKATAEDKATIEKALGELEAAVKGDDK</t>
  </si>
  <si>
    <t>MITEAGDkATAEDK</t>
  </si>
  <si>
    <t>LVHATRKMITEAGDKATAEDKATIEKALG</t>
  </si>
  <si>
    <t>LIDYLVDEFkK</t>
  </si>
  <si>
    <t>DFDIRLIDYLVDEFKKESGINLKGDPLAM</t>
  </si>
  <si>
    <t>IAGLDVkR</t>
  </si>
  <si>
    <t>QATKDAGRIAGLDVKRIINEPTAAALAYG</t>
  </si>
  <si>
    <t>HLNVkVSR</t>
  </si>
  <si>
    <t>YVTADASGPKHLNVKVSRAKLESLVEDLV</t>
  </si>
  <si>
    <t>GDDkAEIEAK</t>
  </si>
  <si>
    <t>KALGELEAAVKGDDKAEIEAKMNALSQAS</t>
  </si>
  <si>
    <t>ESGINLkGDPLAmQR</t>
  </si>
  <si>
    <t>YLVDEFKKESGINLKGDPLAMQRLKEAAE</t>
  </si>
  <si>
    <t>K7(Succinyl); M13(Oxidation)</t>
  </si>
  <si>
    <t>ATAEDkATIEK</t>
  </si>
  <si>
    <t>KMITEAGDKATAEDKATIEKALGELEAAV</t>
  </si>
  <si>
    <t>AkLESLVEDLVQR</t>
  </si>
  <si>
    <t>ASGPKHLNVKVSRAKLESLVEDLVQRTIE</t>
  </si>
  <si>
    <t>ADNGDAWVEVkGQK</t>
  </si>
  <si>
    <t>SIVKADNGDAWVEVKGQKMAPPQISAEVL</t>
  </si>
  <si>
    <t>AADDVVDAEFEEVkDNK</t>
  </si>
  <si>
    <t>KAADDVVDAEFEEVKDNKXXXXXXXXXXX</t>
  </si>
  <si>
    <t>AADDVVDAEFEEVKDNk</t>
  </si>
  <si>
    <t>TALkDAGLDVSDIHEVILVGGQTR</t>
  </si>
  <si>
    <t>DLVQRTIEPCRTALKDAGLDVSDIHEVIL</t>
  </si>
  <si>
    <t>QATkDAGR</t>
  </si>
  <si>
    <t>TVPAYFNDSQRQATKDAGRIAGLDVKRII</t>
  </si>
  <si>
    <t>MPLVQkTVAEFFGK</t>
  </si>
  <si>
    <t>VILVGGQTRMPLVQKTVAEFFGKEARKDV</t>
  </si>
  <si>
    <t>kMITEAGDK</t>
  </si>
  <si>
    <t>AARNQGDALVHATRKMITEAGDKATAEDK</t>
  </si>
  <si>
    <t>GQkmAPPQISAEVLKK</t>
  </si>
  <si>
    <t>KADNGDAWVEVKGQKMAPPQISAEVLKKM</t>
  </si>
  <si>
    <t>K3(Succinyl); M4(Oxidation)</t>
  </si>
  <si>
    <t>GQkMAPPQISAEVLK</t>
  </si>
  <si>
    <t>ATGkQQSIVIK</t>
  </si>
  <si>
    <t>NGILHVSAKDKATGKQQSIVIKASSGLSE</t>
  </si>
  <si>
    <t>PA14_62990</t>
  </si>
  <si>
    <t>grpE</t>
  </si>
  <si>
    <t>RAEQDVEkAHK</t>
  </si>
  <si>
    <t>DLQNVRRRAEQDVEKAHKFALEKFAGDLL</t>
  </si>
  <si>
    <t>heat shock protein GrpE</t>
  </si>
  <si>
    <t>PA4762</t>
  </si>
  <si>
    <t>PA14_63020</t>
  </si>
  <si>
    <t>fur</t>
  </si>
  <si>
    <t>VkILQMLDSAEQR</t>
  </si>
  <si>
    <t>ELRKAGLKVTLPRVKILQMLDSAEQRHMS</t>
  </si>
  <si>
    <t>ferric uptake regulation protein</t>
  </si>
  <si>
    <t>PA4764</t>
  </si>
  <si>
    <t>PA14_63050</t>
  </si>
  <si>
    <t>AELTVAkGSLSQR</t>
  </si>
  <si>
    <t>EESESLMRAELTVAKGSLSQRFTTRNVLV</t>
  </si>
  <si>
    <t>PA4767</t>
  </si>
  <si>
    <t>ribosome association toxin RatA</t>
  </si>
  <si>
    <t>PA14_63060</t>
  </si>
  <si>
    <t>smpB</t>
  </si>
  <si>
    <t>ELGkLFGAVQQK</t>
  </si>
  <si>
    <t>VRTRKLLLHKRELGKLFGAVQQKGYACVA</t>
  </si>
  <si>
    <t>SsrA-binding protein</t>
  </si>
  <si>
    <t>PA4768</t>
  </si>
  <si>
    <t>SmpB protein</t>
  </si>
  <si>
    <t>PA14_63170</t>
  </si>
  <si>
    <t>ASADVkALAAQHVR</t>
  </si>
  <si>
    <t>LTLWQDRQRASADVKALAAQHVRELNRKI</t>
  </si>
  <si>
    <t>PA4778</t>
  </si>
  <si>
    <t>CueR</t>
  </si>
  <si>
    <t>PA14_63270</t>
  </si>
  <si>
    <t>GLDkcPK</t>
  </si>
  <si>
    <t>ALRDFFQPVLKGLDKCPKVVVLGRAPESL</t>
  </si>
  <si>
    <t>PA4786</t>
  </si>
  <si>
    <t>K4(Succinyl); C5(Carbamidomethyl)</t>
  </si>
  <si>
    <t>DFFQPVLkGLDK</t>
  </si>
  <si>
    <t>EQLVALRDFFQPVLKGLDKCPKVVVLGRA</t>
  </si>
  <si>
    <t>APESLkDPVAASVQR</t>
  </si>
  <si>
    <t>CPKVVVLGRAPESLKDPVAASVQRSLEGF</t>
  </si>
  <si>
    <t>PA14_63310</t>
  </si>
  <si>
    <t>IYGGAkGAIR</t>
  </si>
  <si>
    <t>ELATRFAEKIYGGAKGAIRLAVLQADLAE</t>
  </si>
  <si>
    <t>PA4790</t>
  </si>
  <si>
    <t>PA14_63830</t>
  </si>
  <si>
    <t>QGLkAAITEGDLR</t>
  </si>
  <si>
    <t>YTSTHPHSVFRQGLKAAITEGDLRLTLAD</t>
  </si>
  <si>
    <t>N-hydroxyarylamine O-acetyltransferase</t>
  </si>
  <si>
    <t>PA4827</t>
  </si>
  <si>
    <t>arylamine N-acetyltransferase</t>
  </si>
  <si>
    <t>PA14_64100</t>
  </si>
  <si>
    <t>accB</t>
  </si>
  <si>
    <t>AASPTSANFVEVGQSVkK</t>
  </si>
  <si>
    <t>SPTSANFVEVGQSVKKGDILCIVEAMKMM</t>
  </si>
  <si>
    <t>acetyl-CoA carboxylase biotin carboxyl carrier protein subunit</t>
  </si>
  <si>
    <t>PA4847</t>
  </si>
  <si>
    <t>biotin carboxyl carrier protein (BCCP)</t>
  </si>
  <si>
    <t>PA14_64110</t>
  </si>
  <si>
    <t>accC</t>
  </si>
  <si>
    <t>KLGMDkH</t>
  </si>
  <si>
    <t>GVNIHYLEKKLGMDKHXXXXXXXXXXXXX</t>
  </si>
  <si>
    <t>acetyl-CoA carboxylase biotin carboxylase subunit</t>
  </si>
  <si>
    <t>PA4848</t>
  </si>
  <si>
    <t>biotin carboxylase</t>
  </si>
  <si>
    <t>VVYDESELIkSAK</t>
  </si>
  <si>
    <t>GRGMRVVYDESELIKSAKLTRTEAGAAFG</t>
  </si>
  <si>
    <t>VIEEAPAPGIDEkAR</t>
  </si>
  <si>
    <t>QKVIEEAPAPGIDEKARQEVFARCVQACI</t>
  </si>
  <si>
    <t>INAEDPkTFmPSPGK</t>
  </si>
  <si>
    <t>RGHALECRINAEDPKTFMPSPGKVKHFHA</t>
  </si>
  <si>
    <t>INAEDPkTFMPSPGK</t>
  </si>
  <si>
    <t>IASGEkLSIR</t>
  </si>
  <si>
    <t>VDIVKEMLRIASGEKLSIRQEDVVIRGHA</t>
  </si>
  <si>
    <t>GGVNIHYLEkK</t>
  </si>
  <si>
    <t>AAFCKGGVNIHYLEKKLGMDKHXXXXXXX</t>
  </si>
  <si>
    <t>TFmPSPGkVK</t>
  </si>
  <si>
    <t>INAEDPKTFMPSPGKVKHFHAPGGNGVRV</t>
  </si>
  <si>
    <t>M3(Oxidation); K8(Succinyl)</t>
  </si>
  <si>
    <t>ELGIkTVAVHSTADR</t>
  </si>
  <si>
    <t>IALRILRACKELGIKTVAVHSTADRELMH</t>
  </si>
  <si>
    <t>PA14_64200</t>
  </si>
  <si>
    <t>purH</t>
  </si>
  <si>
    <t>SFLkPAcVIVK</t>
  </si>
  <si>
    <t>ADTDAALECVKSFLKPACVIVKHANPCGV</t>
  </si>
  <si>
    <t>bifunctional phosphoribosylaminoimidazolecarboxamide formyltransferase/IMP cyclohydrolase</t>
  </si>
  <si>
    <t>PA4854</t>
  </si>
  <si>
    <t>phosphoribosylaminoimidazolecarboxamide formyltransferase</t>
  </si>
  <si>
    <t>EVVAAkANVR</t>
  </si>
  <si>
    <t>APKISAAAREVVAAKANVRLLECGEWPAE</t>
  </si>
  <si>
    <t>DIGmIkAEDLK</t>
  </si>
  <si>
    <t>NGGLLVQSRDIGMIKAEDLKIVTRRAPTE</t>
  </si>
  <si>
    <t>M4(Oxidation); K6(Succinyl)</t>
  </si>
  <si>
    <t>DIGMIkAEDLK</t>
  </si>
  <si>
    <t>AEDLkIVTR</t>
  </si>
  <si>
    <t>VQSRDIGMIKAEDLKIVTRRAPTEQEIHD</t>
  </si>
  <si>
    <t>ELDGETAkAIVER</t>
  </si>
  <si>
    <t>GIIAFNRELDGETAKAIVERQFVEVIIAP</t>
  </si>
  <si>
    <t>ALISVSDkTGVVDFAR</t>
  </si>
  <si>
    <t>TRLPIRRALISVSDKTGVVDFARELVALG</t>
  </si>
  <si>
    <t>PA14_64440</t>
  </si>
  <si>
    <t>GAVASDLTASELSkK</t>
  </si>
  <si>
    <t>RGAVASDLTASELSKKYTFPEEYQAWARD</t>
  </si>
  <si>
    <t>PA4872</t>
  </si>
  <si>
    <t>carboxyphosphoenolpyruvate phosphonomutase</t>
  </si>
  <si>
    <t>PA14_64460</t>
  </si>
  <si>
    <t>ATAQQEkMK</t>
  </si>
  <si>
    <t>AGAPAGGKATAQQEKMKSCNADASAKSLK</t>
  </si>
  <si>
    <t>PA4874</t>
  </si>
  <si>
    <t xml:space="preserve">phosphate starvation-inducible protein psiF precursor </t>
  </si>
  <si>
    <t>ATAQQEkmK</t>
  </si>
  <si>
    <t>TcNADATAkALK</t>
  </si>
  <si>
    <t>QQEKMKTCNADATAKALKGDERKAFMSTC</t>
  </si>
  <si>
    <t>C2(Carbamidomethyl); K9(Succinyl)</t>
  </si>
  <si>
    <t>ScNADASAkSLK</t>
  </si>
  <si>
    <t>QQEKMKSCNADASAKSLKGDERKAFMSSC</t>
  </si>
  <si>
    <t>MTAcNAEATTkALK</t>
  </si>
  <si>
    <t>QQEKMTACNAEATTKALKGDERKAFMSGC</t>
  </si>
  <si>
    <t>C4(Carbamidomethyl); K11(Succinyl)</t>
  </si>
  <si>
    <t>MkTcNADATAK</t>
  </si>
  <si>
    <t>AGGSAKAATQQEKMKTCNADATAKALKGD</t>
  </si>
  <si>
    <t>K2(Succinyl); C4(Carbamidomethyl)</t>
  </si>
  <si>
    <t>MkScNADASAK</t>
  </si>
  <si>
    <t>APAGGKATAQQEKMKSCNADASAKSLKGD</t>
  </si>
  <si>
    <t>AGGSAkAATQQEK</t>
  </si>
  <si>
    <t>KAFMSSCLKAGGSAKAATQQEKMKTCNAD</t>
  </si>
  <si>
    <t>AGAPAGGkATAQQEK</t>
  </si>
  <si>
    <t>FMSGCLKAGAPAGGKATAQQEKMKSCNAD</t>
  </si>
  <si>
    <t>AFMSScLkAGGSAK</t>
  </si>
  <si>
    <t>LKGDERKAFMSSCLKAGGSAKAATQQEKM</t>
  </si>
  <si>
    <t>C6(Carbamidomethyl); K8(Succinyl)</t>
  </si>
  <si>
    <t>AATQQEkMK</t>
  </si>
  <si>
    <t>LKAGGSAKAATQQEKMKTCNADATAKALK</t>
  </si>
  <si>
    <t>PA14_64520</t>
  </si>
  <si>
    <t>TLkDmVTENLIAER</t>
  </si>
  <si>
    <t>EERSHAEYVEGKTLKDMVTENLIAERIAI</t>
  </si>
  <si>
    <t>bacterioferritin</t>
  </si>
  <si>
    <t>PA4880</t>
  </si>
  <si>
    <t>probable bacterioferritin</t>
  </si>
  <si>
    <t>SHAEYVEGkTLK</t>
  </si>
  <si>
    <t>RGLEERSHAEYVEGKTLKDMVTENLIAER</t>
  </si>
  <si>
    <t>PA14_64900</t>
  </si>
  <si>
    <t>LVkADDAcEPK</t>
  </si>
  <si>
    <t>NAAGGINGEKIKLVKADDACEPKQAVAVA</t>
  </si>
  <si>
    <t>PA4913</t>
  </si>
  <si>
    <t>K3(Succinyl); C8(Carbamidomethyl)</t>
  </si>
  <si>
    <t>PA14_64980</t>
  </si>
  <si>
    <t>nadE</t>
  </si>
  <si>
    <t>SDFVIGNIkAR</t>
  </si>
  <si>
    <t>GLEPAKSDFVIGNIKARIRMVAQYAIAGA</t>
  </si>
  <si>
    <t>NAD synthetase</t>
  </si>
  <si>
    <t>PA4920</t>
  </si>
  <si>
    <t>NH3-dependent NAD synthetase</t>
  </si>
  <si>
    <t>PA14_65000</t>
  </si>
  <si>
    <t>azu</t>
  </si>
  <si>
    <t>LIGSGEKDSVTFDVSkLK</t>
  </si>
  <si>
    <t>IGSGEKDSVTFDVSKLKEGEQYMFFCTFP</t>
  </si>
  <si>
    <t>azurin</t>
  </si>
  <si>
    <t>PA4922</t>
  </si>
  <si>
    <t>azurin precursor</t>
  </si>
  <si>
    <t>LIGSGEkDSVTFDVSK</t>
  </si>
  <si>
    <t>SRVISHTKLIGSGEKDSVTFDVSKLKEGE</t>
  </si>
  <si>
    <t>DSVTFDVSkLK</t>
  </si>
  <si>
    <t>VISHTkLIGSGEK</t>
  </si>
  <si>
    <t>DYLKPDDSRVISHTKLIGSGEKDSVTFDV</t>
  </si>
  <si>
    <t>SckQFTVNLSHPGNLPK</t>
  </si>
  <si>
    <t>MQFNTNAITVDKSCKQFTVNLSHPGNLPK</t>
  </si>
  <si>
    <t>C2(Carbamidomethyl); K3(Succinyl)</t>
  </si>
  <si>
    <t>LkEGEQYMFFcTFPGHSALMK</t>
  </si>
  <si>
    <t>SGEKDSVTFDVSKLKEGEQYMFFCTFPGH</t>
  </si>
  <si>
    <t>PA14_65170</t>
  </si>
  <si>
    <t>rpsR</t>
  </si>
  <si>
    <t>QLATAIkR</t>
  </si>
  <si>
    <t>GTKAKYQRQLATAIKRARYLALLPYTDSH</t>
  </si>
  <si>
    <t>30S ribosomal protein S18</t>
  </si>
  <si>
    <t>PA4934</t>
  </si>
  <si>
    <t>DLNTLkAYVSETGK</t>
  </si>
  <si>
    <t>EGVKEIDYKDLNTLKAYVSETGKIVPSRI</t>
  </si>
  <si>
    <t>PA14_65180</t>
  </si>
  <si>
    <t>rpsF</t>
  </si>
  <si>
    <t>YTkAIEEDGGK</t>
  </si>
  <si>
    <t>DQSEQVGGMVERYTKAIEEDGGKIHRLED</t>
  </si>
  <si>
    <t>30S ribosomal protein S6</t>
  </si>
  <si>
    <t>PA4935</t>
  </si>
  <si>
    <t>QLAYAINNVHkAHYVLMNVEcSAK</t>
  </si>
  <si>
    <t>WGRRQLAYAINNVHKAHYVLMNVECSAKA</t>
  </si>
  <si>
    <t>K11(Succinyl); C21(Carbamidomethyl)</t>
  </si>
  <si>
    <t>AIEEDGGkIHR</t>
  </si>
  <si>
    <t>MVERYTKAIEEDGGKIHRLEDWGRRQLAY</t>
  </si>
  <si>
    <t>PA14_65190</t>
  </si>
  <si>
    <t>TADAAGVQAVIVPkDK</t>
  </si>
  <si>
    <t>RTADAAGVQAVIVPKDKSATLNATVRKVA</t>
  </si>
  <si>
    <t>TrmH family RNA methyltransferase , group 3</t>
  </si>
  <si>
    <t>PA4936</t>
  </si>
  <si>
    <t>probable rRNA methylase</t>
  </si>
  <si>
    <t>PA14_65200</t>
  </si>
  <si>
    <t>rnr</t>
  </si>
  <si>
    <t>VVPAGkSAK</t>
  </si>
  <si>
    <t>KDKGGKKGKVVPAGKSAKGKAKDGKPAAA</t>
  </si>
  <si>
    <t>exoribonuclease RNase R</t>
  </si>
  <si>
    <t>PA4937</t>
  </si>
  <si>
    <t>VVPAGkSAk</t>
  </si>
  <si>
    <t>VHDGPPQEkLNNLR</t>
  </si>
  <si>
    <t>IPALYRVHDGPPQEKLNNLRQFLGELGLS</t>
  </si>
  <si>
    <t>PA14_65230</t>
  </si>
  <si>
    <t>purA</t>
  </si>
  <si>
    <t>NVVVLGTQWGDEGkGK</t>
  </si>
  <si>
    <t>KNVVVLGTQWGDEGKGKIVDLLTEQAAAV</t>
  </si>
  <si>
    <t>adenylosuccinate synthetase</t>
  </si>
  <si>
    <t>PA4938</t>
  </si>
  <si>
    <t>GIGPAYEDkVAR</t>
  </si>
  <si>
    <t>IGTTGRGIGPAYEDKVARRGLRVGDLFHR</t>
  </si>
  <si>
    <t>EITkLEEK</t>
  </si>
  <si>
    <t>GVVLAPDALLREITKLEEKGVPVRERLRI</t>
  </si>
  <si>
    <t>LEEkGVPVR</t>
  </si>
  <si>
    <t>APDALLREITKLEEKGVPVRERLRISPSC</t>
  </si>
  <si>
    <t>GEAkIGTTGR</t>
  </si>
  <si>
    <t>VALDQAREKARGEAKIGTTGRGIGPAYED</t>
  </si>
  <si>
    <t>PA14_65410</t>
  </si>
  <si>
    <t>orn</t>
  </si>
  <si>
    <t>NLDVSTLkELAAR</t>
  </si>
  <si>
    <t>EGYFHYRNLDVSTLKELAARWAPQVRESF</t>
  </si>
  <si>
    <t>oligoribonuclease</t>
  </si>
  <si>
    <t>PA4951</t>
  </si>
  <si>
    <t>PA14_65605</t>
  </si>
  <si>
    <t>parC</t>
  </si>
  <si>
    <t>VLEQIAGQmQAkK</t>
  </si>
  <si>
    <t>GSKVLEQIAGQMQAKKLPMVADLRDESDH</t>
  </si>
  <si>
    <t>DNA topoisomerase IV subunit A</t>
  </si>
  <si>
    <t>PA4964</t>
  </si>
  <si>
    <t>topoisomerase IV subunit A</t>
  </si>
  <si>
    <t>M9(Oxidation); K12(Succinyl)</t>
  </si>
  <si>
    <t>VLEQIAGQMQAkK</t>
  </si>
  <si>
    <t>LQTLLGSEAkLK</t>
  </si>
  <si>
    <t>KEQKRLQTLLGSEAKLKKLVREELIKDAE</t>
  </si>
  <si>
    <t>LEEMkIR</t>
  </si>
  <si>
    <t>LDTRLRQLARLEEMKIRGEQEELLKEQKR</t>
  </si>
  <si>
    <t>PA14_65660</t>
  </si>
  <si>
    <t>parE</t>
  </si>
  <si>
    <t>YFDSAkFSVSR</t>
  </si>
  <si>
    <t>SVHFWPDPKYFDSAKFSVSRLKHVLKAKA</t>
  </si>
  <si>
    <t>DNA topoisomerase IV subunit B</t>
  </si>
  <si>
    <t>PA4967</t>
  </si>
  <si>
    <t>topoisomerase IV subunit B</t>
  </si>
  <si>
    <t>MQEPQFSGQTkER</t>
  </si>
  <si>
    <t>LSMKMQEPQFSGQTKERLSSREAAAFVSG</t>
  </si>
  <si>
    <t>PA14_66010</t>
  </si>
  <si>
    <t>EGLIGAYGLSGkTVEGGLR</t>
  </si>
  <si>
    <t>LKREGLIGAYGLSGKTVEGGLRALREGDC</t>
  </si>
  <si>
    <t>PA4992</t>
  </si>
  <si>
    <t>aldo/keto reductase</t>
  </si>
  <si>
    <t>kALASGHAcLGAGQDPVR</t>
  </si>
  <si>
    <t>IEYAAAHAKGILVKKALASGHACLGAGQD</t>
  </si>
  <si>
    <t>K1(Succinyl); C9(Carbamidomethyl)</t>
  </si>
  <si>
    <t>PA14_66230</t>
  </si>
  <si>
    <t>waaG</t>
  </si>
  <si>
    <t>ALAALPkALR</t>
  </si>
  <si>
    <t>KGLDRSLKALAALPKALRRRTRLIAIGQD</t>
  </si>
  <si>
    <t>UDP-glucose:(heptosyl) LPS alpha 1,3-glucosyltransferase WaaG</t>
  </si>
  <si>
    <t>PA5010</t>
  </si>
  <si>
    <t>PA14_66260</t>
  </si>
  <si>
    <t>ilvE</t>
  </si>
  <si>
    <t>NTILTLAAEHGFkLVEK</t>
  </si>
  <si>
    <t>TRNTILTLAAEHGFKLVEKRITRDEVYIA</t>
  </si>
  <si>
    <t>branched-chain amino acid aminotransferase</t>
  </si>
  <si>
    <t>PA5013</t>
  </si>
  <si>
    <t>branched-chain amino acid transferase</t>
  </si>
  <si>
    <t>RGPVTEkLQK</t>
  </si>
  <si>
    <t>GRKIGAGRRGPVTEKLQKAYFDLVSGKTE</t>
  </si>
  <si>
    <t>GPVTEkLQK</t>
  </si>
  <si>
    <t>AYFDLVSGkTEAHAEWR</t>
  </si>
  <si>
    <t>TEKLQKAYFDLVSGKTEAHAEWRTLVKXX</t>
  </si>
  <si>
    <t>LQkAYFDLVSGK</t>
  </si>
  <si>
    <t>IGAGRRGPVTEKLQKAYFDLVSGKTEAHA</t>
  </si>
  <si>
    <t>PA14_66290</t>
  </si>
  <si>
    <t>aceE</t>
  </si>
  <si>
    <t>GYGTGSGEAkNIAHNVK</t>
  </si>
  <si>
    <t>AKTIKGYGTGSGEAKNIAHNVKKVDVDSL</t>
  </si>
  <si>
    <t>pyruvate dehydrogenase subunit E1</t>
  </si>
  <si>
    <t>PA5015</t>
  </si>
  <si>
    <t>pyruvate dehydrogenase</t>
  </si>
  <si>
    <t>GMYLLEEDkK</t>
  </si>
  <si>
    <t>EEGIIKGMYLLEEDKKEAAHHVQLLGSGT</t>
  </si>
  <si>
    <t>GFIPAGKQk</t>
  </si>
  <si>
    <t>FMKYLESRGFIPAGKQKVWCFMGDGECDE</t>
  </si>
  <si>
    <t>DkFDIPVKDADLEK</t>
  </si>
  <si>
    <t>VKKVDVDSLRAFRDKFDIPVKDADLEKLP</t>
  </si>
  <si>
    <t>DADLEkLPFYKPEEGSAEAK</t>
  </si>
  <si>
    <t>RDKFDIPVKDADLEKLPFYKPEEGSAEAK</t>
  </si>
  <si>
    <t>TIkGYGTGSGEAK</t>
  </si>
  <si>
    <t>NHKGQPTVILAKTIKGYGTGSGEAKNIAH</t>
  </si>
  <si>
    <t>mDEVIDGEYQNYkAK</t>
  </si>
  <si>
    <t>QRMDEVIDGEYQNYKAKDGAYVREHFFGA</t>
  </si>
  <si>
    <t>MDEVIDGEYQNYkAK</t>
  </si>
  <si>
    <t>IISQLVkDK</t>
  </si>
  <si>
    <t>STTMAFVRIISQLVKDKELGPRIVPIVPD</t>
  </si>
  <si>
    <t>DLSDEEIWkLNR</t>
  </si>
  <si>
    <t>LLEMVKDLSDEEIWKLNRGGHDPYKVYAA</t>
  </si>
  <si>
    <t>DkFDIPVK</t>
  </si>
  <si>
    <t>GDIEPkVVAEAIAK</t>
  </si>
  <si>
    <t>AALEALADRGDIEPKVVAEAIAKYGIDPE</t>
  </si>
  <si>
    <t>DkELGPR</t>
  </si>
  <si>
    <t>TMAFVRIISQLVKDKELGPRIVPIVPDEA</t>
  </si>
  <si>
    <t>AkDGAYVR</t>
  </si>
  <si>
    <t>MDEVIDGEYQNYKAKDGAYVREHFFGARP</t>
  </si>
  <si>
    <t>PA14_66310</t>
  </si>
  <si>
    <t>aceF</t>
  </si>
  <si>
    <t>AGVkLTVLPILLK</t>
  </si>
  <si>
    <t>FRVAQKAAAEKAGVKLTVLPILLKACAHL</t>
  </si>
  <si>
    <t>dihydrolipoamide acetyltransferase</t>
  </si>
  <si>
    <t>PA5016</t>
  </si>
  <si>
    <t>VAQkAAAEK</t>
  </si>
  <si>
    <t>QSDITDMEAFRVAQKAAAEKAGVKLTVLP</t>
  </si>
  <si>
    <t>ELPDFNSSLAPSGkALIR</t>
  </si>
  <si>
    <t>KELPDFNSSLAPSGKALIRKKYVHIGFAV</t>
  </si>
  <si>
    <t>ATMQPVWDGkAFQPR</t>
  </si>
  <si>
    <t>LGVSKATMQPVWDGKAFQPRLMLPLSLSY</t>
  </si>
  <si>
    <t>AAAEkAGVK</t>
  </si>
  <si>
    <t>DMEAFRVAQKAAAEKAGVKLTVLPILLKA</t>
  </si>
  <si>
    <t>PA14_66340</t>
  </si>
  <si>
    <t>AFLPAPEkR</t>
  </si>
  <si>
    <t>DGWLLPRAFLPAPEKRAVLLIDPPFEQAD</t>
  </si>
  <si>
    <t>PA5019</t>
  </si>
  <si>
    <t>protein involved in catabolism of external DNA</t>
  </si>
  <si>
    <t>PA14_66450</t>
  </si>
  <si>
    <t>RPAkGDIR</t>
  </si>
  <si>
    <t>PIVKEMTLRFRRPAKGDIRVEARLDAERI</t>
  </si>
  <si>
    <t>PA5026</t>
  </si>
  <si>
    <t>PA14_66560</t>
  </si>
  <si>
    <t>gltD</t>
  </si>
  <si>
    <t>QGAkSVTcAYR</t>
  </si>
  <si>
    <t>TAMDCNRTSIRQGAKSVTCAYRRDEENMP</t>
  </si>
  <si>
    <t>glutamate synthase subunit beta</t>
  </si>
  <si>
    <t>PA5035</t>
  </si>
  <si>
    <t>glutamate synthase small chain</t>
  </si>
  <si>
    <t>K4(Acetyl); C8(Carbamidomethyl)</t>
  </si>
  <si>
    <t>PA14_66580</t>
  </si>
  <si>
    <t>kPVLGQLHHLAR</t>
  </si>
  <si>
    <t>APRVPGFKFFPAQRKPVLGQLHHLARYSQ</t>
  </si>
  <si>
    <t>PA5037</t>
  </si>
  <si>
    <t>cell division protein ou type II secretory pathway protein ou DamX, an inner membrane protein involved in bile reisstance</t>
  </si>
  <si>
    <t>PA14_66610</t>
  </si>
  <si>
    <t>aroK</t>
  </si>
  <si>
    <t>NRPLLQkPNPGQILR</t>
  </si>
  <si>
    <t>IARTARDRNRPLLQKPNPGQILRDLMALR</t>
  </si>
  <si>
    <t>shikimate kinase</t>
  </si>
  <si>
    <t>PA5039</t>
  </si>
  <si>
    <t>PA14_66680</t>
  </si>
  <si>
    <t>maeB</t>
  </si>
  <si>
    <t>NYPLkSVDEVFNG</t>
  </si>
  <si>
    <t>TGVATLPYPKNYPLKSVDEVFNGXXXXXX</t>
  </si>
  <si>
    <t>malic enzyme</t>
  </si>
  <si>
    <t>PA5046</t>
  </si>
  <si>
    <t>SVFATETDkR</t>
  </si>
  <si>
    <t>DLNQYKSVFATETDKRTLADALEGADVFV</t>
  </si>
  <si>
    <t>AAIETGVATLPYPkNYPLK</t>
  </si>
  <si>
    <t>KAAIETGVATLPYPKNYPLKSVDEVFNGX</t>
  </si>
  <si>
    <t>DDLNQYkSVFATETDKR</t>
  </si>
  <si>
    <t>KGVIHAGRDDLNQYKSVFATETDKRTLAD</t>
  </si>
  <si>
    <t>PA14_66750</t>
  </si>
  <si>
    <t>argS</t>
  </si>
  <si>
    <t>AYALVkER</t>
  </si>
  <si>
    <t>DLLEEAESRAYALVKERNEQRAERGEEPF</t>
  </si>
  <si>
    <t>arginyl-tRNA synthetase</t>
  </si>
  <si>
    <t>PA5051</t>
  </si>
  <si>
    <t>VVIDLSSPNLAkEMHVGHLR</t>
  </si>
  <si>
    <t>AQRVVIDLSSPNLAKEMHVGHLRSTIIGD</t>
  </si>
  <si>
    <t>NAEGNPLPVIVQkAGGGYLYATTDLAAmR</t>
  </si>
  <si>
    <t>FRNAEGNPLPVIVQKAGGGYLYATTDLAA</t>
  </si>
  <si>
    <t>K13(Succinyl); M28(Oxidation)</t>
  </si>
  <si>
    <t>kRFDESPEFADR</t>
  </si>
  <si>
    <t>AELHDLEVFYRAAKKRFDESPEFADRARE</t>
  </si>
  <si>
    <t>PA14_66770</t>
  </si>
  <si>
    <t>hslV</t>
  </si>
  <si>
    <t>AAVELAkDWR</t>
  </si>
  <si>
    <t>KHQGHLVRAAVELAKDWRTDRSLSRLEAM</t>
  </si>
  <si>
    <t>ATP-dependent protease peptidase subunit</t>
  </si>
  <si>
    <t>PA5053</t>
  </si>
  <si>
    <t>heat shock protein HslV</t>
  </si>
  <si>
    <t>PA14_66790</t>
  </si>
  <si>
    <t>hslU</t>
  </si>
  <si>
    <t>LVNEEELkAR</t>
  </si>
  <si>
    <t>RDEEAVRLVNEEELKARALEAVEQHGIVF</t>
  </si>
  <si>
    <t>ATP-dependent protease ATP-binding subunit HslU</t>
  </si>
  <si>
    <t>PA5054</t>
  </si>
  <si>
    <t>heat shock protein HslU</t>
  </si>
  <si>
    <t>PA14_66875</t>
  </si>
  <si>
    <t>phaF</t>
  </si>
  <si>
    <t>SkVDEVR</t>
  </si>
  <si>
    <t>QVGAAKASARSAKSKVDEVRDRALGKWSE</t>
  </si>
  <si>
    <t>polyhydroxyalkanoate synthesis protein PhaF</t>
  </si>
  <si>
    <t>DGSkLFETLVK</t>
  </si>
  <si>
    <t>AGLGAYSKVSKDGSKLFETLVKDGEKAEK</t>
  </si>
  <si>
    <t>EAkSDVDAQVGAAK</t>
  </si>
  <si>
    <t>ETLVKDGEKAEKEAKSDVDAQVGAAKASA</t>
  </si>
  <si>
    <t>TAAAKPAAkPAAK</t>
  </si>
  <si>
    <t>AKPAAKTAAAKPAAKPAAKAAAKPAAKPA</t>
  </si>
  <si>
    <t>LTGVSVkPAAK</t>
  </si>
  <si>
    <t>TLTRQIEKLTGVSVKPAAKAAAKPAAKPA</t>
  </si>
  <si>
    <t>AAAKPAAkPAAK</t>
  </si>
  <si>
    <t>AKPAAKTAAAKPAAKPAAKPVAKPAAKPA</t>
  </si>
  <si>
    <t>PA14_66890</t>
  </si>
  <si>
    <t>AKAEkLAER</t>
  </si>
  <si>
    <t>PHSLGLDAARAKAEKLAERLAKEHGVQCE</t>
  </si>
  <si>
    <t>PA5062</t>
  </si>
  <si>
    <t>polyhydroxyalkanoic acid system protein</t>
  </si>
  <si>
    <t>PA14_66950</t>
  </si>
  <si>
    <t>hisE</t>
  </si>
  <si>
    <t>GLNkILEK</t>
  </si>
  <si>
    <t>DSSYVASLYHKGLNKILEKVGEESVEAII</t>
  </si>
  <si>
    <t>phosphoribosyl-ATP pyrophosphatase</t>
  </si>
  <si>
    <t>PA5067</t>
  </si>
  <si>
    <t>phosphoribosyl-ATP pyrophosphohydrolase</t>
  </si>
  <si>
    <t>PA14_67110</t>
  </si>
  <si>
    <t>mLVLYPEIkPYAR</t>
  </si>
  <si>
    <t>XXXXXXMLVLYPEIKPYARHELAVDEPHV</t>
  </si>
  <si>
    <t>prolyl aminopeptidase</t>
  </si>
  <si>
    <t>PA5080</t>
  </si>
  <si>
    <t>LTGSDQIAQMHAAkAWSTWEGR</t>
  </si>
  <si>
    <t>RLTGSDQIAQMHAAKAWSTWEGRTATLRP</t>
  </si>
  <si>
    <t>PA14_67320</t>
  </si>
  <si>
    <t>hutH</t>
  </si>
  <si>
    <t>cDkVQDPYSLR</t>
  </si>
  <si>
    <t>TASSEVARSHEKCDKVQDPYSLRCQPQVM</t>
  </si>
  <si>
    <t>histidine ammonia-lyase</t>
  </si>
  <si>
    <t>PA5098</t>
  </si>
  <si>
    <t>PA14_67350</t>
  </si>
  <si>
    <t>hutU</t>
  </si>
  <si>
    <t>YVDEQAkDLDDALAR</t>
  </si>
  <si>
    <t>IDFRLRSRYVDEQAKDLDDALARIQRYTA</t>
  </si>
  <si>
    <t>urocanate hydratase</t>
  </si>
  <si>
    <t>PA5100</t>
  </si>
  <si>
    <t>urocanase</t>
  </si>
  <si>
    <t>PA14_67490</t>
  </si>
  <si>
    <t>fbp</t>
  </si>
  <si>
    <t>YVEELLAGkEGPLGK</t>
  </si>
  <si>
    <t>EAPVKRYVEELLAGKEGPLGKNYNMRWIA</t>
  </si>
  <si>
    <t>fructose-1,6-bisphosphatase</t>
  </si>
  <si>
    <t>PA5110</t>
  </si>
  <si>
    <t>PA14_67560</t>
  </si>
  <si>
    <t>typA</t>
  </si>
  <si>
    <t>VMDSNDQEkER</t>
  </si>
  <si>
    <t>EAESERVMDSNDQEKERGITILAKNTAIK</t>
  </si>
  <si>
    <t>TypA</t>
  </si>
  <si>
    <t>PA5117</t>
  </si>
  <si>
    <t>regulatory protein TypA</t>
  </si>
  <si>
    <t>VkSNTPVVAISDDGSK</t>
  </si>
  <si>
    <t>LGVIGIGRITRGKVKSNTPVVAISDDGSK</t>
  </si>
  <si>
    <t>LLkLSGTLDR</t>
  </si>
  <si>
    <t>HVDHGKTTLVDKLLKLSGTLDRKEAESER</t>
  </si>
  <si>
    <t>DNDLVINPTkGK</t>
  </si>
  <si>
    <t>GINSRDNDLVINPTKGKKLDNMRASGKDE</t>
  </si>
  <si>
    <t>SNTPVVAISDDGSkR</t>
  </si>
  <si>
    <t>KSNTPVVAISDDGSKRNGRILKIMGHHGL</t>
  </si>
  <si>
    <t>PA14_67600</t>
  </si>
  <si>
    <t>glnA</t>
  </si>
  <si>
    <t>IPYVSSPkAR</t>
  </si>
  <si>
    <t>NRSASIRIPYVSSPKARRIEARFPDPAAN</t>
  </si>
  <si>
    <t>PA5119</t>
  </si>
  <si>
    <t>SHQLIkDHDVK</t>
  </si>
  <si>
    <t>XXXXXMSYKSHQLIKDHDVKWVDLRFTDT</t>
  </si>
  <si>
    <t>PA14_67720</t>
  </si>
  <si>
    <t>secB</t>
  </si>
  <si>
    <t>DLSFESPkSPEIFR</t>
  </si>
  <si>
    <t>LQRIYLRDLSFESPKSPEIFRQEWNPSIS</t>
  </si>
  <si>
    <t>preprotein translocase subunit SecB</t>
  </si>
  <si>
    <t>PA5128</t>
  </si>
  <si>
    <t>secretion protein SecB</t>
  </si>
  <si>
    <t>PA14_67740</t>
  </si>
  <si>
    <t>grx</t>
  </si>
  <si>
    <t>AGkLDALLSA</t>
  </si>
  <si>
    <t>VGGCDDLHALERAGKLDALLSAXXXXXXX</t>
  </si>
  <si>
    <t>glutaredoxin</t>
  </si>
  <si>
    <t>PA5129</t>
  </si>
  <si>
    <t>GrxC</t>
  </si>
  <si>
    <t>PA14_67890</t>
  </si>
  <si>
    <t>hisA</t>
  </si>
  <si>
    <t>AGVSYVIIGTkAVK</t>
  </si>
  <si>
    <t>HYVRAGVSYVIIGTKAVKQPEFVGEACRA</t>
  </si>
  <si>
    <t>1-(5-phosphoribosyl)-5-[(5- phosphoribosylamino)methylideneamino] imidazole-4-carboxamide isomerase</t>
  </si>
  <si>
    <t>PA5141</t>
  </si>
  <si>
    <t>phosphoribosylformimino-5-aminoimidazole carboxamide</t>
  </si>
  <si>
    <t>PA14_67930</t>
  </si>
  <si>
    <t>hisB</t>
  </si>
  <si>
    <t>VSIDLDGTGkAR</t>
  </si>
  <si>
    <t>ETQIKVSIDLDGTGKARFDTGVPFLDHMM</t>
  </si>
  <si>
    <t>imidazoleglycerol-phosphate dehydratase</t>
  </si>
  <si>
    <t>PA5143</t>
  </si>
  <si>
    <t>PA14_68000</t>
  </si>
  <si>
    <t>AWDEWQkHQTMLINER</t>
  </si>
  <si>
    <t>IYNNVSRKAWDEWQKHQTMLINERRLNMM</t>
  </si>
  <si>
    <t>PA5148</t>
  </si>
  <si>
    <t>iron transporter</t>
  </si>
  <si>
    <t>kFLQQEMDK</t>
  </si>
  <si>
    <t>INERRLNMMNAEDRKFLQQEMDKFLSGED</t>
  </si>
  <si>
    <t>PA14_68070</t>
  </si>
  <si>
    <t>LQFVAPkSVDFK</t>
  </si>
  <si>
    <t>TDPYYTNKLQFVAPKSVDFKTDKDSLKGK</t>
  </si>
  <si>
    <t>periplasmic binding protein</t>
  </si>
  <si>
    <t>PA5153</t>
  </si>
  <si>
    <t>amino acid (lysine/arginine/ornithine/histidine/octopine) ABC transporter periplasmic binding protein</t>
  </si>
  <si>
    <t>PA14_68200</t>
  </si>
  <si>
    <t>rmlA</t>
  </si>
  <si>
    <t>NGYGQYLkR</t>
  </si>
  <si>
    <t>LAAPLAKNGYGQYLKRLLTETVYXXXXXX</t>
  </si>
  <si>
    <t>glucose-1-phosphate thymidylyltransferase</t>
  </si>
  <si>
    <t>PA5163</t>
  </si>
  <si>
    <t>LAAPLAkNGYGQYLK</t>
  </si>
  <si>
    <t>IDAAQLEKLAAPLAKNGYGQYLKRLLTET</t>
  </si>
  <si>
    <t>WIDAAQLEkLAAPLAK</t>
  </si>
  <si>
    <t>IAYRQKWIDAAQLEKLAAPLAKNGYGQYL</t>
  </si>
  <si>
    <t>QGLkVAcPEEIAYR</t>
  </si>
  <si>
    <t>AGQFIATLENRQGLKVACPEEIAYRQKWI</t>
  </si>
  <si>
    <t>AISLEEKPLkPK</t>
  </si>
  <si>
    <t>DQGGKAISLEEKPLKPKSNYAVTGLYFYD</t>
  </si>
  <si>
    <t>PA14_68210</t>
  </si>
  <si>
    <t>rmlC</t>
  </si>
  <si>
    <t>QAQGkLVR</t>
  </si>
  <si>
    <t>VLRGLHYQIRQAQGKLVRATLGEVFDVAV</t>
  </si>
  <si>
    <t>dTDP-4-dehydrorhamnose 3,5-epimerase</t>
  </si>
  <si>
    <t>PA5164</t>
  </si>
  <si>
    <t>IDWPLQDAPLLSEkDR</t>
  </si>
  <si>
    <t>KIDWPLQDAPLLSEKDRQGKAFADADCFP</t>
  </si>
  <si>
    <t>LSAENkR</t>
  </si>
  <si>
    <t>TFGQWVGERLSAENKRQMWIPAGFAHGFV</t>
  </si>
  <si>
    <t>PA14_68260</t>
  </si>
  <si>
    <t>QAEALNQGDkQR</t>
  </si>
  <si>
    <t>VEVNKQAEALNQGDKQRIVEAKTSEIIEL</t>
  </si>
  <si>
    <t>c4-dicarboxylate-binding protein</t>
  </si>
  <si>
    <t>PA5167</t>
  </si>
  <si>
    <t>DctP</t>
  </si>
  <si>
    <t>FEQYTkK</t>
  </si>
  <si>
    <t>QIIAPSLAKFEQYTKKLQIFDLPFLFDNI</t>
  </si>
  <si>
    <t>VLEEQFkAVR</t>
  </si>
  <si>
    <t>KFRVQASKVLEEQFKAVRANPRKMSFAEV</t>
  </si>
  <si>
    <t>VQASkVLEEQFK</t>
  </si>
  <si>
    <t>PKDARGLKFRVQASKVLEEQFKAVRANPR</t>
  </si>
  <si>
    <t>VkVEVYPNSSLFGDGK</t>
  </si>
  <si>
    <t>ALLFKKLVEERLPGKVKVEVYPNSSLFGD</t>
  </si>
  <si>
    <t>PA14_68330</t>
  </si>
  <si>
    <t>arcA</t>
  </si>
  <si>
    <t>VIVAGLPkSR</t>
  </si>
  <si>
    <t>AKGAAERVIVAGLPKSRAAMHLDTVFSFC</t>
  </si>
  <si>
    <t>arginine deiminase</t>
  </si>
  <si>
    <t>PA5171</t>
  </si>
  <si>
    <t>kAGVEVITISASELGR</t>
  </si>
  <si>
    <t>VGYDRNTYTNTLLRKAGVEVITISASELG</t>
  </si>
  <si>
    <t>DHFDFVTkMR</t>
  </si>
  <si>
    <t>WVNQAKRDHFDFVTKMRERGIDVLEMHNL</t>
  </si>
  <si>
    <t>TFLEVVAESLGLkK</t>
  </si>
  <si>
    <t>EKTFLEVVAESLGLKKLRVVETGGNSFAA</t>
  </si>
  <si>
    <t>PA14_68340</t>
  </si>
  <si>
    <t>arcB</t>
  </si>
  <si>
    <t>FMHcLPAFHNSETkVGK</t>
  </si>
  <si>
    <t>KFMHCLPAFHNSETKVGKQIAEQYPNLAN</t>
  </si>
  <si>
    <t>PA5172</t>
  </si>
  <si>
    <t>ornithine carbamoyltransferase, catabolic</t>
  </si>
  <si>
    <t>C4(Carbamidomethyl); K14(Acetyl)</t>
  </si>
  <si>
    <t>NIALIFEkTSTR</t>
  </si>
  <si>
    <t>QQHLQRKNIALIFEKTSTRTRCAFEVAAY</t>
  </si>
  <si>
    <t>kFAEESGAK</t>
  </si>
  <si>
    <t>KALWPHDEFVAQCKKFAEESGAKLTLTED</t>
  </si>
  <si>
    <t>GFkQEIVEELAK</t>
  </si>
  <si>
    <t>VLGRMYDAIEYRGFKQEIVEELAKFAGVP</t>
  </si>
  <si>
    <t>ALWPHDEFVAQcKk</t>
  </si>
  <si>
    <t>PKALWPHDEFVAQCKKFAEESGAKLTLTE</t>
  </si>
  <si>
    <t>C12(Carbamidomethyl); K14(Succinyl)</t>
  </si>
  <si>
    <t>LTLTEDPkEAVK</t>
  </si>
  <si>
    <t>AEESGAKLTLTEDPKEAVKGVDFVHTDVW</t>
  </si>
  <si>
    <t>KNIALIFEkTSTR</t>
  </si>
  <si>
    <t>RAKYTGTEQQHLQRKNIALIFEKTSTRTR</t>
  </si>
  <si>
    <t>IkELLPYQVNmEImK</t>
  </si>
  <si>
    <t>VSMGEPVEAWGERIKELLPYQVNMEIMKA</t>
  </si>
  <si>
    <t>K2(Succinyl); M11(Oxidation); M14(Oxidation)</t>
  </si>
  <si>
    <t>PA14_68350</t>
  </si>
  <si>
    <t>arcC</t>
  </si>
  <si>
    <t>GWSIAPDGDkFR</t>
  </si>
  <si>
    <t>LAAEKGWSIAPDGDKFRRVVPSPRPKRIF</t>
  </si>
  <si>
    <t>carbamate kinase</t>
  </si>
  <si>
    <t>PA5173</t>
  </si>
  <si>
    <t>DPAFQNPTkPIGPVYSR</t>
  </si>
  <si>
    <t>VEVDGKDPAFQNPTKPIGPVYSREEAERL</t>
  </si>
  <si>
    <t>PA14_68360</t>
  </si>
  <si>
    <t>kSISAPGPGNYLTVAK</t>
  </si>
  <si>
    <t>GAVTDVFINADGFKKSISAPGPGNYLTVA</t>
  </si>
  <si>
    <t>beta-ketoacyl synthase</t>
  </si>
  <si>
    <t>PA5174</t>
  </si>
  <si>
    <t>probable beta-ketoacyl synthase</t>
  </si>
  <si>
    <t>IAEkmLR</t>
  </si>
  <si>
    <t>NNASGVVLSPRIAEKMLRKRHGQAAFAAY</t>
  </si>
  <si>
    <t>K4(Succinyl); M5(Oxidation)</t>
  </si>
  <si>
    <t>PA14_68580</t>
  </si>
  <si>
    <t>pckA</t>
  </si>
  <si>
    <t>AAYPLEHVEkR</t>
  </si>
  <si>
    <t>TQNSRAAYPLEHVEKRSEKNLGGEPNAVI</t>
  </si>
  <si>
    <t>phosphoenolpyruvate carboxykinase</t>
  </si>
  <si>
    <t>PA5192</t>
  </si>
  <si>
    <t>VYLVNTGWTGGGYGVGkR</t>
  </si>
  <si>
    <t>LVNTGWTGGGYGVGKRFNIPTTRGVIAAI</t>
  </si>
  <si>
    <t>QFIENFKk</t>
  </si>
  <si>
    <t>EAAKGLAKQFIENFKKFEVSDAIKAAGPQ</t>
  </si>
  <si>
    <t>QFIENFkK</t>
  </si>
  <si>
    <t>NTWADkAAYDEAAK</t>
  </si>
  <si>
    <t>VETNLLNPRNTWADKAAYDEAAKGLAKQF</t>
  </si>
  <si>
    <t>kFEVSDAIK</t>
  </si>
  <si>
    <t>AAKGLAKQFIENFKKFEVSDAIKAAGPQL</t>
  </si>
  <si>
    <t>cIDLSEkNEPVIWK</t>
  </si>
  <si>
    <t>VEGGCYAKCIDLSEKNEPVIWKAIKFGAV</t>
  </si>
  <si>
    <t>C1(Carbamidomethyl); K7(Succinyl)</t>
  </si>
  <si>
    <t>kAmFSVQNFLLPER</t>
  </si>
  <si>
    <t>KVLIAGMRYAGEMKKAMFSVQNFLLPERD</t>
  </si>
  <si>
    <t>K1(Succinyl); M3(Oxidation)</t>
  </si>
  <si>
    <t>GLAkQFIENFK</t>
  </si>
  <si>
    <t>ADKAAYDEAAKGLAKQFIENFKKFEVSDA</t>
  </si>
  <si>
    <t>AAYDEAAkGLAK</t>
  </si>
  <si>
    <t>RNTWADKAAYDEAAKGLAKQFIENFKKFE</t>
  </si>
  <si>
    <t>PA14_68700</t>
  </si>
  <si>
    <t>ompR</t>
  </si>
  <si>
    <t>DkLMNLAR</t>
  </si>
  <si>
    <t>KALVQHAREPLTRDKLMNLARGREWDALE</t>
  </si>
  <si>
    <t>osmolarity response regulator</t>
  </si>
  <si>
    <t>PA5200</t>
  </si>
  <si>
    <t>AmgR</t>
  </si>
  <si>
    <t>LIEPDPSkPR</t>
  </si>
  <si>
    <t>QISRLRRLIEPDPSKPRYIQTVWGVGYVF</t>
  </si>
  <si>
    <t>PA14_68810</t>
  </si>
  <si>
    <t>DGEQYIQTLkSR</t>
  </si>
  <si>
    <t>LRMRRDGEQYIQTLKSRGQSVAGLSERNE</t>
  </si>
  <si>
    <t>PA5209</t>
  </si>
  <si>
    <t>adenylate cyclase</t>
  </si>
  <si>
    <t>MQkETEIK</t>
  </si>
  <si>
    <t>XXXXXXXXXXXXMQKETEIKLRVSRATLE</t>
  </si>
  <si>
    <t>PA14_68870</t>
  </si>
  <si>
    <t>gcvT</t>
  </si>
  <si>
    <t>ALEAQkAAGDQPK</t>
  </si>
  <si>
    <t>VARDFVGRRALEAQKAAGDQPKLVGLVLE</t>
  </si>
  <si>
    <t>glycine cleavage system aminomethyltransferase T</t>
  </si>
  <si>
    <t>PA5215</t>
  </si>
  <si>
    <t>glycine-cleavage system protein T1</t>
  </si>
  <si>
    <t>PA14_68900</t>
  </si>
  <si>
    <t>VkLFWPNQADR</t>
  </si>
  <si>
    <t>YYGRLHKQNPNLRVKLFWPNQADRGVHVN</t>
  </si>
  <si>
    <t>iron ABC transporter substrate-binding protein</t>
  </si>
  <si>
    <t>PA5217</t>
  </si>
  <si>
    <t>probable binding protein component of ABC iron transporter</t>
  </si>
  <si>
    <t>PA14_69000</t>
  </si>
  <si>
    <t>pepP</t>
  </si>
  <si>
    <t>IPkSEYAR</t>
  </si>
  <si>
    <t>XXXXXXXXXMIRIPKSEYARRRKALMAQM</t>
  </si>
  <si>
    <t>aminopeptidase</t>
  </si>
  <si>
    <t>PA5224</t>
  </si>
  <si>
    <t>aminopeptidase P</t>
  </si>
  <si>
    <t>SANEVkVMR</t>
  </si>
  <si>
    <t>LLHDQRLYKSANEVKVMRYAAEVSARAHI</t>
  </si>
  <si>
    <t>PA14_69050</t>
  </si>
  <si>
    <t>ASAEkNPWSAR</t>
  </si>
  <si>
    <t>DPASPYHDPKASAEKNPWSARDVSFVEAF</t>
  </si>
  <si>
    <t>PA5229</t>
  </si>
  <si>
    <t>PA14_69190</t>
  </si>
  <si>
    <t>rho</t>
  </si>
  <si>
    <t>VLTGGVDAHALEkPK</t>
  </si>
  <si>
    <t>GKVLTGGVDAHALEKPKRFFGAARNIEEG</t>
  </si>
  <si>
    <t>transcription termination factor Rho</t>
  </si>
  <si>
    <t>PA5239</t>
  </si>
  <si>
    <t>VDSINFDRPENAkNK</t>
  </si>
  <si>
    <t>LKVDSINFDRPENAKNKILFENLTPLFPN</t>
  </si>
  <si>
    <t>VDSINFDRPENAKNk</t>
  </si>
  <si>
    <t>YFALLkVDSINFDRPENAK</t>
  </si>
  <si>
    <t>IRPPKEGERYFALLKVDSINFDRPENAKN</t>
  </si>
  <si>
    <t>PA14_69200</t>
  </si>
  <si>
    <t>trxA</t>
  </si>
  <si>
    <t>GIPTLMLFkDGNVEATK</t>
  </si>
  <si>
    <t>PKYGVRGIPTLMLFKDGNVEATKVGALSK</t>
  </si>
  <si>
    <t>PA5240</t>
  </si>
  <si>
    <t>VckLNIDENQDTPPK</t>
  </si>
  <si>
    <t>DEVARDYQGKLKVCKLNIDENQDTPPKYG</t>
  </si>
  <si>
    <t>DGNVEATkVGALSK</t>
  </si>
  <si>
    <t>PTLMLFKDGNVEATKVGALSKSQLAAFLD</t>
  </si>
  <si>
    <t>LNIDENQDTPPkYGVR</t>
  </si>
  <si>
    <t>VCKLNIDENQDTPPKYGVRGIPTLMLFKD</t>
  </si>
  <si>
    <t>DYQGkLK</t>
  </si>
  <si>
    <t>IAPVLDEVARDYQGKLKVCKLNIDENQDT</t>
  </si>
  <si>
    <t>PA14_69220</t>
  </si>
  <si>
    <t>ppx</t>
  </si>
  <si>
    <t>NIPADkLAEFAAEGDK</t>
  </si>
  <si>
    <t>SLLVRGHRRNIPADKLAEFAAEGDKLVRL</t>
  </si>
  <si>
    <t>exopolyphosphatase</t>
  </si>
  <si>
    <t>PA5241</t>
  </si>
  <si>
    <t>VLkLGDVEK</t>
  </si>
  <si>
    <t>ISPDGLAWLKRKVLKLGDVEKLDLEGIKP</t>
  </si>
  <si>
    <t>LDLEGIkPDR</t>
  </si>
  <si>
    <t>LKLGDVEKLDLEGIKPDRRTIFPAGLAIL</t>
  </si>
  <si>
    <t>PA14_69230</t>
  </si>
  <si>
    <t>ppk</t>
  </si>
  <si>
    <t>VNSLTDPkVIR</t>
  </si>
  <si>
    <t>PAHIMAKVNSLTDPKVIRALYKASQAGVR</t>
  </si>
  <si>
    <t>polyphosphate kinase</t>
  </si>
  <si>
    <t>PA5242</t>
  </si>
  <si>
    <t>kENLFNVLSK</t>
  </si>
  <si>
    <t>YPPFTPAIPRLLQKKENLFNVLSKLDVLL</t>
  </si>
  <si>
    <t>ALYkASQAGVR</t>
  </si>
  <si>
    <t>VNSLTDPKVIRALYKASQAGVRIDLVVRG</t>
  </si>
  <si>
    <t>PA14_69240</t>
  </si>
  <si>
    <t>hemB</t>
  </si>
  <si>
    <t>DAVGSASNLGkGNK</t>
  </si>
  <si>
    <t>GPFRDAVGSASNLGKGNKATYQMDPANSD</t>
  </si>
  <si>
    <t>delta-aminolevulinic acid dehydratase</t>
  </si>
  <si>
    <t>PA5243</t>
  </si>
  <si>
    <t>PA14_69260</t>
  </si>
  <si>
    <t>VLELVDQDkA</t>
  </si>
  <si>
    <t>NKLVDRVLELVDQDKAXXXXXXXXXXXXX</t>
  </si>
  <si>
    <t>isoprenoid biosynthesis protein with amidotransferase-like domain</t>
  </si>
  <si>
    <t>PA5245</t>
  </si>
  <si>
    <t>GEVkDLR</t>
  </si>
  <si>
    <t>NVLVESARIARGEVKDLREARAEDYDALI</t>
  </si>
  <si>
    <t>PA14_69280</t>
  </si>
  <si>
    <t>AAkELVcK</t>
  </si>
  <si>
    <t>MRIWIDADACPKAAKELVCKFALKRKLEV</t>
  </si>
  <si>
    <t>PA5247</t>
  </si>
  <si>
    <t>putative P23 protein</t>
  </si>
  <si>
    <t>PA14_69370</t>
  </si>
  <si>
    <t>algP</t>
  </si>
  <si>
    <t>TYIVGLkR</t>
  </si>
  <si>
    <t>KARQADTRTYIVGLKRDVQESLKLAQGVG</t>
  </si>
  <si>
    <t>alginate regulatory protein AlgP</t>
  </si>
  <si>
    <t>LLAkLEK</t>
  </si>
  <si>
    <t>ACKQALVDSEKLLAKLEKQRGKAQEKLHK</t>
  </si>
  <si>
    <t>AAAkPAmK</t>
  </si>
  <si>
    <t>KAKPATKPAAKAAAKPAMKTVAAKPAAKP</t>
  </si>
  <si>
    <t>K4(Succinyl); M7(Oxidation)</t>
  </si>
  <si>
    <t>PA14_69440</t>
  </si>
  <si>
    <t>hemD</t>
  </si>
  <si>
    <t>YcAVVVVSkPAAR</t>
  </si>
  <si>
    <t>MLDLDRYCAVVVVSKPAARLGLERLDRYW</t>
  </si>
  <si>
    <t>uroporphyrinogen-III synthase</t>
  </si>
  <si>
    <t>PA5259</t>
  </si>
  <si>
    <t>uroporphyrinogen-III synthetase</t>
  </si>
  <si>
    <t>PA14_69470</t>
  </si>
  <si>
    <t>algR</t>
  </si>
  <si>
    <t>SEDLAEALkK</t>
  </si>
  <si>
    <t>LVKPVRSEDLAEALKKASRPNRVQLAALT</t>
  </si>
  <si>
    <t>alginate biosynthesis regulatory protein AlgR</t>
  </si>
  <si>
    <t>PA5261</t>
  </si>
  <si>
    <t>PA14_69770</t>
  </si>
  <si>
    <t>sutA</t>
  </si>
  <si>
    <t>AAVVEEELPSVEAkQK</t>
  </si>
  <si>
    <t>KAAVVEEELPSVEAKQKERDALAKAMEEF</t>
  </si>
  <si>
    <t>SutA</t>
  </si>
  <si>
    <t>PA5285</t>
  </si>
  <si>
    <t>PA14_69810</t>
  </si>
  <si>
    <t>glnK</t>
  </si>
  <si>
    <t>LVTAIIkPFK</t>
  </si>
  <si>
    <t>XXXXXXMKLVTAIIKPFKLDDVRESLSEI</t>
  </si>
  <si>
    <t>nitrogen regulatory protein P-II 2</t>
  </si>
  <si>
    <t>PA5288</t>
  </si>
  <si>
    <t>VIEAITkAANTGK</t>
  </si>
  <si>
    <t>IADDQLDRVIEAITKAANTGKIGDGKIFV</t>
  </si>
  <si>
    <t>GAEYVVDFLPkVK</t>
  </si>
  <si>
    <t>ELYRGAEYVVDFLPKVKIDVAIADDQLDR</t>
  </si>
  <si>
    <t>IGDGkIFVVNLEQAIR</t>
  </si>
  <si>
    <t>AITKAANTGKIGDGKIFVVNLEQAIRIRT</t>
  </si>
  <si>
    <t>AANTGkIGDGK</t>
  </si>
  <si>
    <t>DRVIEAITKAANTGKIGDGKIFVVNLEQA</t>
  </si>
  <si>
    <t>PA14_69940</t>
  </si>
  <si>
    <t>xpt</t>
  </si>
  <si>
    <t>kYQSLTLK</t>
  </si>
  <si>
    <t>MAGLELGVPVIFARKYQSLTLKDNLYISK</t>
  </si>
  <si>
    <t>xanthine phosphoribosyltransferase</t>
  </si>
  <si>
    <t>PA5298</t>
  </si>
  <si>
    <t>PA14_69970</t>
  </si>
  <si>
    <t>cycB</t>
  </si>
  <si>
    <t>LEPVGkVcVQGK</t>
  </si>
  <si>
    <t>TTDDAIAKRLEPVGKVCVQGKECEGVGAV</t>
  </si>
  <si>
    <t>cytochrome c5</t>
  </si>
  <si>
    <t>PA5300</t>
  </si>
  <si>
    <t>K6(Succinyl); C8(Carbamidomethyl)</t>
  </si>
  <si>
    <t>AkEQGGLDGLLAK</t>
  </si>
  <si>
    <t>APKVGDKAEWGKRAKEQGGLDGLLAKAIS</t>
  </si>
  <si>
    <t>PA14_70010</t>
  </si>
  <si>
    <t>LLEEAGTDkTR</t>
  </si>
  <si>
    <t>LAAIERLLEEAGTDKTRILSVTIYLKDID</t>
  </si>
  <si>
    <t>PA5303</t>
  </si>
  <si>
    <t>cytochrome C2</t>
  </si>
  <si>
    <t>PA14_70050</t>
  </si>
  <si>
    <t>VANSSGASLADVEAMAGkK</t>
  </si>
  <si>
    <t>SSGASLADVEAMAGKKAMEKTPAGQYVQV</t>
  </si>
  <si>
    <t>PA5305</t>
  </si>
  <si>
    <t>putative uncharacterized protein ydbL amine metabolism-like protein</t>
  </si>
  <si>
    <t>TPAGQYVQVGGkWVK</t>
  </si>
  <si>
    <t>MEKTPAGQYVQVGGKWVKKXXXXXXXXXX</t>
  </si>
  <si>
    <t>AmEkTPAGQYVQVGGK</t>
  </si>
  <si>
    <t>LADVEAMAGKKAMEKTPAGQYVQVGGKWV</t>
  </si>
  <si>
    <t>PA14_70140</t>
  </si>
  <si>
    <t>VAScDLADAEQAVkVAR</t>
  </si>
  <si>
    <t>KVASCDLADAEQAVKVARNAFDSGAWSRL</t>
  </si>
  <si>
    <t>PA5312</t>
  </si>
  <si>
    <t>Aldehyde dehydrogenase</t>
  </si>
  <si>
    <t>C4(Carbamidomethyl); K14(Succinyl)</t>
  </si>
  <si>
    <t>DkFLPLVIEALK</t>
  </si>
  <si>
    <t>TAGSRLLVERSIKDKFLPLVIEALKGWKP</t>
  </si>
  <si>
    <t>SIKDkFLPLVIEALK</t>
  </si>
  <si>
    <t>IAkQLmVYAGESNmK</t>
  </si>
  <si>
    <t>DVDTLVFTGSTKIAKQLMVYAGESNMKRV</t>
  </si>
  <si>
    <t>K3(Succinyl); M6(Oxidation); M14(Oxidation)</t>
  </si>
  <si>
    <t>FLAkVAScDLADAEQAVK</t>
  </si>
  <si>
    <t>TFDCLSPVDGRFLAKVASCDLADAEQAVK</t>
  </si>
  <si>
    <t>PA14_70170</t>
  </si>
  <si>
    <t>kVYVIFEAK</t>
  </si>
  <si>
    <t>AGFQGTWEVLEACRKVYVIFEAKAXXXXX</t>
  </si>
  <si>
    <t>PA5314</t>
  </si>
  <si>
    <t xml:space="preserve">transcriptional regulator </t>
  </si>
  <si>
    <t>PA14_70200</t>
  </si>
  <si>
    <t>dppA5</t>
  </si>
  <si>
    <t>LNTAPIGSGPFVFkR</t>
  </si>
  <si>
    <t>KLNTAPIGSGPFVFKRFQKDAVVRYAANP</t>
  </si>
  <si>
    <t>dipeptide ABC transporter substrate-binding protein DppA5</t>
  </si>
  <si>
    <t>PA5317</t>
  </si>
  <si>
    <t>probable binding protein component of ABC dipeptide transporter</t>
  </si>
  <si>
    <t>PA14_70270</t>
  </si>
  <si>
    <t>algC</t>
  </si>
  <si>
    <t>VDYPkGWGLVR</t>
  </si>
  <si>
    <t>GNITTLDGVRVDYPKGWGLVRASNTTPVL</t>
  </si>
  <si>
    <t>phosphomannomutase</t>
  </si>
  <si>
    <t>PA5322</t>
  </si>
  <si>
    <t>phosphomannomutase AlgC</t>
  </si>
  <si>
    <t>VkAENADLGLAFDGDGDR</t>
  </si>
  <si>
    <t>PGKPENLKDLIAKVKAENADLGLAFDGDG</t>
  </si>
  <si>
    <t>NQLkAVDSSLPVPF</t>
  </si>
  <si>
    <t>EELERIKTVFRNQLKAVDSSLPVPFXXXX</t>
  </si>
  <si>
    <t>LLMLFAkDVVSR</t>
  </si>
  <si>
    <t>GTIIYPDRLLMLFAKDVVSRNPGADIIFD</t>
  </si>
  <si>
    <t>PA14_70280</t>
  </si>
  <si>
    <t>argB</t>
  </si>
  <si>
    <t>VAEALkAEK</t>
  </si>
  <si>
    <t>INADLVAGKVAEALKAEKLMLLTNIAGLM</t>
  </si>
  <si>
    <t>acetylglutamate kinase</t>
  </si>
  <si>
    <t>PA5323</t>
  </si>
  <si>
    <t>TLVIkYGGNAmESEELK</t>
  </si>
  <si>
    <t>LPYIRRFVGKTLVIKYGGNAMESEELKAG</t>
  </si>
  <si>
    <t>FVGkTLVIK</t>
  </si>
  <si>
    <t>VLSEALPYIRRFVGKTLVIKYGGNAMESE</t>
  </si>
  <si>
    <t>PA14_70390</t>
  </si>
  <si>
    <t>crc</t>
  </si>
  <si>
    <t>FMDDFTHYLSkQR</t>
  </si>
  <si>
    <t>QKFKFMDDFTHYLSKQRRKRREYIYCGSL</t>
  </si>
  <si>
    <t>catabolite repression control protein</t>
  </si>
  <si>
    <t>PA5332</t>
  </si>
  <si>
    <t>PA14_70420</t>
  </si>
  <si>
    <t>rph</t>
  </si>
  <si>
    <t>FLkGQGQGWLTAEYGMLPR</t>
  </si>
  <si>
    <t>ICTVSAESGVPRFLKGQGQGWLTAEYGML</t>
  </si>
  <si>
    <t>ribonuclease PH</t>
  </si>
  <si>
    <t>PA5334</t>
  </si>
  <si>
    <t>PA14_70430</t>
  </si>
  <si>
    <t>VLkAGGAAGR</t>
  </si>
  <si>
    <t>DRLATHVGEVRRVLKAGGAAGRRLDFLMQ</t>
  </si>
  <si>
    <t>PA5335</t>
  </si>
  <si>
    <t>YicC</t>
  </si>
  <si>
    <t>GkVEcTLR</t>
  </si>
  <si>
    <t>GAVREALRQGLSRGKVECTLRFAEETAGK</t>
  </si>
  <si>
    <t>PA14_70440</t>
  </si>
  <si>
    <t>gmk</t>
  </si>
  <si>
    <t>SGTLYIVSAPSGAGkTSLVK</t>
  </si>
  <si>
    <t>SGTLYIVSAPSGAGKTSLVKALLDAAPEV</t>
  </si>
  <si>
    <t>guanylate kinase</t>
  </si>
  <si>
    <t>PA5336</t>
  </si>
  <si>
    <t>TSLVkALLDAAPEVR</t>
  </si>
  <si>
    <t>IVSAPSGAGKTSLVKALLDAAPEVRVSVS</t>
  </si>
  <si>
    <t>PA14_70600</t>
  </si>
  <si>
    <t>ASNTVAFkPGK</t>
  </si>
  <si>
    <t>GQPVKIKASNTVAFKPGKALRDAVNXXXX</t>
  </si>
  <si>
    <t>HU family DNA-binding protein</t>
  </si>
  <si>
    <t>PA5348</t>
  </si>
  <si>
    <t>probable DNA-binding protein</t>
  </si>
  <si>
    <t>TGkNPQTGQPVK</t>
  </si>
  <si>
    <t>FGTFLQRHRGARTGKNPQTGQPVKIKASN</t>
  </si>
  <si>
    <t>ADLTkEQANR</t>
  </si>
  <si>
    <t>PELAAAIAEKADLTKEQANRVLNALLDEI</t>
  </si>
  <si>
    <t>PA14_70750</t>
  </si>
  <si>
    <t>phoB</t>
  </si>
  <si>
    <t>VGkTILIVDDEAPIR</t>
  </si>
  <si>
    <t>XXXXXXXXXXXMVGKTILIVDDEAPIREM</t>
  </si>
  <si>
    <t>two-component response regulator PhoB</t>
  </si>
  <si>
    <t>PA5360</t>
  </si>
  <si>
    <t>PA14_70800</t>
  </si>
  <si>
    <t>phoU</t>
  </si>
  <si>
    <t>EYkTALR</t>
  </si>
  <si>
    <t>LSVAQYDKTVDREYKTALRELVTYMMEDP</t>
  </si>
  <si>
    <t>phosphate uptake regulatory protein PhoU</t>
  </si>
  <si>
    <t>PA5365</t>
  </si>
  <si>
    <t>PA14_70860</t>
  </si>
  <si>
    <t>VAEkAIK</t>
  </si>
  <si>
    <t>VKDGYIPLPAKVAEKAIKELGLXXXXXXX</t>
  </si>
  <si>
    <t>PA5369</t>
  </si>
  <si>
    <t>phosphate ABC transporter, periplasmic phosphate-binding protein, PstS</t>
  </si>
  <si>
    <t>phosphate-binding protein ou PstS protein</t>
  </si>
  <si>
    <t>TGQQVVVkDGYIPLPAK</t>
  </si>
  <si>
    <t>LKLVLSKTGQQVVVKDGYIPLPAKVAEKA</t>
  </si>
  <si>
    <t>NSVSGTYGYFkEEALcK</t>
  </si>
  <si>
    <t>LFGRNSVSGTYGYFKEEALCKGDFRPNVN</t>
  </si>
  <si>
    <t>K11(Succinyl); C16(Carbamidomethyl)</t>
  </si>
  <si>
    <t>mkDVELQAFEQK</t>
  </si>
  <si>
    <t>TEGTANLGPMSRKMKDVELQAFEQKYGYK</t>
  </si>
  <si>
    <t>MkDVELQAFEQK</t>
  </si>
  <si>
    <t>LVLSkTGQQVVVK</t>
  </si>
  <si>
    <t>LDPLEAQFLKLVLSKTGQQVVVKDGYIPL</t>
  </si>
  <si>
    <t>kPVQLFGR</t>
  </si>
  <si>
    <t>KTWGDLGLTGDWAKKPVQLFGRNSVSGTY</t>
  </si>
  <si>
    <t>YGYkPTAVPVAVDALAIFVHK</t>
  </si>
  <si>
    <t>KDVELQAFEQKYGYKPTAVPVAVDALAIF</t>
  </si>
  <si>
    <t>TVALAkK</t>
  </si>
  <si>
    <t>IGYKTASVKTVALAKKEGAAFVEDNEQNA</t>
  </si>
  <si>
    <t>LcGSkQDVK</t>
  </si>
  <si>
    <t>QVDAIFSATRLCGSKQDVKTWGDLGLTGD</t>
  </si>
  <si>
    <t>C2(Carbamidomethyl); K5(Succinyl)</t>
  </si>
  <si>
    <t>KmkDVELQAFEQK</t>
  </si>
  <si>
    <t>kEGAAFVEDNEQNALNGTYPLSR</t>
  </si>
  <si>
    <t>GYKTASVKTVALAKKEGAAFVEDNEQNAL</t>
  </si>
  <si>
    <t>DNPIkGLTmQQVDAIFSATR</t>
  </si>
  <si>
    <t>VDALAIFVHKDNPIKGLTMQQVDAIFSAT</t>
  </si>
  <si>
    <t>DGYIPLPAkVAEK</t>
  </si>
  <si>
    <t>QQVVVKDGYIPLPAKVAEKAIKELGLXXX</t>
  </si>
  <si>
    <t>APNKPLDPLEAQFLkLVLSK</t>
  </si>
  <si>
    <t>APNKPLDPLEAQFLKLVLSKTGQQVVVKD</t>
  </si>
  <si>
    <t>APNkPLDPLEAQFLK</t>
  </si>
  <si>
    <t>LSRFLYVYVNKAPNKPLDPLEAQFLKLVL</t>
  </si>
  <si>
    <t>PA14_70950</t>
  </si>
  <si>
    <t>betB</t>
  </si>
  <si>
    <t>ISFTGGTSTGkK</t>
  </si>
  <si>
    <t>LIEKISFTGGTSTGKKVMASASSSSLKEV</t>
  </si>
  <si>
    <t>betaine aldehyde dehydrogenase</t>
  </si>
  <si>
    <t>PA5373</t>
  </si>
  <si>
    <t>kVmASASSSSLK</t>
  </si>
  <si>
    <t>IEKISFTGGTSTGKKVMASASSSSLKEVT</t>
  </si>
  <si>
    <t>PA14_71160</t>
  </si>
  <si>
    <t>kMIDDNR</t>
  </si>
  <si>
    <t>YAIEPGSGSNRITRKMIDDNRFGLKGFQL</t>
  </si>
  <si>
    <t>PA5388</t>
  </si>
  <si>
    <t>CaiX</t>
  </si>
  <si>
    <t>glycine/betaine ABC tranbsporter substrate-binding protein</t>
  </si>
  <si>
    <t>PA14_71570</t>
  </si>
  <si>
    <t>SAVVWNPWVDkSR</t>
  </si>
  <si>
    <t>LDSRSAVVWNPWVDKSRRLSQFADDAWQQ</t>
  </si>
  <si>
    <t>PA5422</t>
  </si>
  <si>
    <t>aldolase 1-epimerase</t>
  </si>
  <si>
    <t>DLLIkDPR</t>
  </si>
  <si>
    <t>LDRIYLGLERDLLIKDPRWERSIHLHALD</t>
  </si>
  <si>
    <t>PA14_71600</t>
  </si>
  <si>
    <t>purK</t>
  </si>
  <si>
    <t>TLGYDGkGQK</t>
  </si>
  <si>
    <t>LPAVLKTRTLGYDGKGQKVLRQPADVQGA</t>
  </si>
  <si>
    <t>phosphoribosylaminoimidazole carboxylase ATPase subunit</t>
  </si>
  <si>
    <t>PA5425</t>
  </si>
  <si>
    <t>phosphoribosylaminoimidazole carboxylase</t>
  </si>
  <si>
    <t>PA14_71630</t>
  </si>
  <si>
    <t>adhA</t>
  </si>
  <si>
    <t>kLGASLTVNAR</t>
  </si>
  <si>
    <t>AAIDIDDAKLELARKLGASLTVNARQEDP</t>
  </si>
  <si>
    <t>PA5427</t>
  </si>
  <si>
    <t>IEEVkVPLPGPGQVLVK</t>
  </si>
  <si>
    <t>VVHAYGAPLRIEEVKVPLPGPGQVLVKIE</t>
  </si>
  <si>
    <t>PA14_71650</t>
  </si>
  <si>
    <t>aspA</t>
  </si>
  <si>
    <t>GEYkYLHPNNDVNMAQSTNDAYPTAIR</t>
  </si>
  <si>
    <t>NIALEAMGHTKGEYKYLHPNNDVNMAQST</t>
  </si>
  <si>
    <t>aspartate ammonia-lyase</t>
  </si>
  <si>
    <t>PA5429</t>
  </si>
  <si>
    <t>PA14_71740</t>
  </si>
  <si>
    <t>accC*</t>
  </si>
  <si>
    <t>kILIANR</t>
  </si>
  <si>
    <t>XXXXXXXXXXXMIKKILIANRGEIAVRIV</t>
  </si>
  <si>
    <t>pyruvate carboxylase subunit A</t>
  </si>
  <si>
    <t>PA5436</t>
  </si>
  <si>
    <t>probable biotin carboxylase subunit of a transcarboxylase</t>
  </si>
  <si>
    <t>PA14_72450</t>
  </si>
  <si>
    <t>dsbA1</t>
  </si>
  <si>
    <t>GQmEkAK</t>
  </si>
  <si>
    <t>LSTYNSFAIKGQMEKAKKLAMAYQVTGVP</t>
  </si>
  <si>
    <t>DsbA1</t>
  </si>
  <si>
    <t>PA5489</t>
  </si>
  <si>
    <t>thiol:disulfide interchange protein DsbA</t>
  </si>
  <si>
    <t>M3(Oxidation); K5(Acetyl)</t>
  </si>
  <si>
    <t>LADYLIEkER</t>
  </si>
  <si>
    <t>GPEETLKLADYLIEKERAAAKKXXXXXXX</t>
  </si>
  <si>
    <t>kLATPEEmADFLAGK</t>
  </si>
  <si>
    <t>VHNAVFEAIHKEHKKLATPEEMADFLAGK</t>
  </si>
  <si>
    <t>K1(Succinyl); M8(Oxidation)</t>
  </si>
  <si>
    <t>kLATPEEMADFLAGK</t>
  </si>
  <si>
    <t>GVDKEkFLSTYNSFAIK</t>
  </si>
  <si>
    <t>EMADFLAGKGVDKEKFLSTYNSFAIKGQM</t>
  </si>
  <si>
    <t>FLSTYNSFAIkGQmEK</t>
  </si>
  <si>
    <t>DKEKFLSTYNSFAIKGQMEKAKKLAMAYQ</t>
  </si>
  <si>
    <t>K11(Succinyl); M14(Oxidation)</t>
  </si>
  <si>
    <t>PA14_72480</t>
  </si>
  <si>
    <t>engB</t>
  </si>
  <si>
    <t>LAFGAAkNALLK</t>
  </si>
  <si>
    <t>VLMTKADKLAFGAAKNALLKVRREVQQGW</t>
  </si>
  <si>
    <t>ribosome biogenesis GTP-binding protein YsxC</t>
  </si>
  <si>
    <t>PA5492</t>
  </si>
  <si>
    <t>PA14_72500</t>
  </si>
  <si>
    <t>QEGDkTIQEYR</t>
  </si>
  <si>
    <t>PSGEPDVTIRQEGDKTIQEYRVNGFLYAI</t>
  </si>
  <si>
    <t>PA5494</t>
  </si>
  <si>
    <t>PA14_72640</t>
  </si>
  <si>
    <t>SITATPkDIVDNPK</t>
  </si>
  <si>
    <t>VIKLKDNKSITATPKDIVDNPKNIKIREL</t>
  </si>
  <si>
    <t>TonB-dependent receptor</t>
  </si>
  <si>
    <t>PA5505</t>
  </si>
  <si>
    <t>probable TonB-dependent receptor</t>
  </si>
  <si>
    <t>EFTDYVQPNVQVSEkR</t>
  </si>
  <si>
    <t>EFTDYVQPNVQVSEKRLDANFFQHQPYLD</t>
  </si>
  <si>
    <t>ALLLLDkAGVIK</t>
  </si>
  <si>
    <t>NDATNGGRALLLLDKAGVIKLKDNKSITA</t>
  </si>
  <si>
    <t>AkGTDLVAVTGVHIEPLGAYSSK</t>
  </si>
  <si>
    <t>FFQHQPYLDEFNKAKGTDLVAVTGVHIEP</t>
  </si>
  <si>
    <t>PA14_72840</t>
  </si>
  <si>
    <t>SADNcHTLMSkILAR</t>
  </si>
  <si>
    <t>ADLRSADNCHTLMSKILARTGRLDALVNA</t>
  </si>
  <si>
    <t>short-chain dehydrogenase</t>
  </si>
  <si>
    <t>PA5521</t>
  </si>
  <si>
    <t>C5(Carbamidomethyl); K11(Succinyl)</t>
  </si>
  <si>
    <t>PA14_73120</t>
  </si>
  <si>
    <t>ISVGAPkSGTELNAR</t>
  </si>
  <si>
    <t>LADLKGKRISVGAPKSGTELNARAIFKAA</t>
  </si>
  <si>
    <t>PA5545</t>
  </si>
  <si>
    <t>C4-dicarboxylate ABC transporter</t>
  </si>
  <si>
    <t>PA14_73140</t>
  </si>
  <si>
    <t>VTLkLLDYR</t>
  </si>
  <si>
    <t>KRVKAEGLEDRVTLKLLDYRDLPRDGRFD</t>
  </si>
  <si>
    <t>PA5546</t>
  </si>
  <si>
    <t>cyclopropane-fatty-acyl-phospholipid synthase</t>
  </si>
  <si>
    <t>PA14_73220</t>
  </si>
  <si>
    <t>glmU</t>
  </si>
  <si>
    <t>QIGEINTGILAVPGkR</t>
  </si>
  <si>
    <t>QIGEINTGILAVPGKRLADWLGRLSNDNA</t>
  </si>
  <si>
    <t>glucosamine-1-phosphate acetyltransferase/N-acetylglucosamine-1-phosphate uridyltransferase</t>
  </si>
  <si>
    <t>PA5552</t>
  </si>
  <si>
    <t>AHVGNFVELkNAR</t>
  </si>
  <si>
    <t>VLGARAHVGNFVELKNARLGEGSKAGHLS</t>
  </si>
  <si>
    <t>GAVIkANSHLEGAELGEGSDAGPFAR</t>
  </si>
  <si>
    <t>CVIRDSVLRRGAVIKANSHLEGAELGEGS</t>
  </si>
  <si>
    <t>PA14_73230</t>
  </si>
  <si>
    <t>atpC</t>
  </si>
  <si>
    <t>AAEkALQGK</t>
  </si>
  <si>
    <t>LDEAAAQEALKAAEKALQGKGAEFDYSAA</t>
  </si>
  <si>
    <t>F0F1 ATP synthase subunit epsilon</t>
  </si>
  <si>
    <t>PA5553</t>
  </si>
  <si>
    <t>ATP synthase epsilon chain</t>
  </si>
  <si>
    <t>PA14_73240</t>
  </si>
  <si>
    <t>atpD</t>
  </si>
  <si>
    <t>VALTGLTMAEkFR</t>
  </si>
  <si>
    <t>NRLRVALTGLTMAEKFRDEGRDVLLFIDN</t>
  </si>
  <si>
    <t>F0F1 ATP synthase subunit beta</t>
  </si>
  <si>
    <t>PA5554</t>
  </si>
  <si>
    <t>ATP synthase beta chain</t>
  </si>
  <si>
    <t>SIAmGSTEGLkR</t>
  </si>
  <si>
    <t>GVVRSIAMGSTEGLKRGLNVDSTGAAISV</t>
  </si>
  <si>
    <t>M4(Oxidation); K11(Succinyl)</t>
  </si>
  <si>
    <t>YVSLkDTIAGFK</t>
  </si>
  <si>
    <t>AEVFTGSPGKYVSLKDTIAGFKGILNGDY</t>
  </si>
  <si>
    <t>VIDLVcPFAkGGK</t>
  </si>
  <si>
    <t>ETGIKVIDLVCPFAKGGKVGLFGGAGVGK</t>
  </si>
  <si>
    <t>C6(Carbamidomethyl); K10(Succinyl)</t>
  </si>
  <si>
    <t>GLNVDSTGAAISVPVGkATLGR</t>
  </si>
  <si>
    <t>NVDSTGAAISVPVGKATLGRIMDVLGNPI</t>
  </si>
  <si>
    <t>PA14_73250</t>
  </si>
  <si>
    <t>atpG</t>
  </si>
  <si>
    <t>IASIkSTQK</t>
  </si>
  <si>
    <t>MAGAKEIRSKIASIKSTQKITNAMEKVAV</t>
  </si>
  <si>
    <t>F0F1 ATP synthase subunit gamma</t>
  </si>
  <si>
    <t>PA5555</t>
  </si>
  <si>
    <t>ATP synthase gamma chain</t>
  </si>
  <si>
    <t>STQkITNAMEK</t>
  </si>
  <si>
    <t>KEIRSKIASIKSTQKITNAMEKVAVSKMR</t>
  </si>
  <si>
    <t>SLVkDmSGYR</t>
  </si>
  <si>
    <t>LCGGLNINLFKSLVKDMSGYREQGAEIDL</t>
  </si>
  <si>
    <t>PA14_73260</t>
  </si>
  <si>
    <t>atpA</t>
  </si>
  <si>
    <t>VTELMkQK</t>
  </si>
  <si>
    <t>RKQLEHGQRVTELMKQKQYAPMSIAEMSL</t>
  </si>
  <si>
    <t>F0F1 ATP synthase subunit alpha</t>
  </si>
  <si>
    <t>PA5556</t>
  </si>
  <si>
    <t>ATP synthase alpha chain</t>
  </si>
  <si>
    <t>MQQLNPSEISEIIkGR</t>
  </si>
  <si>
    <t>XMQQLNPSEISEIIKGRIEKLDVASQARN</t>
  </si>
  <si>
    <t>AGIEkFK</t>
  </si>
  <si>
    <t>FNDEIDAGIKAGIEKFKATQTWXXXXXXX</t>
  </si>
  <si>
    <t>VGGAAQTkIIK</t>
  </si>
  <si>
    <t>AGISVSRVGGAAQTKIIKKLSGGIRTALA</t>
  </si>
  <si>
    <t>INEkGDFNDEIDAGIK</t>
  </si>
  <si>
    <t>FQREHAALLAKINEKGDFNDEIDAGIKAG</t>
  </si>
  <si>
    <t>IEkLDVASQAR</t>
  </si>
  <si>
    <t>NPSEISEIIKGRIEKLDVASQARNEGTIV</t>
  </si>
  <si>
    <t>VSEEYVEkFTNGAVTGK</t>
  </si>
  <si>
    <t>LLERASRVSEEYVEKFTNGAVTGKTGSLT</t>
  </si>
  <si>
    <t>VGGAAQTkIIKK</t>
  </si>
  <si>
    <t>kSVDQPVQTGYK</t>
  </si>
  <si>
    <t>TDAVEKVAPGVIWRKSVDQPVQTGYKSVD</t>
  </si>
  <si>
    <t>kLSGGIR</t>
  </si>
  <si>
    <t>SVSRVGGAAQTKIIKKLSGGIRTALAQYR</t>
  </si>
  <si>
    <t>GPIDAkATDAVEK</t>
  </si>
  <si>
    <t>ALGNPIDGKGPIDAKATDAVEKVAPGVIW</t>
  </si>
  <si>
    <t>EHAALLAkINEK</t>
  </si>
  <si>
    <t>LISYFQREHAALLAKINEKGDFNDEIDAG</t>
  </si>
  <si>
    <t>PA14_73290</t>
  </si>
  <si>
    <t>atpF</t>
  </si>
  <si>
    <t>AQAAEIVEQAKk</t>
  </si>
  <si>
    <t>REAKAQAAEIVEQAKKRANQIVDEARDQA</t>
  </si>
  <si>
    <t>F0F1 ATP synthase subunit B</t>
  </si>
  <si>
    <t>PA5558</t>
  </si>
  <si>
    <t>ATP synthase B chain</t>
  </si>
  <si>
    <t>AQAAEIVEQAkK</t>
  </si>
  <si>
    <t>EAkAQAAEIVEQAK</t>
  </si>
  <si>
    <t>ELAHEKAGQQLREAKAQAAEIVEQAKKRA</t>
  </si>
  <si>
    <t>DLELAHEkAGQQLR</t>
  </si>
  <si>
    <t>AANRAARDLELAHEKAGQQLREAKAQAAE</t>
  </si>
  <si>
    <t>PA14_73360</t>
  </si>
  <si>
    <t>gidB</t>
  </si>
  <si>
    <t>LTLLDSNGkK</t>
  </si>
  <si>
    <t>LFPEKRLTLLDSNGKKTRFLTQVKLELKL</t>
  </si>
  <si>
    <t>16S rRNA methyltransferase GidB</t>
  </si>
  <si>
    <t>PA5564</t>
  </si>
  <si>
    <t>glucose inhibited division protein B</t>
  </si>
  <si>
    <t>PA14_73420</t>
  </si>
  <si>
    <t>rnpA</t>
  </si>
  <si>
    <t>QFSAVFDSPTGkVPGK</t>
  </si>
  <si>
    <t>TARQFSAVFDSPTGKVPGKHVLLLARENG</t>
  </si>
  <si>
    <t>ribonuclease P</t>
  </si>
  <si>
    <t>PA5569</t>
  </si>
  <si>
    <t>ribonuclease P protein component</t>
  </si>
  <si>
    <t>Strains</t>
  </si>
  <si>
    <t>Proteins</t>
  </si>
  <si>
    <t>Sites</t>
  </si>
  <si>
    <t>Corynebacterium glutamicum</t>
  </si>
  <si>
    <t>Mycobacterium tuberculosis</t>
  </si>
  <si>
    <t xml:space="preserve">  Escherichia coli</t>
  </si>
  <si>
    <t>Vibrio parahaemolyticus</t>
  </si>
  <si>
    <t>This study</t>
  </si>
  <si>
    <t>Pseudomonas aeruginosa</t>
  </si>
  <si>
    <t>Bacillus subtilis</t>
  </si>
  <si>
    <t>Geobacillus kaustophilus</t>
  </si>
  <si>
    <t>Thermus thermophilus</t>
  </si>
  <si>
    <t>Rhodothermus marinus</t>
  </si>
  <si>
    <t>17.1</t>
  </si>
  <si>
    <t>16.2</t>
  </si>
  <si>
    <t>40.6</t>
  </si>
  <si>
    <t>13.3</t>
  </si>
  <si>
    <t>5.0</t>
  </si>
  <si>
    <t>1.4</t>
  </si>
  <si>
    <t>0.6</t>
  </si>
  <si>
    <t>0.4</t>
  </si>
  <si>
    <t xml:space="preserve">  chemotaxis histidine kinase </t>
  </si>
  <si>
    <t>10.5</t>
  </si>
  <si>
    <t xml:space="preserve"> </t>
  </si>
  <si>
    <r>
      <t xml:space="preserve">Lysine succinylation and acetylation in </t>
    </r>
    <r>
      <rPr>
        <b/>
        <i/>
        <sz val="12"/>
        <color theme="1"/>
        <rFont val="Calibri"/>
        <family val="2"/>
        <scheme val="minor"/>
      </rPr>
      <t>Pseudomonas aeruginosa</t>
    </r>
  </si>
  <si>
    <r>
      <t>Charlotte Gaviard</t>
    </r>
    <r>
      <rPr>
        <b/>
        <vertAlign val="superscript"/>
        <sz val="12"/>
        <color theme="1"/>
        <rFont val="Calibri"/>
        <family val="2"/>
        <scheme val="minor"/>
      </rPr>
      <t>1,2</t>
    </r>
    <r>
      <rPr>
        <b/>
        <sz val="12"/>
        <color theme="1"/>
        <rFont val="Calibri"/>
        <family val="2"/>
        <scheme val="minor"/>
      </rPr>
      <t>, Isabelle Broutin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, Pascal Cosette</t>
    </r>
    <r>
      <rPr>
        <b/>
        <vertAlign val="superscript"/>
        <sz val="12"/>
        <color theme="1"/>
        <rFont val="Calibri"/>
        <family val="2"/>
        <scheme val="minor"/>
      </rPr>
      <t>1,2</t>
    </r>
    <r>
      <rPr>
        <b/>
        <sz val="12"/>
        <color theme="1"/>
        <rFont val="Calibri"/>
        <family val="2"/>
        <scheme val="minor"/>
      </rPr>
      <t>, Emmanuelle Dé</t>
    </r>
    <r>
      <rPr>
        <b/>
        <vertAlign val="superscript"/>
        <sz val="12"/>
        <color theme="1"/>
        <rFont val="Calibri"/>
        <family val="2"/>
        <scheme val="minor"/>
      </rPr>
      <t>1,2</t>
    </r>
    <r>
      <rPr>
        <b/>
        <sz val="12"/>
        <color theme="1"/>
        <rFont val="Calibri"/>
        <family val="2"/>
        <scheme val="minor"/>
      </rPr>
      <t>, Thierry Jouenne</t>
    </r>
    <r>
      <rPr>
        <b/>
        <vertAlign val="superscript"/>
        <sz val="12"/>
        <color theme="1"/>
        <rFont val="Calibri"/>
        <family val="2"/>
        <scheme val="minor"/>
      </rPr>
      <t>1,2</t>
    </r>
    <r>
      <rPr>
        <b/>
        <sz val="12"/>
        <color theme="1"/>
        <rFont val="Calibri"/>
        <family val="2"/>
        <scheme val="minor"/>
      </rPr>
      <t>, and Julie Hardouin</t>
    </r>
    <r>
      <rPr>
        <b/>
        <vertAlign val="superscript"/>
        <sz val="12"/>
        <color theme="1"/>
        <rFont val="Calibri"/>
        <family val="2"/>
        <scheme val="minor"/>
      </rPr>
      <t>1,2 ,*</t>
    </r>
  </si>
  <si>
    <r>
      <t xml:space="preserve">1 </t>
    </r>
    <r>
      <rPr>
        <sz val="12"/>
        <color theme="1"/>
        <rFont val="Calibri"/>
        <family val="2"/>
        <scheme val="minor"/>
      </rPr>
      <t>Normandie Univ, UNIROUEN, INSA Rouen, CNRS, PBS, 76000 Rouen, France</t>
    </r>
  </si>
  <si>
    <r>
      <t xml:space="preserve">2 </t>
    </r>
    <r>
      <rPr>
        <sz val="12"/>
        <rFont val="Calibri"/>
        <family val="2"/>
        <scheme val="minor"/>
      </rPr>
      <t>PISSARO proteomic facility, IRIB, 76821 Mont-Saint-Aignan, France</t>
    </r>
  </si>
  <si>
    <r>
      <t xml:space="preserve">3 </t>
    </r>
    <r>
      <rPr>
        <sz val="12"/>
        <color theme="1"/>
        <rFont val="Calibri"/>
        <family val="2"/>
        <scheme val="minor"/>
      </rPr>
      <t>LCRB, UMR 8015 CNRS, University Paris Descartes, Sorbonne Paris City, 75270 Paris cedex 06,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France</t>
    </r>
  </si>
  <si>
    <t>Peptide Sequence</t>
  </si>
  <si>
    <t>q-Value</t>
  </si>
  <si>
    <t>Exp Value</t>
  </si>
  <si>
    <t>Protein name in PA14</t>
  </si>
  <si>
    <t>Accession number in PA14</t>
  </si>
  <si>
    <t>Gene name in PA14</t>
  </si>
  <si>
    <t>Accession number in PAO1</t>
  </si>
  <si>
    <t>Protein name in PAO1</t>
  </si>
  <si>
    <t>Percentage of identity in PAO1</t>
  </si>
  <si>
    <t>Other Pseudomonas strain</t>
  </si>
  <si>
    <t xml:space="preserve">Protein name in other Pseudomonas strain
</t>
  </si>
  <si>
    <t>Percentage of identity in other Pseudomonas strain</t>
  </si>
  <si>
    <t>Functional classification</t>
  </si>
  <si>
    <t>Citrate</t>
  </si>
  <si>
    <t>Glutamate</t>
  </si>
  <si>
    <t>Succinate</t>
  </si>
  <si>
    <t>Glucose</t>
  </si>
  <si>
    <t>PA14_06600;PA14_06640</t>
  </si>
  <si>
    <t>PA14_08820;PA14_37710</t>
  </si>
  <si>
    <t>PA14_19750ref</t>
  </si>
  <si>
    <t xml:space="preserve">PA14_24445 </t>
  </si>
  <si>
    <t>PA14_33010;PA14_60890</t>
  </si>
  <si>
    <t>PA14_39960;PA14_09470</t>
  </si>
  <si>
    <t>PA14_40800ref</t>
  </si>
  <si>
    <t xml:space="preserve">PA14_45050 </t>
  </si>
  <si>
    <t xml:space="preserve">PA14_52180 </t>
  </si>
  <si>
    <t xml:space="preserve">PA14_52800 </t>
  </si>
  <si>
    <t xml:space="preserve">PA14_53590 </t>
  </si>
  <si>
    <t xml:space="preserve">PA14_54860 </t>
  </si>
  <si>
    <t>PA14_59190 ref</t>
  </si>
  <si>
    <t xml:space="preserve">PA14_62580 </t>
  </si>
  <si>
    <t xml:space="preserve">PA14_69230 </t>
  </si>
  <si>
    <t xml:space="preserve">PA14_02700 </t>
  </si>
  <si>
    <t>C3(Carbamidomethyl); K10(Acetyl)</t>
  </si>
  <si>
    <t>K4(Acetyl); C7(Carbamidomethyl)</t>
  </si>
  <si>
    <t>C4(Carbamidomethyl); C11(Carbamidomethyl); K16(Acetyl)</t>
  </si>
  <si>
    <t>K6(Acetyl); M7(Oxidation)</t>
  </si>
  <si>
    <t>M4(Oxidation); K7(Acetyl)</t>
  </si>
  <si>
    <t>C5(Carbamidomethyl); K17(Acetyl)</t>
  </si>
  <si>
    <t>K4(Acetyl); C10(Carbamidomethyl)</t>
  </si>
  <si>
    <t xml:space="preserve">PA14_14890 </t>
  </si>
  <si>
    <t>M8(Oxidation); K9(Acetyl)</t>
  </si>
  <si>
    <t>C9(Carbamidomethyl); K10(Acetyl)</t>
  </si>
  <si>
    <t>M1(Oxidation); K6(Acetyl)</t>
  </si>
  <si>
    <t>C8(Carbamidomethyl); K10(Acetyl); C11(Carbamidomethyl)</t>
  </si>
  <si>
    <t>C1(Carbamidomethyl); K9(Acetyl)</t>
  </si>
  <si>
    <t>K10(Acetyl); M11(Oxidation)</t>
  </si>
  <si>
    <t>M1(Oxidation); K4(Acetyl)</t>
  </si>
  <si>
    <t>K5(Acetyl); C10(Carbamidomethyl)</t>
  </si>
  <si>
    <t>C5(Carbamidomethyl); K6(Acetyl)</t>
  </si>
  <si>
    <t>M5(Oxidation); K8(Acetyl)</t>
  </si>
  <si>
    <t>M4(Oxidation); K5(Acetyl)</t>
  </si>
  <si>
    <t>K9(Acetyl); M12(Oxidation)</t>
  </si>
  <si>
    <t>K8(Acetyl); K10(Acetyl)</t>
  </si>
  <si>
    <t>K6(Acetyl); M8(Oxidation)</t>
  </si>
  <si>
    <t>M1(Oxidation); K8(Acetyl)</t>
  </si>
  <si>
    <t xml:space="preserve">PA14_47690 </t>
  </si>
  <si>
    <t>K3(Acetyl); C7(Carbamidomethyl)</t>
  </si>
  <si>
    <t>K3(Acetyl); M8(Oxidation); M11(Oxidation)</t>
  </si>
  <si>
    <t>K1(Acetyl); C6(Carbamidomethyl)</t>
  </si>
  <si>
    <t>C1(Carbamidomethyl); K6(Acetyl)</t>
  </si>
  <si>
    <t>M1(Oxidation); K7(Acetyl)</t>
  </si>
  <si>
    <t>K3(Acetyl); C10(Carbamidomethyl)</t>
  </si>
  <si>
    <t>K7(Acetyl); M13(Oxidation)</t>
  </si>
  <si>
    <t>K7(Acetyl); M8(Oxidation)</t>
  </si>
  <si>
    <t>K6(Acetyl); K9(Acetyl)</t>
  </si>
  <si>
    <t xml:space="preserve">PA14_66260 </t>
  </si>
  <si>
    <t xml:space="preserve">PA14_66450 </t>
  </si>
  <si>
    <t>C1(Carbamidomethyl); K3(Acetyl)</t>
  </si>
  <si>
    <t>C12(Carbamidomethyl); K14(Acetyl)</t>
  </si>
  <si>
    <t>C1(Carbamidomethyl); K7(Acetyl)</t>
  </si>
  <si>
    <t>C2(Carbamidomethyl); K3(Acetyl)</t>
  </si>
  <si>
    <t xml:space="preserve">PA14_69220 </t>
  </si>
  <si>
    <t>K11(Acetyl); C16(Carbamidomethyl)</t>
  </si>
  <si>
    <t>PA14_71460</t>
  </si>
  <si>
    <t>M4(Oxidation); K11(Acetyl)</t>
  </si>
  <si>
    <t>x</t>
  </si>
  <si>
    <t>Conserved sequence</t>
  </si>
  <si>
    <t>4 carbon sources</t>
  </si>
  <si>
    <t>Succinylated peptide in 4 carbon sources</t>
  </si>
  <si>
    <t>Acetylated peptide in 4 carbon sources</t>
  </si>
  <si>
    <t>Succinylated peptide in citrate</t>
  </si>
  <si>
    <t>Acetylated peptide in citrate</t>
  </si>
  <si>
    <t>Succinylated peptide in glucose</t>
  </si>
  <si>
    <t>Acetylated peptide in glucose</t>
  </si>
  <si>
    <t>Succinylated peptide in glutamate</t>
  </si>
  <si>
    <t>Acetylated peptide in glutamate</t>
  </si>
  <si>
    <t>Succinylated peptide in succinate</t>
  </si>
  <si>
    <t>Acetylated peptide in succinate</t>
  </si>
  <si>
    <t>Number of succinylated peptides by protein</t>
  </si>
  <si>
    <t>Number of acetylated peptides by protein</t>
  </si>
  <si>
    <t>Number of modified peptides by protein</t>
  </si>
  <si>
    <r>
      <t>K</t>
    </r>
    <r>
      <rPr>
        <vertAlign val="subscript"/>
        <sz val="11"/>
        <rFont val="Calibri"/>
        <family val="2"/>
        <scheme val="minor"/>
      </rPr>
      <t>suc</t>
    </r>
    <r>
      <rPr>
        <sz val="11"/>
        <rFont val="Calibri"/>
        <family val="2"/>
        <scheme val="minor"/>
      </rPr>
      <t xml:space="preserve">*L </t>
    </r>
  </si>
  <si>
    <r>
      <t>K</t>
    </r>
    <r>
      <rPr>
        <vertAlign val="subscript"/>
        <sz val="11"/>
        <rFont val="Calibri"/>
        <family val="2"/>
        <scheme val="minor"/>
      </rPr>
      <t>suc</t>
    </r>
    <r>
      <rPr>
        <sz val="11"/>
        <rFont val="Calibri"/>
        <family val="2"/>
        <scheme val="minor"/>
      </rPr>
      <t xml:space="preserve">***I </t>
    </r>
  </si>
  <si>
    <r>
      <t>K</t>
    </r>
    <r>
      <rPr>
        <vertAlign val="subscript"/>
        <sz val="11"/>
        <rFont val="Calibri"/>
        <family val="2"/>
        <scheme val="minor"/>
      </rPr>
      <t>suc</t>
    </r>
    <r>
      <rPr>
        <sz val="11"/>
        <rFont val="Calibri"/>
        <family val="2"/>
        <scheme val="minor"/>
      </rPr>
      <t>K</t>
    </r>
  </si>
  <si>
    <r>
      <t>K</t>
    </r>
    <r>
      <rPr>
        <vertAlign val="subscript"/>
        <sz val="11"/>
        <rFont val="Calibri"/>
        <family val="2"/>
        <scheme val="minor"/>
      </rPr>
      <t>suc</t>
    </r>
    <r>
      <rPr>
        <sz val="11"/>
        <rFont val="Calibri"/>
        <family val="2"/>
        <scheme val="minor"/>
      </rPr>
      <t>D</t>
    </r>
  </si>
  <si>
    <r>
      <t>LK</t>
    </r>
    <r>
      <rPr>
        <vertAlign val="subscript"/>
        <sz val="11"/>
        <rFont val="Calibri"/>
        <family val="2"/>
        <scheme val="minor"/>
      </rPr>
      <t>suc</t>
    </r>
  </si>
  <si>
    <r>
      <t>K</t>
    </r>
    <r>
      <rPr>
        <vertAlign val="subscript"/>
        <sz val="11"/>
        <rFont val="Calibri"/>
        <family val="2"/>
        <scheme val="minor"/>
      </rPr>
      <t>suc</t>
    </r>
    <r>
      <rPr>
        <sz val="11"/>
        <rFont val="Calibri"/>
        <family val="2"/>
        <scheme val="minor"/>
      </rPr>
      <t>*D</t>
    </r>
  </si>
  <si>
    <r>
      <t>YK</t>
    </r>
    <r>
      <rPr>
        <vertAlign val="subscript"/>
        <sz val="11"/>
        <rFont val="Calibri"/>
        <family val="2"/>
        <scheme val="minor"/>
      </rPr>
      <t>suc</t>
    </r>
  </si>
  <si>
    <r>
      <t>K</t>
    </r>
    <r>
      <rPr>
        <vertAlign val="subscript"/>
        <sz val="11"/>
        <rFont val="Calibri"/>
        <family val="2"/>
        <scheme val="minor"/>
      </rPr>
      <t>suc</t>
    </r>
    <r>
      <rPr>
        <sz val="11"/>
        <rFont val="Calibri"/>
        <family val="2"/>
        <scheme val="minor"/>
      </rPr>
      <t>E</t>
    </r>
  </si>
  <si>
    <r>
      <t>EK</t>
    </r>
    <r>
      <rPr>
        <vertAlign val="subscript"/>
        <sz val="11"/>
        <rFont val="Calibri"/>
        <family val="2"/>
        <scheme val="minor"/>
      </rPr>
      <t>suc</t>
    </r>
  </si>
  <si>
    <r>
      <t>K</t>
    </r>
    <r>
      <rPr>
        <vertAlign val="subscript"/>
        <sz val="11"/>
        <color theme="1"/>
        <rFont val="Calibri"/>
        <family val="2"/>
        <scheme val="minor"/>
      </rPr>
      <t>suc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indicates the succinylated lysine and asterisk (*) a random amino acid residue</t>
    </r>
  </si>
  <si>
    <r>
      <t>K</t>
    </r>
    <r>
      <rPr>
        <vertAlign val="subscript"/>
        <sz val="11"/>
        <color rgb="FFFF0000"/>
        <rFont val="Calibri"/>
        <family val="2"/>
        <scheme val="minor"/>
      </rPr>
      <t>suc</t>
    </r>
    <r>
      <rPr>
        <sz val="11"/>
        <color rgb="FFFF0000"/>
        <rFont val="Calibri"/>
        <family val="2"/>
        <scheme val="minor"/>
      </rPr>
      <t xml:space="preserve">******K </t>
    </r>
  </si>
  <si>
    <r>
      <t>K</t>
    </r>
    <r>
      <rPr>
        <vertAlign val="subscript"/>
        <sz val="11"/>
        <rFont val="Calibri"/>
        <family val="2"/>
        <scheme val="minor"/>
      </rPr>
      <t>suc</t>
    </r>
    <r>
      <rPr>
        <sz val="11"/>
        <rFont val="Calibri"/>
        <family val="2"/>
        <scheme val="minor"/>
      </rPr>
      <t>******R</t>
    </r>
  </si>
  <si>
    <r>
      <t>K</t>
    </r>
    <r>
      <rPr>
        <vertAlign val="subscript"/>
        <sz val="11"/>
        <rFont val="Calibri"/>
        <family val="2"/>
        <scheme val="minor"/>
      </rPr>
      <t>suc</t>
    </r>
    <r>
      <rPr>
        <sz val="11"/>
        <rFont val="Calibri"/>
        <family val="2"/>
        <scheme val="minor"/>
      </rPr>
      <t>****K</t>
    </r>
  </si>
  <si>
    <r>
      <t>K*******K</t>
    </r>
    <r>
      <rPr>
        <vertAlign val="subscript"/>
        <sz val="11"/>
        <color rgb="FFFF0000"/>
        <rFont val="Calibri"/>
        <family val="2"/>
        <scheme val="minor"/>
      </rPr>
      <t>suc</t>
    </r>
  </si>
  <si>
    <r>
      <t xml:space="preserve"> K******K</t>
    </r>
    <r>
      <rPr>
        <vertAlign val="subscript"/>
        <sz val="11"/>
        <color rgb="FFFF0000"/>
        <rFont val="Calibri"/>
        <family val="2"/>
        <scheme val="minor"/>
      </rPr>
      <t>suc</t>
    </r>
  </si>
  <si>
    <r>
      <t>K****K</t>
    </r>
    <r>
      <rPr>
        <vertAlign val="subscript"/>
        <sz val="11"/>
        <rFont val="Calibri"/>
        <family val="2"/>
        <scheme val="minor"/>
      </rPr>
      <t>suc</t>
    </r>
  </si>
  <si>
    <r>
      <t xml:space="preserve"> K*****K</t>
    </r>
    <r>
      <rPr>
        <vertAlign val="subscript"/>
        <sz val="11"/>
        <rFont val="Calibri"/>
        <family val="2"/>
        <scheme val="minor"/>
      </rPr>
      <t>suc</t>
    </r>
  </si>
  <si>
    <r>
      <t>K*****K</t>
    </r>
    <r>
      <rPr>
        <vertAlign val="subscript"/>
        <sz val="11"/>
        <color rgb="FFFF0000"/>
        <rFont val="Calibri"/>
        <family val="2"/>
        <scheme val="minor"/>
      </rPr>
      <t>suc</t>
    </r>
  </si>
  <si>
    <r>
      <t>K</t>
    </r>
    <r>
      <rPr>
        <vertAlign val="subscript"/>
        <sz val="11"/>
        <color theme="1"/>
        <rFont val="Calibri"/>
        <family val="2"/>
        <scheme val="minor"/>
      </rPr>
      <t>suc</t>
    </r>
    <r>
      <rPr>
        <sz val="11"/>
        <color theme="1"/>
        <rFont val="Calibri"/>
        <family val="2"/>
        <scheme val="minor"/>
      </rPr>
      <t>*******K</t>
    </r>
  </si>
  <si>
    <r>
      <t>FK</t>
    </r>
    <r>
      <rPr>
        <vertAlign val="subscript"/>
        <sz val="11"/>
        <color theme="1"/>
        <rFont val="Calibri"/>
        <family val="2"/>
        <scheme val="minor"/>
      </rPr>
      <t>suc</t>
    </r>
  </si>
  <si>
    <r>
      <t>R******K</t>
    </r>
    <r>
      <rPr>
        <vertAlign val="subscript"/>
        <sz val="11"/>
        <color theme="1"/>
        <rFont val="Calibri"/>
        <family val="2"/>
        <scheme val="minor"/>
      </rPr>
      <t>suc</t>
    </r>
  </si>
  <si>
    <r>
      <t>K</t>
    </r>
    <r>
      <rPr>
        <vertAlign val="subscript"/>
        <sz val="11"/>
        <color rgb="FFFF0000"/>
        <rFont val="Calibri"/>
        <family val="2"/>
        <scheme val="minor"/>
      </rPr>
      <t>suc</t>
    </r>
    <r>
      <rPr>
        <sz val="11"/>
        <color rgb="FFFF0000"/>
        <rFont val="Calibri"/>
        <family val="2"/>
        <scheme val="minor"/>
      </rPr>
      <t>******K</t>
    </r>
  </si>
  <si>
    <r>
      <t>K******K</t>
    </r>
    <r>
      <rPr>
        <vertAlign val="subscript"/>
        <sz val="11"/>
        <color rgb="FFFF0000"/>
        <rFont val="Calibri"/>
        <family val="2"/>
        <scheme val="minor"/>
      </rPr>
      <t>suc</t>
    </r>
  </si>
  <si>
    <t>In yellow, modified enzymes involved in addition/removal of small chemical groups</t>
  </si>
  <si>
    <t>serine protein kinase YeaG</t>
  </si>
  <si>
    <t xml:space="preserve">P. fluorescens SBW25 </t>
  </si>
  <si>
    <t>99.8</t>
  </si>
  <si>
    <t>92.2</t>
  </si>
  <si>
    <t>99.7</t>
  </si>
  <si>
    <t>99.5</t>
  </si>
  <si>
    <t>74.2</t>
  </si>
  <si>
    <t>99.3</t>
  </si>
  <si>
    <t>99.4</t>
  </si>
  <si>
    <t>37.3</t>
  </si>
  <si>
    <t>98.9</t>
  </si>
  <si>
    <t>97.8</t>
  </si>
  <si>
    <t>42.4</t>
  </si>
  <si>
    <t>99.1</t>
  </si>
  <si>
    <t>99.2</t>
  </si>
  <si>
    <t>83.8</t>
  </si>
  <si>
    <t>99.9</t>
  </si>
  <si>
    <t>99.6</t>
  </si>
  <si>
    <t>94.2</t>
  </si>
  <si>
    <t>27.1</t>
  </si>
  <si>
    <t>70.3</t>
  </si>
  <si>
    <t>83.5</t>
  </si>
  <si>
    <t>98.7</t>
  </si>
  <si>
    <t>48.4</t>
  </si>
  <si>
    <t>71.5</t>
  </si>
  <si>
    <t>98.6</t>
  </si>
  <si>
    <t>98.4</t>
  </si>
  <si>
    <t>98.8</t>
  </si>
  <si>
    <t>97.9</t>
  </si>
  <si>
    <t>98.3</t>
  </si>
  <si>
    <t>34.2</t>
  </si>
  <si>
    <t>93.1</t>
  </si>
  <si>
    <t>96.6</t>
  </si>
  <si>
    <t>97.7</t>
  </si>
  <si>
    <t>97.2</t>
  </si>
  <si>
    <t>98.2</t>
  </si>
  <si>
    <t>94.1</t>
  </si>
  <si>
    <t>38.3</t>
  </si>
  <si>
    <t>98.1</t>
  </si>
  <si>
    <t>aer2*</t>
  </si>
  <si>
    <t>hcp1 *</t>
  </si>
  <si>
    <t>tagF1*</t>
  </si>
  <si>
    <t>pasP/yceI</t>
  </si>
  <si>
    <t>cheV*</t>
  </si>
  <si>
    <t>mcpS*</t>
  </si>
  <si>
    <t>osmY*</t>
  </si>
  <si>
    <t>cheR*</t>
  </si>
  <si>
    <t>cheB*</t>
  </si>
  <si>
    <t>cheA*</t>
  </si>
  <si>
    <t>yeaG*</t>
  </si>
  <si>
    <t>sixA*</t>
  </si>
  <si>
    <t>clpD*</t>
  </si>
  <si>
    <t>yeaH*</t>
  </si>
  <si>
    <t>fadD6*</t>
  </si>
  <si>
    <t>clpP2*</t>
  </si>
  <si>
    <t>rraA*</t>
  </si>
  <si>
    <t>fadB1*</t>
  </si>
  <si>
    <t>pstS*</t>
  </si>
  <si>
    <r>
      <t xml:space="preserve">In red, the same motif identified in </t>
    </r>
    <r>
      <rPr>
        <i/>
        <sz val="11"/>
        <color rgb="FFFF0000"/>
        <rFont val="Calibri"/>
        <family val="2"/>
        <scheme val="minor"/>
      </rPr>
      <t>P. aeruginosa</t>
    </r>
  </si>
  <si>
    <t>836.451463604375</t>
  </si>
  <si>
    <t>1696.88595943531</t>
  </si>
  <si>
    <t>1509.71811275563</t>
  </si>
  <si>
    <t>1236.56852903406</t>
  </si>
  <si>
    <t>898.535020733281</t>
  </si>
  <si>
    <t>1828.86984615406</t>
  </si>
  <si>
    <t>1121.59672727625</t>
  </si>
  <si>
    <t>1297.6714343075</t>
  </si>
  <si>
    <t>954.471238995</t>
  </si>
  <si>
    <t>1265.6785314568</t>
  </si>
  <si>
    <t>1309.71086301844</t>
  </si>
  <si>
    <t>906.495530987188</t>
  </si>
  <si>
    <t>956.461534405156</t>
  </si>
  <si>
    <t>2143.00522213063</t>
  </si>
  <si>
    <t>1031.54985227625</t>
  </si>
  <si>
    <t>1321.5972155575</t>
  </si>
  <si>
    <t>805.447618389531</t>
  </si>
  <si>
    <t>922.429796123906</t>
  </si>
  <si>
    <t>3597.74264888844</t>
  </si>
  <si>
    <t>1125.46916379969</t>
  </si>
  <si>
    <t>1311.76115598719</t>
  </si>
  <si>
    <t>1564.78251829188</t>
  </si>
  <si>
    <t>1257.64445676844</t>
  </si>
  <si>
    <t>1463.78752317469</t>
  </si>
  <si>
    <t>1116.56755247156</t>
  </si>
  <si>
    <t>1032.52433958094</t>
  </si>
  <si>
    <t>2304.23160152516</t>
  </si>
  <si>
    <t>1971.03531246266</t>
  </si>
  <si>
    <t>1127.61992063563</t>
  </si>
  <si>
    <t>1705.95242672047</t>
  </si>
  <si>
    <t>2230.21615963063</t>
  </si>
  <si>
    <t>1282.72490110438</t>
  </si>
  <si>
    <t>1371.68376340906</t>
  </si>
  <si>
    <t>2413.26138668141</t>
  </si>
  <si>
    <t>1108.56291379969</t>
  </si>
  <si>
    <t>994.520921612188</t>
  </si>
  <si>
    <t>975.55375852625</t>
  </si>
  <si>
    <t>1096.47307004969</t>
  </si>
  <si>
    <t>2581.28079586109</t>
  </si>
  <si>
    <t>1236.57243528406</t>
  </si>
  <si>
    <t>1291.68473997156</t>
  </si>
  <si>
    <t>1681.8907201775</t>
  </si>
  <si>
    <t>944.523240948125</t>
  </si>
  <si>
    <t>953.408800030156</t>
  </si>
  <si>
    <t>1062.52678098719</t>
  </si>
  <si>
    <t>1865.88223629078</t>
  </si>
  <si>
    <t>1113.56315794031</t>
  </si>
  <si>
    <t>1054.65031614344</t>
  </si>
  <si>
    <t>1996.11545162281</t>
  </si>
  <si>
    <t>1784.889743615</t>
  </si>
  <si>
    <t>1955.00076656422</t>
  </si>
  <si>
    <t>2986.50711422047</t>
  </si>
  <si>
    <t>874.426439190313</t>
  </si>
  <si>
    <t>1219.65764036219</t>
  </si>
  <si>
    <t>1194.68473997156</t>
  </si>
  <si>
    <t>2319.14242916188</t>
  </si>
  <si>
    <t>2666.32558221938</t>
  </si>
  <si>
    <t>2288.19339351734</t>
  </si>
  <si>
    <t>1029.58378782313</t>
  </si>
  <si>
    <t>1015.49546995203</t>
  </si>
  <si>
    <t>1032.46598997156</t>
  </si>
  <si>
    <t>2034.93619136891</t>
  </si>
  <si>
    <t>961.476915264531</t>
  </si>
  <si>
    <t>1137.55107297938</t>
  </si>
  <si>
    <t>1291.68876829188</t>
  </si>
  <si>
    <t>2216.16647701344</t>
  </si>
  <si>
    <t>1137.60051145594</t>
  </si>
  <si>
    <t>1162.57292356531</t>
  </si>
  <si>
    <t>960.474351787969</t>
  </si>
  <si>
    <t>843.457322979375</t>
  </si>
  <si>
    <t>1163.59282102625</t>
  </si>
  <si>
    <t>2596.26742916188</t>
  </si>
  <si>
    <t>2483.29593257984</t>
  </si>
  <si>
    <t>1468.83862667164</t>
  </si>
  <si>
    <t>1539.82353391688</t>
  </si>
  <si>
    <t>1128.59025754969</t>
  </si>
  <si>
    <t>2351.25326900563</t>
  </si>
  <si>
    <t>2852.53177242359</t>
  </si>
  <si>
    <t>1323.64679317555</t>
  </si>
  <si>
    <t>1800.8711889275</t>
  </si>
  <si>
    <t>829.503099346563</t>
  </si>
  <si>
    <t>906.496812725469</t>
  </si>
  <si>
    <t>1257.74186887781</t>
  </si>
  <si>
    <t>963.44188</t>
  </si>
  <si>
    <t>992.465135479375</t>
  </si>
  <si>
    <t>2315.21791620375</t>
  </si>
  <si>
    <t>972.536058330938</t>
  </si>
  <si>
    <t>2365.24417476734</t>
  </si>
  <si>
    <t>2091.98124876063</t>
  </si>
  <si>
    <t>2034.15671138844</t>
  </si>
  <si>
    <t>917.439317608281</t>
  </si>
  <si>
    <t>1925.00076656422</t>
  </si>
  <si>
    <t>1226.6538561825</t>
  </si>
  <si>
    <t>1487.81376829188</t>
  </si>
  <si>
    <t>1515.8433093075</t>
  </si>
  <si>
    <t>1207.60234251063</t>
  </si>
  <si>
    <t>2023.02682857594</t>
  </si>
  <si>
    <t>1789.88632564625</t>
  </si>
  <si>
    <t>807.401780987188</t>
  </si>
  <si>
    <t>1364.77922239344</t>
  </si>
  <si>
    <t>1230.63224973719</t>
  </si>
  <si>
    <t>1257.6365392693</t>
  </si>
  <si>
    <t>1301.69609251063</t>
  </si>
  <si>
    <t>1016.52562131922</t>
  </si>
  <si>
    <t>1371.77360715906</t>
  </si>
  <si>
    <t>2129.99832515797</t>
  </si>
  <si>
    <t>2153.09176998219</t>
  </si>
  <si>
    <t>1596.83806028406</t>
  </si>
  <si>
    <t>947.504320049688</t>
  </si>
  <si>
    <t>2590.34872799</t>
  </si>
  <si>
    <t>1371.71428098719</t>
  </si>
  <si>
    <t>1015.54222288172</t>
  </si>
  <si>
    <t>1707.86697750172</t>
  </si>
  <si>
    <t>1668.91257076344</t>
  </si>
  <si>
    <t>1273.59770383875</t>
  </si>
  <si>
    <t>1092.52128782313</t>
  </si>
  <si>
    <t>2174.08645992359</t>
  </si>
  <si>
    <t>2544.19516353688</t>
  </si>
  <si>
    <t>2027.11795406422</t>
  </si>
  <si>
    <t>1241.61113157313</t>
  </si>
  <si>
    <t>2104.08029537281</t>
  </si>
  <si>
    <t>2204.17929439625</t>
  </si>
  <si>
    <t>903.462755108281</t>
  </si>
  <si>
    <t>1703.90605344813</t>
  </si>
  <si>
    <t>1473.75407590906</t>
  </si>
  <si>
    <t>2702.43153925063</t>
  </si>
  <si>
    <t>1250.61673336109</t>
  </si>
  <si>
    <t>1101.57817258875</t>
  </si>
  <si>
    <t>1232.63810911219</t>
  </si>
  <si>
    <t>2011.13467769703</t>
  </si>
  <si>
    <t>2108.05588131031</t>
  </si>
  <si>
    <t>935.483018780156</t>
  </si>
  <si>
    <t>1107.54777708094</t>
  </si>
  <si>
    <t>1128.60063352625</t>
  </si>
  <si>
    <t>1847.85220699391</t>
  </si>
  <si>
    <t>1814.06338863453</t>
  </si>
  <si>
    <t>1452.83108882984</t>
  </si>
  <si>
    <t>1269.70585813563</t>
  </si>
  <si>
    <t>1922.94906978688</t>
  </si>
  <si>
    <t>1042.50908079188</t>
  </si>
  <si>
    <t>1200.50297727625</t>
  </si>
  <si>
    <t>1168.54203977625</t>
  </si>
  <si>
    <t>1047.55729856531</t>
  </si>
  <si>
    <t>2751.34439449391</t>
  </si>
  <si>
    <t>996.550645733281</t>
  </si>
  <si>
    <t>1276.63664426844</t>
  </si>
  <si>
    <t>939.587205791875</t>
  </si>
  <si>
    <t>974.479417705938</t>
  </si>
  <si>
    <t>1591.78166379969</t>
  </si>
  <si>
    <t>1253.60197629969</t>
  </si>
  <si>
    <t>1259.62259273609</t>
  </si>
  <si>
    <t>1821.99826412281</t>
  </si>
  <si>
    <t>1854.97500972828</t>
  </si>
  <si>
    <t>1220.56926145594</t>
  </si>
  <si>
    <t>879.456468487188</t>
  </si>
  <si>
    <t>1963.98991575281</t>
  </si>
  <si>
    <t>917.46782102625</t>
  </si>
  <si>
    <t>1846.89053707203</t>
  </si>
  <si>
    <t>844.476854229375</t>
  </si>
  <si>
    <t>1772.99026851734</t>
  </si>
  <si>
    <t>929.493455791875</t>
  </si>
  <si>
    <t>1126.63273801844</t>
  </si>
  <si>
    <t>1042.62431516688</t>
  </si>
  <si>
    <t>1018.50425901453</t>
  </si>
  <si>
    <t>2391.28781490406</t>
  </si>
  <si>
    <t>1840.98190670094</t>
  </si>
  <si>
    <t>961.538499737188</t>
  </si>
  <si>
    <t>1263.60881223719</t>
  </si>
  <si>
    <t>1531.78154172938</t>
  </si>
  <si>
    <t>846.493516827031</t>
  </si>
  <si>
    <t>2367.35025386891</t>
  </si>
  <si>
    <t>1613.87468137781</t>
  </si>
  <si>
    <t>1100.61906614344</t>
  </si>
  <si>
    <t>1060.4897936825</t>
  </si>
  <si>
    <t>1869.99113645594</t>
  </si>
  <si>
    <t>1682.93277340016</t>
  </si>
  <si>
    <t>1283.59221067469</t>
  </si>
  <si>
    <t>1263.54850950281</t>
  </si>
  <si>
    <t>1104.66642942469</t>
  </si>
  <si>
    <t>975.55082883875</t>
  </si>
  <si>
    <t>1272.72575559656</t>
  </si>
  <si>
    <t>1523.82695188563</t>
  </si>
  <si>
    <t>1028.60234251063</t>
  </si>
  <si>
    <t>836.41508665125</t>
  </si>
  <si>
    <t>904.452318096563</t>
  </si>
  <si>
    <t>1421.69194212</t>
  </si>
  <si>
    <t>2194.15262203297</t>
  </si>
  <si>
    <t>2218.13393182875</t>
  </si>
  <si>
    <t>951.477220440313</t>
  </si>
  <si>
    <t>1716.84538450281</t>
  </si>
  <si>
    <t>943.524095440313</t>
  </si>
  <si>
    <t>1321.7827624325</t>
  </si>
  <si>
    <t>1371.67350950281</t>
  </si>
  <si>
    <t>1106.53935422938</t>
  </si>
  <si>
    <t>2215.10116939625</t>
  </si>
  <si>
    <t>1456.81840696375</t>
  </si>
  <si>
    <t>1310.57451047938</t>
  </si>
  <si>
    <t>1935.97299556813</t>
  </si>
  <si>
    <t>986.551622295781</t>
  </si>
  <si>
    <t>1204.568895245</t>
  </si>
  <si>
    <t>2425.09549312672</t>
  </si>
  <si>
    <t>1281.77629270594</t>
  </si>
  <si>
    <t>2261.20877437672</t>
  </si>
  <si>
    <t>2258.1836889275</t>
  </si>
  <si>
    <t>2515.22366695484</t>
  </si>
  <si>
    <t>942.562608623906</t>
  </si>
  <si>
    <t>1018.52244749109</t>
  </si>
  <si>
    <t>1289.59880247156</t>
  </si>
  <si>
    <t>1105.56694212</t>
  </si>
  <si>
    <t>949.473497295781</t>
  </si>
  <si>
    <t>1656.81515865406</t>
  </si>
  <si>
    <t>1023.53776731531</t>
  </si>
  <si>
    <t>1488.80554561695</t>
  </si>
  <si>
    <t>2047.03744869313</t>
  </si>
  <si>
    <t>2536.21030025563</t>
  </si>
  <si>
    <t>3182.45029049</t>
  </si>
  <si>
    <t>1235.66288938563</t>
  </si>
  <si>
    <t>1108.55449094813</t>
  </si>
  <si>
    <t>1025.46660032313</t>
  </si>
  <si>
    <t>1620.89371090016</t>
  </si>
  <si>
    <t>1829.96074094813</t>
  </si>
  <si>
    <t>1544.82463254969</t>
  </si>
  <si>
    <t>2110.96176509938</t>
  </si>
  <si>
    <t>2485.27713375172</t>
  </si>
  <si>
    <t>944.515489483281</t>
  </si>
  <si>
    <t>1410.6954076775</t>
  </si>
  <si>
    <t>2244.13382320484</t>
  </si>
  <si>
    <t>1195.60661497156</t>
  </si>
  <si>
    <t>1288.71135129969</t>
  </si>
  <si>
    <t>2777.30898065688</t>
  </si>
  <si>
    <t>876.467027569219</t>
  </si>
  <si>
    <t>1307.63321285328</t>
  </si>
  <si>
    <t>1283.66447629969</t>
  </si>
  <si>
    <t>2032.01786985438</t>
  </si>
  <si>
    <t>1844.04635982594</t>
  </si>
  <si>
    <t>1493.82036008875</t>
  </si>
  <si>
    <t>1253.69084348719</t>
  </si>
  <si>
    <t>2237.06743040125</t>
  </si>
  <si>
    <t>1535.75992183766</t>
  </si>
  <si>
    <t>1060.54374876063</t>
  </si>
  <si>
    <t>877.407945537969</t>
  </si>
  <si>
    <t>1015.54191770594</t>
  </si>
  <si>
    <t>2058.09501829188</t>
  </si>
  <si>
    <t>1115.60453977625</t>
  </si>
  <si>
    <t>1807.96257200281</t>
  </si>
  <si>
    <t>1237.59269895594</t>
  </si>
  <si>
    <t>1596.72964840016</t>
  </si>
  <si>
    <t>1176.55363645594</t>
  </si>
  <si>
    <t>1138.57524290125</t>
  </si>
  <si>
    <t>1029.58183469813</t>
  </si>
  <si>
    <t>1115.54094114344</t>
  </si>
  <si>
    <t>830.473314190313</t>
  </si>
  <si>
    <t>2132.04068355641</t>
  </si>
  <si>
    <t>1408.84208860438</t>
  </si>
  <si>
    <t>917.509141827031</t>
  </si>
  <si>
    <t>1029.56999387781</t>
  </si>
  <si>
    <t>1815.85434322438</t>
  </si>
  <si>
    <t>952.460130596563</t>
  </si>
  <si>
    <t>1101.5894030575</t>
  </si>
  <si>
    <t>823.393968487188</t>
  </si>
  <si>
    <t>2125.23959713063</t>
  </si>
  <si>
    <t>2769.47476558766</t>
  </si>
  <si>
    <t>1198.68364133875</t>
  </si>
  <si>
    <t>2607.35959224781</t>
  </si>
  <si>
    <t>988.531541729375</t>
  </si>
  <si>
    <t>1462.88810911219</t>
  </si>
  <si>
    <t>1506.77336301844</t>
  </si>
  <si>
    <t>830.498277569219</t>
  </si>
  <si>
    <t>1224.59831419031</t>
  </si>
  <si>
    <t>2754.29147701344</t>
  </si>
  <si>
    <t>1513.68376340906</t>
  </si>
  <si>
    <t>872.508775616094</t>
  </si>
  <si>
    <t>970.519945049688</t>
  </si>
  <si>
    <t>1658.78959837</t>
  </si>
  <si>
    <t>1028.57304563563</t>
  </si>
  <si>
    <t>1028.4917468075</t>
  </si>
  <si>
    <t>2251.12076168141</t>
  </si>
  <si>
    <t>1354.69523801844</t>
  </si>
  <si>
    <t>2621.1836889275</t>
  </si>
  <si>
    <t>1251.65886106531</t>
  </si>
  <si>
    <t>1241.63652219813</t>
  </si>
  <si>
    <t>1131.61601438563</t>
  </si>
  <si>
    <t>1232.58256712</t>
  </si>
  <si>
    <t>920.508653545781</t>
  </si>
  <si>
    <t>1045.52775754969</t>
  </si>
  <si>
    <t>1530.760301495</t>
  </si>
  <si>
    <t>1106.51408567469</t>
  </si>
  <si>
    <t>1238.64726438563</t>
  </si>
  <si>
    <t>2115.08108882984</t>
  </si>
  <si>
    <t>920.481737041875</t>
  </si>
  <si>
    <t>927.561815166875</t>
  </si>
  <si>
    <t>1258.70549192469</t>
  </si>
  <si>
    <t>1797.86003294031</t>
  </si>
  <si>
    <t>1133.561082745</t>
  </si>
  <si>
    <t>960.514207745</t>
  </si>
  <si>
    <t>1417.7690905575</t>
  </si>
  <si>
    <t>1255.65556516688</t>
  </si>
  <si>
    <t>1175.57609739344</t>
  </si>
  <si>
    <t>1305.71591549</t>
  </si>
  <si>
    <t>1121.55839719813</t>
  </si>
  <si>
    <t>3675.76917228859</t>
  </si>
  <si>
    <t>1399.74418821375</t>
  </si>
  <si>
    <t>2237.11722164234</t>
  </si>
  <si>
    <t>1078.57780637781</t>
  </si>
  <si>
    <t>2504.09781246266</t>
  </si>
  <si>
    <t>980.504869366094</t>
  </si>
  <si>
    <t>1368.66459837</t>
  </si>
  <si>
    <t>1175.58915891688</t>
  </si>
  <si>
    <t>962.497423077031</t>
  </si>
  <si>
    <t>1014.55760374109</t>
  </si>
  <si>
    <t>2340.19095211109</t>
  </si>
  <si>
    <t>1844.93808345875</t>
  </si>
  <si>
    <t>1420.6226061825</t>
  </si>
  <si>
    <t>1309.66081419031</t>
  </si>
  <si>
    <t>1175.64201536219</t>
  </si>
  <si>
    <t>1126.51872434656</t>
  </si>
  <si>
    <t>1022.51561155359</t>
  </si>
  <si>
    <t>2653.28866939625</t>
  </si>
  <si>
    <t>1735.85685911219</t>
  </si>
  <si>
    <t>1265.67778196375</t>
  </si>
  <si>
    <t>1827.87541379969</t>
  </si>
  <si>
    <t>966.488450909063</t>
  </si>
  <si>
    <t>1276.639207745</t>
  </si>
  <si>
    <t>1716.99093990406</t>
  </si>
  <si>
    <t>1592.82181148609</t>
  </si>
  <si>
    <t>1928.05643062672</t>
  </si>
  <si>
    <t>1153.58818235438</t>
  </si>
  <si>
    <t>2514.28543453297</t>
  </si>
  <si>
    <t>1148.6304186825</t>
  </si>
  <si>
    <t>1099.59977903406</t>
  </si>
  <si>
    <t>1051.55314817469</t>
  </si>
  <si>
    <t>1559.80961790125</t>
  </si>
  <si>
    <t>977.566820049688</t>
  </si>
  <si>
    <t>1059.55705442469</t>
  </si>
  <si>
    <t>1252.64261226734</t>
  </si>
  <si>
    <t>1078.55070676844</t>
  </si>
  <si>
    <t>2155.20315914234</t>
  </si>
  <si>
    <t>1230.69218626063</t>
  </si>
  <si>
    <t>997.505113506719</t>
  </si>
  <si>
    <t>1126.58439817469</t>
  </si>
  <si>
    <t>1294.57170286219</t>
  </si>
  <si>
    <t>1105.53019895594</t>
  </si>
  <si>
    <t>821.415452862188</t>
  </si>
  <si>
    <t>1315.63578977625</t>
  </si>
  <si>
    <t>1110.57951536219</t>
  </si>
  <si>
    <t>1014.59080686609</t>
  </si>
  <si>
    <t>1115.56974973719</t>
  </si>
  <si>
    <t>1105.59880247156</t>
  </si>
  <si>
    <t>1541.84355344813</t>
  </si>
  <si>
    <t>3142.44321041188</t>
  </si>
  <si>
    <t>1043.49809446375</t>
  </si>
  <si>
    <t>962.530565166875</t>
  </si>
  <si>
    <t>1014.52214231531</t>
  </si>
  <si>
    <t>872.404161358281</t>
  </si>
  <si>
    <t>1016.52537717859</t>
  </si>
  <si>
    <t>1466.84350948414</t>
  </si>
  <si>
    <t>1282.53959837</t>
  </si>
  <si>
    <t>919.41508665125</t>
  </si>
  <si>
    <t>1945.93779172938</t>
  </si>
  <si>
    <t>1178.57097044031</t>
  </si>
  <si>
    <t>1267.66411008875</t>
  </si>
  <si>
    <t>1474.82597532313</t>
  </si>
  <si>
    <t>2000.04850950281</t>
  </si>
  <si>
    <t>901.535997295781</t>
  </si>
  <si>
    <t>1255.70010738453</t>
  </si>
  <si>
    <t>2155.15500240406</t>
  </si>
  <si>
    <t>2858.37807245375</t>
  </si>
  <si>
    <t>1413.74345579188</t>
  </si>
  <si>
    <t>2011.99270992359</t>
  </si>
  <si>
    <t>2862.41397457203</t>
  </si>
  <si>
    <t>1521.74186887781</t>
  </si>
  <si>
    <t>1674.95267086109</t>
  </si>
  <si>
    <t>1295.73080806813</t>
  </si>
  <si>
    <t>1253.67265501063</t>
  </si>
  <si>
    <t>1171.6929186825</t>
  </si>
  <si>
    <t>1976.10136594813</t>
  </si>
  <si>
    <t>2038.97245969813</t>
  </si>
  <si>
    <t>983.551744366094</t>
  </si>
  <si>
    <t>2149.11288814625</t>
  </si>
  <si>
    <t>1088.55497922938</t>
  </si>
  <si>
    <t>1971.91513424</t>
  </si>
  <si>
    <t>2446.28482418141</t>
  </si>
  <si>
    <t>1296.71513547938</t>
  </si>
  <si>
    <t>1101.58818235438</t>
  </si>
  <si>
    <t>1121.58342161219</t>
  </si>
  <si>
    <t>1106.62333860438</t>
  </si>
  <si>
    <t>1699.89841060719</t>
  </si>
  <si>
    <t>1165.61149778406</t>
  </si>
  <si>
    <t>1316.62321653406</t>
  </si>
  <si>
    <t>1723.9258764275</t>
  </si>
  <si>
    <t>1640.81974973719</t>
  </si>
  <si>
    <t>1704.87309446375</t>
  </si>
  <si>
    <t>1091.53434934656</t>
  </si>
  <si>
    <t>2241.08145504078</t>
  </si>
  <si>
    <t>1348.62883</t>
  </si>
  <si>
    <t>2163.18893795094</t>
  </si>
  <si>
    <t>2493.30246334156</t>
  </si>
  <si>
    <t>958.495469952031</t>
  </si>
  <si>
    <t>1134.54789915125</t>
  </si>
  <si>
    <t>1132.60087766688</t>
  </si>
  <si>
    <t>1818.92656126063</t>
  </si>
  <si>
    <t>909.397691631719</t>
  </si>
  <si>
    <t>1245.60673704188</t>
  </si>
  <si>
    <t>1343.66765012781</t>
  </si>
  <si>
    <t>1271.59318723719</t>
  </si>
  <si>
    <t>1094.54777708094</t>
  </si>
  <si>
    <t>1351.69645872156</t>
  </si>
  <si>
    <t>1153.67973508875</t>
  </si>
  <si>
    <t>2023.061618615</t>
  </si>
  <si>
    <t>3106.55307369313</t>
  </si>
  <si>
    <t>901.387681866094</t>
  </si>
  <si>
    <t>1231.67204465906</t>
  </si>
  <si>
    <t>870.566148662969</t>
  </si>
  <si>
    <t>1315.63835325281</t>
  </si>
  <si>
    <t>1021.53477659266</t>
  </si>
  <si>
    <t>1516.7495593075</t>
  </si>
  <si>
    <t>872.509691143438</t>
  </si>
  <si>
    <t>914.45756712</t>
  </si>
  <si>
    <t>1416.66227903406</t>
  </si>
  <si>
    <t>1381.73210325281</t>
  </si>
  <si>
    <t>1158.61137571375</t>
  </si>
  <si>
    <t>1506.78239622156</t>
  </si>
  <si>
    <t>1383.82267942469</t>
  </si>
  <si>
    <t>1318.6519030575</t>
  </si>
  <si>
    <t>1743.85637083094</t>
  </si>
  <si>
    <t>1085.62016477625</t>
  </si>
  <si>
    <t>2623.22677974781</t>
  </si>
  <si>
    <t>899.493760967656</t>
  </si>
  <si>
    <t>1536.81279172938</t>
  </si>
  <si>
    <t>1471.78605833094</t>
  </si>
  <si>
    <t>1311.64384641688</t>
  </si>
  <si>
    <t>1236.71843137781</t>
  </si>
  <si>
    <t>2316.1186999325</t>
  </si>
  <si>
    <t>1490.74785032313</t>
  </si>
  <si>
    <t>966.535875225469</t>
  </si>
  <si>
    <t>1816.86691646656</t>
  </si>
  <si>
    <t>1218.64860715906</t>
  </si>
  <si>
    <t>1058.57243528406</t>
  </si>
  <si>
    <t>1054.52678098719</t>
  </si>
  <si>
    <t>1204.57866087</t>
  </si>
  <si>
    <t>1357.71257200281</t>
  </si>
  <si>
    <t>1089.55180540125</t>
  </si>
  <si>
    <t>1266.62223997156</t>
  </si>
  <si>
    <t>1144.63261594813</t>
  </si>
  <si>
    <t>2392.17624263844</t>
  </si>
  <si>
    <t>2126.03178587</t>
  </si>
  <si>
    <t>1002.510301495</t>
  </si>
  <si>
    <t>1023.5581530575</t>
  </si>
  <si>
    <t>1597.8335436825</t>
  </si>
  <si>
    <t>987.536546612188</t>
  </si>
  <si>
    <t>1649.85600462</t>
  </si>
  <si>
    <t>1119.60392942469</t>
  </si>
  <si>
    <t>942.535936260625</t>
  </si>
  <si>
    <t>1186.61979856531</t>
  </si>
  <si>
    <t>1451.67656126063</t>
  </si>
  <si>
    <t>2435.13388424</t>
  </si>
  <si>
    <t>1997.98843746266</t>
  </si>
  <si>
    <t>2467.21982174</t>
  </si>
  <si>
    <t>1891.93869381031</t>
  </si>
  <si>
    <t>1830.98625364344</t>
  </si>
  <si>
    <t>948.482225323125</t>
  </si>
  <si>
    <t>1126.61430540125</t>
  </si>
  <si>
    <t>1602.8140124325</t>
  </si>
  <si>
    <t>1550.76860227625</t>
  </si>
  <si>
    <t>1204.56218137781</t>
  </si>
  <si>
    <t>2079.97775631031</t>
  </si>
  <si>
    <t>1196.65654172938</t>
  </si>
  <si>
    <t>1680.94084348719</t>
  </si>
  <si>
    <t>1725.95012083094</t>
  </si>
  <si>
    <t>2178.02121334156</t>
  </si>
  <si>
    <t>1175.54289426844</t>
  </si>
  <si>
    <t>1270.71525754969</t>
  </si>
  <si>
    <t>1321.70024290125</t>
  </si>
  <si>
    <t>1490.62870969813</t>
  </si>
  <si>
    <t>914.509263897344</t>
  </si>
  <si>
    <t>944.541185284063</t>
  </si>
  <si>
    <t>1685.94999876063</t>
  </si>
  <si>
    <t>2297.25088863453</t>
  </si>
  <si>
    <t>929.540880108281</t>
  </si>
  <si>
    <t>2321.3125951775</t>
  </si>
  <si>
    <t>1907.94174556813</t>
  </si>
  <si>
    <t>1886.95840816578</t>
  </si>
  <si>
    <t>2321.15043821375</t>
  </si>
  <si>
    <t>1571.83610715906</t>
  </si>
  <si>
    <t>2301.14078121266</t>
  </si>
  <si>
    <t>930.4878405575</t>
  </si>
  <si>
    <t>1221.57756223719</t>
  </si>
  <si>
    <t>961.494310284063</t>
  </si>
  <si>
    <t>2539.1700170525</t>
  </si>
  <si>
    <t>1044.58317747156</t>
  </si>
  <si>
    <t>1500.79521360438</t>
  </si>
  <si>
    <t>1307.72966184656</t>
  </si>
  <si>
    <t>1115.64567747156</t>
  </si>
  <si>
    <t>1485.85978879969</t>
  </si>
  <si>
    <t>1237.60380735438</t>
  </si>
  <si>
    <t>1464.69560422938</t>
  </si>
  <si>
    <t>1579.78605833094</t>
  </si>
  <si>
    <t>1096.58867063563</t>
  </si>
  <si>
    <t>1276.65373411219</t>
  </si>
  <si>
    <t>1316.75920286219</t>
  </si>
  <si>
    <t>1134.5464343075</t>
  </si>
  <si>
    <t>1696.89372434656</t>
  </si>
  <si>
    <t>1452.66826047938</t>
  </si>
  <si>
    <t>1660.90104856531</t>
  </si>
  <si>
    <t>1032.49577512781</t>
  </si>
  <si>
    <t>1995.96841793141</t>
  </si>
  <si>
    <t>2050.98172359547</t>
  </si>
  <si>
    <t>1362.66435422938</t>
  </si>
  <si>
    <t>1098.65275754969</t>
  </si>
  <si>
    <t>1122.51652708094</t>
  </si>
  <si>
    <t>912.513658428594</t>
  </si>
  <si>
    <t>1287.69328489344</t>
  </si>
  <si>
    <t>1115.62126340906</t>
  </si>
  <si>
    <t>1344.67888059656</t>
  </si>
  <si>
    <t>1111.68339719813</t>
  </si>
  <si>
    <t>960.46293821375</t>
  </si>
  <si>
    <t>1264.60232906422</t>
  </si>
  <si>
    <t>2614.34122066578</t>
  </si>
  <si>
    <t>1206.63725462</t>
  </si>
  <si>
    <t>1018.52360715906</t>
  </si>
  <si>
    <t>1184.70036497156</t>
  </si>
  <si>
    <t>942.562486553594</t>
  </si>
  <si>
    <t>1821.80746822438</t>
  </si>
  <si>
    <t>1419.72636594813</t>
  </si>
  <si>
    <t>1043.54692258875</t>
  </si>
  <si>
    <t>1600.78288450281</t>
  </si>
  <si>
    <t>921.47709837</t>
  </si>
  <si>
    <t>2240.03464107594</t>
  </si>
  <si>
    <t>1049.49308958094</t>
  </si>
  <si>
    <t>1018.47978391688</t>
  </si>
  <si>
    <t>1872.02580442469</t>
  </si>
  <si>
    <t>1508.84562864344</t>
  </si>
  <si>
    <t>1776.95842161219</t>
  </si>
  <si>
    <t>1671.87082271656</t>
  </si>
  <si>
    <t>1286.6597155575</t>
  </si>
  <si>
    <t>1176.6421374325</t>
  </si>
  <si>
    <t>1518.799363995</t>
  </si>
  <si>
    <t>1155.64811887781</t>
  </si>
  <si>
    <t>979.48491087</t>
  </si>
  <si>
    <t>1052.58403196375</t>
  </si>
  <si>
    <t>2036.04672603688</t>
  </si>
  <si>
    <t>1835.91006832203</t>
  </si>
  <si>
    <t>2909.4415014275</t>
  </si>
  <si>
    <t>1384.732957745</t>
  </si>
  <si>
    <t>974.509385967656</t>
  </si>
  <si>
    <t>2324.21400995375</t>
  </si>
  <si>
    <t>1319.64970579188</t>
  </si>
  <si>
    <t>1121.52177610438</t>
  </si>
  <si>
    <t>1335.62138547938</t>
  </si>
  <si>
    <t>1310.57158079188</t>
  </si>
  <si>
    <t>2044.04008665125</t>
  </si>
  <si>
    <t>1790.90739622156</t>
  </si>
  <si>
    <t>1528.79619016688</t>
  </si>
  <si>
    <t>1259.674363995</t>
  </si>
  <si>
    <t>1695.96916379969</t>
  </si>
  <si>
    <t>1598.8237780575</t>
  </si>
  <si>
    <t>1227.65568723719</t>
  </si>
  <si>
    <t>1266.60234251063</t>
  </si>
  <si>
    <t>1509.7905749325</t>
  </si>
  <si>
    <t>1344.65361204188</t>
  </si>
  <si>
    <t>1394.73381223719</t>
  </si>
  <si>
    <t>2398.15719966969</t>
  </si>
  <si>
    <t>1777.87028684656</t>
  </si>
  <si>
    <t>1084.46183958094</t>
  </si>
  <si>
    <t>988.494127178594</t>
  </si>
  <si>
    <t>1350.72598629078</t>
  </si>
  <si>
    <t>1231.63151731531</t>
  </si>
  <si>
    <t>1614.83806028406</t>
  </si>
  <si>
    <t>1510.71562376063</t>
  </si>
  <si>
    <t>1328.68400754969</t>
  </si>
  <si>
    <t>1934.94890012781</t>
  </si>
  <si>
    <t>866.392015362188</t>
  </si>
  <si>
    <t>930.48832883875</t>
  </si>
  <si>
    <t>1709.80156126063</t>
  </si>
  <si>
    <t>1412.78802852711</t>
  </si>
  <si>
    <t>1335.73210325281</t>
  </si>
  <si>
    <t>962.485765362188</t>
  </si>
  <si>
    <t>1201.59709348719</t>
  </si>
  <si>
    <t>2404.28665523609</t>
  </si>
  <si>
    <t>2063.09305172047</t>
  </si>
  <si>
    <t>1924.08256712</t>
  </si>
  <si>
    <t>1254.5679186825</t>
  </si>
  <si>
    <t>925.571580791875</t>
  </si>
  <si>
    <t>1292.63749876063</t>
  </si>
  <si>
    <t>1053.59745969813</t>
  </si>
  <si>
    <t>946.458482647344</t>
  </si>
  <si>
    <t>1446.71501340906</t>
  </si>
  <si>
    <t>1987.00778560719</t>
  </si>
  <si>
    <t>1394.643113995</t>
  </si>
  <si>
    <t>930.524766827031</t>
  </si>
  <si>
    <t>1319.68400754969</t>
  </si>
  <si>
    <t>828.410142803594</t>
  </si>
  <si>
    <t>969.609788799688</t>
  </si>
  <si>
    <t>1155.63737669031</t>
  </si>
  <si>
    <t>2098.07109251063</t>
  </si>
  <si>
    <t>1478.73954954188</t>
  </si>
  <si>
    <t>1258.70475950281</t>
  </si>
  <si>
    <t>1135.56279172938</t>
  </si>
  <si>
    <t>3313.54684810719</t>
  </si>
  <si>
    <t>1115.59379758875</t>
  </si>
  <si>
    <t>1536.89579954188</t>
  </si>
  <si>
    <t>1835.05973997156</t>
  </si>
  <si>
    <t>1409.8140124325</t>
  </si>
  <si>
    <t>1357.67485227625</t>
  </si>
  <si>
    <t>1161.62541379969</t>
  </si>
  <si>
    <t>1017.50370969813</t>
  </si>
  <si>
    <t>1337.67985715906</t>
  </si>
  <si>
    <t>2228.18588619313</t>
  </si>
  <si>
    <t>1576.78544797938</t>
  </si>
  <si>
    <t>1292.64775266688</t>
  </si>
  <si>
    <t>2330.20987300953</t>
  </si>
  <si>
    <t>1061.55119504969</t>
  </si>
  <si>
    <t>1473.82072629969</t>
  </si>
  <si>
    <t>986.5269030575</t>
  </si>
  <si>
    <t>940.436693096563</t>
  </si>
  <si>
    <t>933.469835186406</t>
  </si>
  <si>
    <t>1166.56938352625</t>
  </si>
  <si>
    <t>999.585069561406</t>
  </si>
  <si>
    <t>2277.14847164234</t>
  </si>
  <si>
    <t>1434.76078977625</t>
  </si>
  <si>
    <t>992.503709698125</t>
  </si>
  <si>
    <t>1108.52617063563</t>
  </si>
  <si>
    <t>1276.62492551844</t>
  </si>
  <si>
    <t>986.552171612188</t>
  </si>
  <si>
    <t>1564.82475462</t>
  </si>
  <si>
    <t>1228.65165891688</t>
  </si>
  <si>
    <t>1431.76848020594</t>
  </si>
  <si>
    <t>1709.97197141688</t>
  </si>
  <si>
    <t>1733.85136594813</t>
  </si>
  <si>
    <t>959.541856670781</t>
  </si>
  <si>
    <t>1651.78239622156</t>
  </si>
  <si>
    <t>1656.83329954188</t>
  </si>
  <si>
    <t>1087.58134641688</t>
  </si>
  <si>
    <t>976.504869366094</t>
  </si>
  <si>
    <t>1591.77543821375</t>
  </si>
  <si>
    <t>1263.66679563563</t>
  </si>
  <si>
    <t>1752.8433093075</t>
  </si>
  <si>
    <t>1001.56321897547</t>
  </si>
  <si>
    <t>2615.25015621266</t>
  </si>
  <si>
    <t>1273.66276731531</t>
  </si>
  <si>
    <t>1272.71684446375</t>
  </si>
  <si>
    <t>1461.77287473719</t>
  </si>
  <si>
    <t>1403.69572629969</t>
  </si>
  <si>
    <t>1117.53703489344</t>
  </si>
  <si>
    <t>1350.61271848719</t>
  </si>
  <si>
    <t>944.529039287969</t>
  </si>
  <si>
    <t>1730.89738645594</t>
  </si>
  <si>
    <t>1161.65056028406</t>
  </si>
  <si>
    <t>1001.52543821375</t>
  </si>
  <si>
    <t>1551.75224485438</t>
  </si>
  <si>
    <t>1453.80082883875</t>
  </si>
  <si>
    <t>1201.662645245</t>
  </si>
  <si>
    <t>2148.00546627125</t>
  </si>
  <si>
    <t>1332.66520872156</t>
  </si>
  <si>
    <t>1256.71000852625</t>
  </si>
  <si>
    <t>1444.71794309656</t>
  </si>
  <si>
    <t>932.503343487188</t>
  </si>
  <si>
    <t>1709.83915891688</t>
  </si>
  <si>
    <t>1976.05917720875</t>
  </si>
  <si>
    <t>1712.81059446375</t>
  </si>
  <si>
    <t>1170.70842161219</t>
  </si>
  <si>
    <t>1498.8647936825</t>
  </si>
  <si>
    <t>1251.55290403406</t>
  </si>
  <si>
    <t>1421.71928587</t>
  </si>
  <si>
    <t>1540.83781614344</t>
  </si>
  <si>
    <t>1120.5542468075</t>
  </si>
  <si>
    <t>1459.77580442469</t>
  </si>
  <si>
    <t>989.453782940313</t>
  </si>
  <si>
    <t>976.512864971563</t>
  </si>
  <si>
    <t>1041.48491087</t>
  </si>
  <si>
    <t>1549.772020245</t>
  </si>
  <si>
    <t>950.493577862188</t>
  </si>
  <si>
    <t>1091.529832745</t>
  </si>
  <si>
    <t>998.5308093075</t>
  </si>
  <si>
    <t>1761.83822994313</t>
  </si>
  <si>
    <t>1348.66679563563</t>
  </si>
  <si>
    <t>1210.60563840906</t>
  </si>
  <si>
    <t>1475.67997922938</t>
  </si>
  <si>
    <t>974.514757061406</t>
  </si>
  <si>
    <t>1129.58513059656</t>
  </si>
  <si>
    <t>1262.67363157313</t>
  </si>
  <si>
    <t>1556.85270872156</t>
  </si>
  <si>
    <t>1166.5679186825</t>
  </si>
  <si>
    <t>1089.564988995</t>
  </si>
  <si>
    <t>1467.76786985438</t>
  </si>
  <si>
    <t>1609.75676145594</t>
  </si>
  <si>
    <t>941.578477764531</t>
  </si>
  <si>
    <t>1200.72087278406</t>
  </si>
  <si>
    <t>960.498155498906</t>
  </si>
  <si>
    <t>1582.88066282313</t>
  </si>
  <si>
    <t>1848.963426495</t>
  </si>
  <si>
    <t>959.555406475469</t>
  </si>
  <si>
    <t>1986.99980344813</t>
  </si>
  <si>
    <t>1339.63090696375</t>
  </si>
  <si>
    <t>1220.62773313563</t>
  </si>
  <si>
    <t>1318.6987780575</t>
  </si>
  <si>
    <t>1981.00004758875</t>
  </si>
  <si>
    <t>971.613145733281</t>
  </si>
  <si>
    <t>1671.8745593075</t>
  </si>
  <si>
    <t>1505.85844602625</t>
  </si>
  <si>
    <t>1018.49833860438</t>
  </si>
  <si>
    <t>2505.18710689625</t>
  </si>
  <si>
    <t>916.472886944219</t>
  </si>
  <si>
    <t>1189.64763059656</t>
  </si>
  <si>
    <t>1660.85783567469</t>
  </si>
  <si>
    <t>999.583360577031</t>
  </si>
  <si>
    <t>1080.5933093075</t>
  </si>
  <si>
    <t>3135.49765377125</t>
  </si>
  <si>
    <t>1640.91032590906</t>
  </si>
  <si>
    <t>1442.75322141688</t>
  </si>
  <si>
    <t>953.578843975469</t>
  </si>
  <si>
    <t>1345.62895383875</t>
  </si>
  <si>
    <t>1678.85051145594</t>
  </si>
  <si>
    <t>1607.77836790125</t>
  </si>
  <si>
    <t>1367.81584348719</t>
  </si>
  <si>
    <t>991.512987041875</t>
  </si>
  <si>
    <t>1182.68364133875</t>
  </si>
  <si>
    <t>1909.94511594813</t>
  </si>
  <si>
    <t>2389.23044185719</t>
  </si>
  <si>
    <t>1902.09050169031</t>
  </si>
  <si>
    <t>1496.68718137781</t>
  </si>
  <si>
    <t>1415.74662962</t>
  </si>
  <si>
    <t>1029.55681028406</t>
  </si>
  <si>
    <t>1161.57817258875</t>
  </si>
  <si>
    <t>1611.86430540125</t>
  </si>
  <si>
    <t>1364.68937864344</t>
  </si>
  <si>
    <t>1229.66386594813</t>
  </si>
  <si>
    <t>1026.49247922938</t>
  </si>
  <si>
    <t>1889.9644030575</t>
  </si>
  <si>
    <t>1327.78508176844</t>
  </si>
  <si>
    <t>2350.24509029469</t>
  </si>
  <si>
    <t>1346.65434446375</t>
  </si>
  <si>
    <t>1694.85661497156</t>
  </si>
  <si>
    <t>1178.60453977625</t>
  </si>
  <si>
    <t>1117.61137571375</t>
  </si>
  <si>
    <t>1131.6030749325</t>
  </si>
  <si>
    <t>956.540513897344</t>
  </si>
  <si>
    <t>1814.86699094813</t>
  </si>
  <si>
    <t>916.472825909063</t>
  </si>
  <si>
    <t>1234.66728391688</t>
  </si>
  <si>
    <t>2015.04594602625</t>
  </si>
  <si>
    <t>830.436693096563</t>
  </si>
  <si>
    <t>1760.84782590906</t>
  </si>
  <si>
    <t>1571.82878294031</t>
  </si>
  <si>
    <t>1818.92753782313</t>
  </si>
  <si>
    <t>1446.75712766688</t>
  </si>
  <si>
    <t>1513.76408567469</t>
  </si>
  <si>
    <t>1466.68010129969</t>
  </si>
  <si>
    <t>1107.62675657313</t>
  </si>
  <si>
    <t>1052.53642454188</t>
  </si>
  <si>
    <t>1286.63798704188</t>
  </si>
  <si>
    <t>1855.947801495</t>
  </si>
  <si>
    <t>1706.93473997156</t>
  </si>
  <si>
    <t>1066.50480833094</t>
  </si>
  <si>
    <t>2146.14750852625</t>
  </si>
  <si>
    <t>1108.52678098719</t>
  </si>
  <si>
    <t>1307.56877317469</t>
  </si>
  <si>
    <t>1458.75224485438</t>
  </si>
  <si>
    <t>872.482286358281</t>
  </si>
  <si>
    <t>1644.76591672938</t>
  </si>
  <si>
    <t>1551.7436999325</t>
  </si>
  <si>
    <t>973.510545635625</t>
  </si>
  <si>
    <t>1383.63871946375</t>
  </si>
  <si>
    <t>1112.64103879969</t>
  </si>
  <si>
    <t>1059.60356321375</t>
  </si>
  <si>
    <t>945.462755108281</t>
  </si>
  <si>
    <t>943.545335674688</t>
  </si>
  <si>
    <t>1519.79570188563</t>
  </si>
  <si>
    <t>2030.02054195484</t>
  </si>
  <si>
    <t>1201.6206530575</t>
  </si>
  <si>
    <t>1150.60807981531</t>
  </si>
  <si>
    <t>1617.7749499325</t>
  </si>
  <si>
    <t>1242.70585813563</t>
  </si>
  <si>
    <t>1050.54460325281</t>
  </si>
  <si>
    <t>1168.54582395594</t>
  </si>
  <si>
    <t>2019.03215208094</t>
  </si>
  <si>
    <t>858.492967510625</t>
  </si>
  <si>
    <t>1680.83464231531</t>
  </si>
  <si>
    <t>1170.68596067469</t>
  </si>
  <si>
    <t>1401.73491087</t>
  </si>
  <si>
    <t>1584.73845090906</t>
  </si>
  <si>
    <t>1134.545457745</t>
  </si>
  <si>
    <t>1313.72941770594</t>
  </si>
  <si>
    <t>1498.79423704188</t>
  </si>
  <si>
    <t>830.4976061825</t>
  </si>
  <si>
    <t>1764.81913938563</t>
  </si>
  <si>
    <t>1142.65678587</t>
  </si>
  <si>
    <t>1230.63298215906</t>
  </si>
  <si>
    <t>1088.54680051844</t>
  </si>
  <si>
    <t>1164.56364622156</t>
  </si>
  <si>
    <t>1591.87468137781</t>
  </si>
  <si>
    <t>1560.77140989344</t>
  </si>
  <si>
    <t>2253.06913938563</t>
  </si>
  <si>
    <t>1208.7358874325</t>
  </si>
  <si>
    <t>1358.66459837</t>
  </si>
  <si>
    <t>1964.03409175953</t>
  </si>
  <si>
    <t>1001.58690061609</t>
  </si>
  <si>
    <t>1100.63090696375</t>
  </si>
  <si>
    <t>1469.84745969813</t>
  </si>
  <si>
    <t>1549.69157590906</t>
  </si>
  <si>
    <t>2210.05937376063</t>
  </si>
  <si>
    <t>1442.70744504969</t>
  </si>
  <si>
    <t>1175.57841672938</t>
  </si>
  <si>
    <t>2004.94633665125</t>
  </si>
  <si>
    <t>923.457933330938</t>
  </si>
  <si>
    <t>1785.94223384938</t>
  </si>
  <si>
    <t>1272.65568723719</t>
  </si>
  <si>
    <t>1231.61857786219</t>
  </si>
  <si>
    <t>1813.97258176844</t>
  </si>
  <si>
    <t>1225.67180051844</t>
  </si>
  <si>
    <t>1445.72746458094</t>
  </si>
  <si>
    <t>1058.54619016688</t>
  </si>
  <si>
    <t>1960.04045286219</t>
  </si>
  <si>
    <t>1567.83757200281</t>
  </si>
  <si>
    <t>1198.58464231531</t>
  </si>
  <si>
    <t>1650.91313352625</t>
  </si>
  <si>
    <t>1771.897020245</t>
  </si>
  <si>
    <t>2873.41202144703</t>
  </si>
  <si>
    <t>1186.66240110438</t>
  </si>
  <si>
    <t>1327.76408567469</t>
  </si>
  <si>
    <t>1566.82609739344</t>
  </si>
  <si>
    <t>1000.54136838953</t>
  </si>
  <si>
    <t>1350.65617551844</t>
  </si>
  <si>
    <t>2458.27383785328</t>
  </si>
  <si>
    <t>1978.01034908375</t>
  </si>
  <si>
    <t>2162.018113995</t>
  </si>
  <si>
    <t>1392.740770245</t>
  </si>
  <si>
    <t>2499.35263424</t>
  </si>
  <si>
    <t>971.553331280156</t>
  </si>
  <si>
    <t>1900.89970579188</t>
  </si>
  <si>
    <t>1716.86624507984</t>
  </si>
  <si>
    <t>1920.08757200281</t>
  </si>
  <si>
    <t>1320.71647825281</t>
  </si>
  <si>
    <t>1608.75700559656</t>
  </si>
  <si>
    <t>1371.7632311825</t>
  </si>
  <si>
    <t>1542.84501829188</t>
  </si>
  <si>
    <t>2200.1069811825</t>
  </si>
  <si>
    <t>1859.98893919031</t>
  </si>
  <si>
    <t>1475.70317258875</t>
  </si>
  <si>
    <t>1410.73039426844</t>
  </si>
  <si>
    <t>2003.01103391688</t>
  </si>
  <si>
    <t>1078.61369504969</t>
  </si>
  <si>
    <t>1810.98710813563</t>
  </si>
  <si>
    <t>1176.647020245</t>
  </si>
  <si>
    <t>1077.59428587</t>
  </si>
  <si>
    <t>1347.62516965906</t>
  </si>
  <si>
    <t>1056.62761106531</t>
  </si>
  <si>
    <t>1514.7007311825</t>
  </si>
  <si>
    <t>1201.60661497156</t>
  </si>
  <si>
    <t>1809.91972532313</t>
  </si>
  <si>
    <t>1732.83134641688</t>
  </si>
  <si>
    <t>1391.71542720875</t>
  </si>
  <si>
    <t>2012.98246946375</t>
  </si>
  <si>
    <t>1155.61515989344</t>
  </si>
  <si>
    <t>1492.74809446375</t>
  </si>
  <si>
    <t>1980.11357297938</t>
  </si>
  <si>
    <t>2026.12039547047</t>
  </si>
  <si>
    <t>1324.64848508875</t>
  </si>
  <si>
    <t>1206.64897337</t>
  </si>
  <si>
    <t>1228.64055051844</t>
  </si>
  <si>
    <t>1737.91313352625</t>
  </si>
  <si>
    <t>1349.70451536219</t>
  </si>
  <si>
    <t>1251.60197629969</t>
  </si>
  <si>
    <t>1667.94229488453</t>
  </si>
  <si>
    <t>1717.8843249325</t>
  </si>
  <si>
    <t>1058.57365598719</t>
  </si>
  <si>
    <t>1702.90043821375</t>
  </si>
  <si>
    <t>1307.64946165125</t>
  </si>
  <si>
    <t>1924.98893919031</t>
  </si>
  <si>
    <t>2472.23855953297</t>
  </si>
  <si>
    <t>1371.70573606531</t>
  </si>
  <si>
    <t>1269.67119016688</t>
  </si>
  <si>
    <t>1106.51762571375</t>
  </si>
  <si>
    <t>1475.78154172938</t>
  </si>
  <si>
    <t>1183.67888059656</t>
  </si>
  <si>
    <t>2495.21866207203</t>
  </si>
  <si>
    <t>1278.66911497156</t>
  </si>
  <si>
    <t>1272.60746946375</t>
  </si>
  <si>
    <t>1191.64946165125</t>
  </si>
  <si>
    <t>971.551622295781</t>
  </si>
  <si>
    <t>1728.88615598719</t>
  </si>
  <si>
    <t>1503.80973997156</t>
  </si>
  <si>
    <t>2576.26201047938</t>
  </si>
  <si>
    <t>1108.52653684656</t>
  </si>
  <si>
    <t>1668.77470579188</t>
  </si>
  <si>
    <t>1422.64982786219</t>
  </si>
  <si>
    <t>1496.77763547938</t>
  </si>
  <si>
    <t>1280.7573718075</t>
  </si>
  <si>
    <t>1953.01225462</t>
  </si>
  <si>
    <t>914.555406475469</t>
  </si>
  <si>
    <t>1326.69255247156</t>
  </si>
  <si>
    <t>2479.25314693531</t>
  </si>
  <si>
    <t>1569.72270383875</t>
  </si>
  <si>
    <t>1570.86882200281</t>
  </si>
  <si>
    <t>1664.75871458094</t>
  </si>
  <si>
    <t>1140.53154172938</t>
  </si>
  <si>
    <t>1940.99821653406</t>
  </si>
  <si>
    <t>2133.06669797938</t>
  </si>
  <si>
    <t>1102.59367551844</t>
  </si>
  <si>
    <t>1188.64921751063</t>
  </si>
  <si>
    <t>1667.80644407313</t>
  </si>
  <si>
    <t>2027.00627317469</t>
  </si>
  <si>
    <t>2081.00126829188</t>
  </si>
  <si>
    <t>1297.63542356531</t>
  </si>
  <si>
    <t>2442.2749499325</t>
  </si>
  <si>
    <t>1313.74223508875</t>
  </si>
  <si>
    <t>1697.94584837</t>
  </si>
  <si>
    <t>2050.05156126063</t>
  </si>
  <si>
    <t>1378.65983762781</t>
  </si>
  <si>
    <t>1233.68461790125</t>
  </si>
  <si>
    <t>1006.57548704188</t>
  </si>
  <si>
    <t>1138.55278196375</t>
  </si>
  <si>
    <t>1217.65336790125</t>
  </si>
  <si>
    <t>802.404405498906</t>
  </si>
  <si>
    <t>1170.60417356531</t>
  </si>
  <si>
    <t>2159.07988157313</t>
  </si>
  <si>
    <t>1780.95097532313</t>
  </si>
  <si>
    <t>1514.79692258875</t>
  </si>
  <si>
    <t>1076.59831419031</t>
  </si>
  <si>
    <t>1122.59318723719</t>
  </si>
  <si>
    <t>1902.01725950281</t>
  </si>
  <si>
    <t>2058.10673704188</t>
  </si>
  <si>
    <t>958.483873272344</t>
  </si>
  <si>
    <t>1536.87346067469</t>
  </si>
  <si>
    <t>1337.607957745</t>
  </si>
  <si>
    <t>973.556016827031</t>
  </si>
  <si>
    <t>1957.94767942469</t>
  </si>
  <si>
    <t>1876.93828001063</t>
  </si>
  <si>
    <t>1474.75126829188</t>
  </si>
  <si>
    <t>1469.72319212</t>
  </si>
  <si>
    <t>1554.80449094813</t>
  </si>
  <si>
    <t>1212.53215208094</t>
  </si>
  <si>
    <t>1878.95060911219</t>
  </si>
  <si>
    <t>1298.70573606531</t>
  </si>
  <si>
    <t>1414.74296751063</t>
  </si>
  <si>
    <t>1518.71513547938</t>
  </si>
  <si>
    <t>1759.95781126063</t>
  </si>
  <si>
    <t>2704.35770015797</t>
  </si>
  <si>
    <t>2277.19584837</t>
  </si>
  <si>
    <t>1804.94340696375</t>
  </si>
  <si>
    <t>2113.1167468075</t>
  </si>
  <si>
    <t>1790.857957745</t>
  </si>
  <si>
    <t>1449.72148313563</t>
  </si>
  <si>
    <t>1017.58238401453</t>
  </si>
  <si>
    <t>2376.24203853688</t>
  </si>
  <si>
    <t>1919.9283654225</t>
  </si>
  <si>
    <t>1742.74882688563</t>
  </si>
  <si>
    <t>1999.06674556813</t>
  </si>
  <si>
    <t>1076.60942258875</t>
  </si>
  <si>
    <t>2055.10983638844</t>
  </si>
  <si>
    <t>1475.760301495</t>
  </si>
  <si>
    <t>2328.25503902516</t>
  </si>
  <si>
    <t>1924.0151843075</t>
  </si>
  <si>
    <t>1136.62895383875</t>
  </si>
  <si>
    <t>1924.95244016688</t>
  </si>
  <si>
    <t>1260.65861692469</t>
  </si>
  <si>
    <t>1678.97453489344</t>
  </si>
  <si>
    <t>2046.05827512781</t>
  </si>
  <si>
    <t>1310.61149778406</t>
  </si>
  <si>
    <t>1145.62492551844</t>
  </si>
  <si>
    <t>1883.87150754969</t>
  </si>
  <si>
    <t>878.472520733281</t>
  </si>
  <si>
    <t>1441.75810422938</t>
  </si>
  <si>
    <t>1413.72990598719</t>
  </si>
  <si>
    <t>1441.71110715906</t>
  </si>
  <si>
    <t>1837.93290891688</t>
  </si>
  <si>
    <t>1312.64567747156</t>
  </si>
  <si>
    <t>1503.79496946375</t>
  </si>
  <si>
    <t>1327.69621458094</t>
  </si>
  <si>
    <t>1385.76396360438</t>
  </si>
  <si>
    <t>1595.79606809656</t>
  </si>
  <si>
    <t>871.499437237188</t>
  </si>
  <si>
    <t>1690.82646360438</t>
  </si>
  <si>
    <t>1712.90703001063</t>
  </si>
  <si>
    <t>1252.62089719813</t>
  </si>
  <si>
    <t>1359.71025266688</t>
  </si>
  <si>
    <t>943.545640850469</t>
  </si>
  <si>
    <t>2328.14897337</t>
  </si>
  <si>
    <t>1614.83378782313</t>
  </si>
  <si>
    <t>1376.73759641688</t>
  </si>
  <si>
    <t>1791.85856809656</t>
  </si>
  <si>
    <t>1478.78691282313</t>
  </si>
  <si>
    <t>1015.61485471766</t>
  </si>
  <si>
    <t>1424.85124387781</t>
  </si>
  <si>
    <t>1348.72160520594</t>
  </si>
  <si>
    <t>1699.89055051844</t>
  </si>
  <si>
    <t>1731.92863645594</t>
  </si>
  <si>
    <t>1431.70317258875</t>
  </si>
  <si>
    <t>1284.67961301844</t>
  </si>
  <si>
    <t>1300.70732297938</t>
  </si>
  <si>
    <t>1312.68815794031</t>
  </si>
  <si>
    <t>1164.65129270594</t>
  </si>
  <si>
    <t>1616.7534655575</t>
  </si>
  <si>
    <t>1000.54106321375</t>
  </si>
  <si>
    <t>1287.66874876063</t>
  </si>
  <si>
    <t>1966.98576536219</t>
  </si>
  <si>
    <t>1993.00322141688</t>
  </si>
  <si>
    <t>1522.73808469813</t>
  </si>
  <si>
    <t>1076.60966672938</t>
  </si>
  <si>
    <t>993.536302471563</t>
  </si>
  <si>
    <t>1158.61931028406</t>
  </si>
  <si>
    <t>1232.62199583094</t>
  </si>
  <si>
    <t>1735.8081530575</t>
  </si>
  <si>
    <t>1599.82805051844</t>
  </si>
  <si>
    <t>1144.62114133875</t>
  </si>
  <si>
    <t>1107.57097044031</t>
  </si>
  <si>
    <t>2417.08700924</t>
  </si>
  <si>
    <t>1589.84391965906</t>
  </si>
  <si>
    <t>1652.85234251063</t>
  </si>
  <si>
    <t>1480.67509641688</t>
  </si>
  <si>
    <t>1060.51567258875</t>
  </si>
  <si>
    <t>2067.9800280575</t>
  </si>
  <si>
    <t>1361.75053587</t>
  </si>
  <si>
    <t>1355.71574583094</t>
  </si>
  <si>
    <t>1157.59257688563</t>
  </si>
  <si>
    <t>1454.71367063563</t>
  </si>
  <si>
    <t>2861.47317867359</t>
  </si>
  <si>
    <t>1338.67643919031</t>
  </si>
  <si>
    <t>1690.8999499325</t>
  </si>
  <si>
    <t>1260.61503782313</t>
  </si>
  <si>
    <t>1349.6948718075</t>
  </si>
  <si>
    <t>1300.6089343075</t>
  </si>
  <si>
    <t>1786.83891477625</t>
  </si>
  <si>
    <t>1008.47435178797</t>
  </si>
  <si>
    <t>1534.71684446375</t>
  </si>
  <si>
    <t>2162.07792844813</t>
  </si>
  <si>
    <t>1789.91520872156</t>
  </si>
  <si>
    <t>2525.3111779225</t>
  </si>
  <si>
    <t>934.473009014531</t>
  </si>
  <si>
    <t>1136.58500852625</t>
  </si>
  <si>
    <t>2441.21591549</t>
  </si>
  <si>
    <t>848.487413311406</t>
  </si>
  <si>
    <t>2371.12895383875</t>
  </si>
  <si>
    <t>1170.67204465906</t>
  </si>
  <si>
    <t>1319.69743528406</t>
  </si>
  <si>
    <t>1977.02604856531</t>
  </si>
  <si>
    <t>1253.74577512781</t>
  </si>
  <si>
    <t>1435.82878294031</t>
  </si>
  <si>
    <t>1957.93974485438</t>
  </si>
  <si>
    <t>2251.22978391688</t>
  </si>
  <si>
    <t>970.567735577031</t>
  </si>
  <si>
    <t>1150.54789915125</t>
  </si>
  <si>
    <t>1439.77153196375</t>
  </si>
  <si>
    <t>1498.80180540125</t>
  </si>
  <si>
    <t>1398.75871458094</t>
  </si>
  <si>
    <t>2170.07426633875</t>
  </si>
  <si>
    <t>1583.82866087</t>
  </si>
  <si>
    <t>1143.66179075281</t>
  </si>
  <si>
    <t>1500.73039426844</t>
  </si>
  <si>
    <t>1662.83610715906</t>
  </si>
  <si>
    <t>1157.65080442469</t>
  </si>
  <si>
    <t>1376.71061887781</t>
  </si>
  <si>
    <t>1497.75370969813</t>
  </si>
  <si>
    <t>1190.65300169031</t>
  </si>
  <si>
    <t>1106.5386218075</t>
  </si>
  <si>
    <t>1997.97111692469</t>
  </si>
  <si>
    <t>1743.9233874325</t>
  </si>
  <si>
    <t>1474.70927610438</t>
  </si>
  <si>
    <t>1237.62443723719</t>
  </si>
  <si>
    <t>1357.71940794031</t>
  </si>
  <si>
    <t>1269.70549192469</t>
  </si>
  <si>
    <t>2063.96957759938</t>
  </si>
  <si>
    <t>1838.00847044031</t>
  </si>
  <si>
    <t>1657.88713254969</t>
  </si>
  <si>
    <t>1273.67668333094</t>
  </si>
  <si>
    <t>1438.78813352625</t>
  </si>
  <si>
    <t>1290.65251340906</t>
  </si>
  <si>
    <t>1440.77263059656</t>
  </si>
  <si>
    <t>1736.8433093075</t>
  </si>
  <si>
    <t>1334.71904172938</t>
  </si>
  <si>
    <t>2095.11625852625</t>
  </si>
  <si>
    <t>1526.81718626063</t>
  </si>
  <si>
    <t>2423.16482906422</t>
  </si>
  <si>
    <t>1380.8843249325</t>
  </si>
  <si>
    <t>1172.6401843075</t>
  </si>
  <si>
    <t>1517.76140012781</t>
  </si>
  <si>
    <t>1015.54374876063</t>
  </si>
  <si>
    <t>1791.91081419031</t>
  </si>
  <si>
    <t>1443.75358762781</t>
  </si>
  <si>
    <t>1429.72844114344</t>
  </si>
  <si>
    <t>1614.83171262781</t>
  </si>
  <si>
    <t>1901.98710813563</t>
  </si>
  <si>
    <t>987.546678448125</t>
  </si>
  <si>
    <t>1919.91325559656</t>
  </si>
  <si>
    <t>1300.71269407313</t>
  </si>
  <si>
    <t>1657.84550657313</t>
  </si>
  <si>
    <t>1320.60954465906</t>
  </si>
  <si>
    <t>1043.54716672938</t>
  </si>
  <si>
    <t>1497.77922239344</t>
  </si>
  <si>
    <t>1551.73637571375</t>
  </si>
  <si>
    <t>1916.95817747156</t>
  </si>
  <si>
    <t>1702.96916379969</t>
  </si>
  <si>
    <t>1536.73600950281</t>
  </si>
  <si>
    <t>1502.74479856531</t>
  </si>
  <si>
    <t>1705.86796751063</t>
  </si>
  <si>
    <t>1393.66227903406</t>
  </si>
  <si>
    <t>1751.85283079188</t>
  </si>
  <si>
    <t>1294.66569700281</t>
  </si>
  <si>
    <t>1220.68876829188</t>
  </si>
  <si>
    <t>931.48344602625</t>
  </si>
  <si>
    <t>1659.89640989344</t>
  </si>
  <si>
    <t>1417.72087278406</t>
  </si>
  <si>
    <t>1522.82390012781</t>
  </si>
  <si>
    <t>1284.69120969813</t>
  </si>
  <si>
    <t>1779.86174192469</t>
  </si>
  <si>
    <t>1029.59367551844</t>
  </si>
  <si>
    <t>2359.2696264275</t>
  </si>
  <si>
    <t>871.524522686406</t>
  </si>
  <si>
    <t>2074.07792844813</t>
  </si>
  <si>
    <t>1356.82475462</t>
  </si>
  <si>
    <t>2006.09074583094</t>
  </si>
  <si>
    <t>1868.88273801844</t>
  </si>
  <si>
    <t>1718.78386106531</t>
  </si>
  <si>
    <t>1572.86625852625</t>
  </si>
  <si>
    <t>1240.65434446375</t>
  </si>
  <si>
    <t>1844.94120969813</t>
  </si>
  <si>
    <t>1838.91142454188</t>
  </si>
  <si>
    <t>1027.6128405575</t>
  </si>
  <si>
    <t>1110.49125852625</t>
  </si>
  <si>
    <t>1205.67790403406</t>
  </si>
  <si>
    <t>971.552232647344</t>
  </si>
  <si>
    <t>1082.58342161219</t>
  </si>
  <si>
    <t>1496.77006712</t>
  </si>
  <si>
    <t>1236.66594114344</t>
  </si>
  <si>
    <t>1877.93058958094</t>
  </si>
  <si>
    <t>1267.60099973719</t>
  </si>
  <si>
    <t>1365.66826047938</t>
  </si>
  <si>
    <t>1621.92875852625</t>
  </si>
  <si>
    <t>1652.84782590906</t>
  </si>
  <si>
    <t>1668.81315794031</t>
  </si>
  <si>
    <t>1349.600145245</t>
  </si>
  <si>
    <t>1569.83854856531</t>
  </si>
  <si>
    <t>1445.72319212</t>
  </si>
  <si>
    <t>1505.77873411219</t>
  </si>
  <si>
    <t>1191.63713254969</t>
  </si>
  <si>
    <t>2107.11746578297</t>
  </si>
  <si>
    <t>1990.02151851734</t>
  </si>
  <si>
    <t>1205.65703001063</t>
  </si>
  <si>
    <t>1616.76725950281</t>
  </si>
  <si>
    <t>1179.74553098719</t>
  </si>
  <si>
    <t>1672.92692747156</t>
  </si>
  <si>
    <t>1186.57682981531</t>
  </si>
  <si>
    <t>1461.72575559656</t>
  </si>
  <si>
    <t>1472.80534544031</t>
  </si>
  <si>
    <t>1385.73185911219</t>
  </si>
  <si>
    <t>984.608690166875</t>
  </si>
  <si>
    <t>1468.76945676844</t>
  </si>
  <si>
    <t>1464.94072141688</t>
  </si>
  <si>
    <t>1831.88493528406</t>
  </si>
  <si>
    <t>1468.80070676844</t>
  </si>
  <si>
    <t>2169.08964719813</t>
  </si>
  <si>
    <t>1411.75212278406</t>
  </si>
  <si>
    <t>1503.8433093075</t>
  </si>
  <si>
    <t>1253.75663938563</t>
  </si>
  <si>
    <t>1269.66740598719</t>
  </si>
  <si>
    <t>1581.88786497156</t>
  </si>
  <si>
    <t>1260.588426495</t>
  </si>
  <si>
    <t>1555.74235715906</t>
  </si>
  <si>
    <t>1394.73173704188</t>
  </si>
  <si>
    <t>1600.90605344813</t>
  </si>
  <si>
    <t>999.558214092656</t>
  </si>
  <si>
    <t>1981.10417356531</t>
  </si>
  <si>
    <t>1080.53105344813</t>
  </si>
  <si>
    <t>2483.18643550953</t>
  </si>
  <si>
    <t>1708.90068235438</t>
  </si>
  <si>
    <t>1436.77751340906</t>
  </si>
  <si>
    <t>1463.72477903406</t>
  </si>
  <si>
    <t>1806.90678587</t>
  </si>
  <si>
    <t>1214.65348997156</t>
  </si>
  <si>
    <t>1701.80339231531</t>
  </si>
  <si>
    <t>1400.73881712</t>
  </si>
  <si>
    <t>1706.91374387781</t>
  </si>
  <si>
    <t>1726.82890501063</t>
  </si>
  <si>
    <t>1376.68828001063</t>
  </si>
  <si>
    <t>2340.21757688563</t>
  </si>
  <si>
    <t>1133.55742063563</t>
  </si>
  <si>
    <t>1545.79557981531</t>
  </si>
  <si>
    <t>1162.64616575281</t>
  </si>
  <si>
    <t>2227.20041256031</t>
  </si>
  <si>
    <t>1979.94047727625</t>
  </si>
  <si>
    <t>1173.64457883875</t>
  </si>
  <si>
    <t>1753.85832395594</t>
  </si>
  <si>
    <t>1550.77336301844</t>
  </si>
  <si>
    <t>961.519334698125</t>
  </si>
  <si>
    <t>1341.736863995</t>
  </si>
  <si>
    <t>1400.79863157313</t>
  </si>
  <si>
    <t>986.526231670781</t>
  </si>
  <si>
    <t>1244.67375364344</t>
  </si>
  <si>
    <t>2180.09453001063</t>
  </si>
  <si>
    <t>1503.78911008875</t>
  </si>
  <si>
    <t>2290.14067258875</t>
  </si>
  <si>
    <t>1213.67802610438</t>
  </si>
  <si>
    <t>1302.65703001063</t>
  </si>
  <si>
    <t>1807.91374387781</t>
  </si>
  <si>
    <t>1488.74479856531</t>
  </si>
  <si>
    <t>1458.85649290125</t>
  </si>
  <si>
    <t>1593.81974973719</t>
  </si>
  <si>
    <t>1744.85759153406</t>
  </si>
  <si>
    <t>1313.77751340906</t>
  </si>
  <si>
    <t>1764.87773313563</t>
  </si>
  <si>
    <t>1260.69267454188</t>
  </si>
  <si>
    <t>1439.72075071375</t>
  </si>
  <si>
    <t>1349.69536008875</t>
  </si>
  <si>
    <t>1736.98039426844</t>
  </si>
  <si>
    <t>1640.89596920094</t>
  </si>
  <si>
    <t>1517.76164426844</t>
  </si>
  <si>
    <t>2052.92265501063</t>
  </si>
  <si>
    <t>1407.6675280575</t>
  </si>
  <si>
    <t>1513.80449094813</t>
  </si>
  <si>
    <t>1376.68461790125</t>
  </si>
  <si>
    <t>1087.61052122156</t>
  </si>
  <si>
    <t>1548.830613995</t>
  </si>
  <si>
    <t>1363.65251340906</t>
  </si>
  <si>
    <t>1126.45866575281</t>
  </si>
  <si>
    <t>1722.87712278406</t>
  </si>
  <si>
    <t>1652.86430540125</t>
  </si>
  <si>
    <t>1026.63029661219</t>
  </si>
  <si>
    <t>1088.5581530575</t>
  </si>
  <si>
    <t>1983.03203001063</t>
  </si>
  <si>
    <t>1531.85368528406</t>
  </si>
  <si>
    <t>1616.88810911219</t>
  </si>
  <si>
    <t>1489.693895245</t>
  </si>
  <si>
    <t>1626.81094722828</t>
  </si>
  <si>
    <t>1239.76591672938</t>
  </si>
  <si>
    <t>1351.61381712</t>
  </si>
  <si>
    <t>1403.78801145594</t>
  </si>
  <si>
    <t>1376.73845090906</t>
  </si>
  <si>
    <t>1375.68620481531</t>
  </si>
  <si>
    <t>1575.77665891688</t>
  </si>
  <si>
    <t>1634.84001340906</t>
  </si>
  <si>
    <t>1720.95915403406</t>
  </si>
  <si>
    <t>1428.76750364344</t>
  </si>
  <si>
    <t>1302.64763059656</t>
  </si>
  <si>
    <t>1708.78837766688</t>
  </si>
  <si>
    <t>1709.96684446375</t>
  </si>
  <si>
    <t>1471.7729968075</t>
  </si>
  <si>
    <t>1747.81816282313</t>
  </si>
  <si>
    <t>1191.5815905575</t>
  </si>
  <si>
    <t>1000.56767454188</t>
  </si>
  <si>
    <t>1653.7417468075</t>
  </si>
  <si>
    <t>1480.75773801844</t>
  </si>
  <si>
    <t>1176.66142454188</t>
  </si>
  <si>
    <t>1447.7690905575</t>
  </si>
  <si>
    <t>1583.80351438563</t>
  </si>
  <si>
    <t>1402.75895872156</t>
  </si>
  <si>
    <t>1171.67131223719</t>
  </si>
  <si>
    <t>1645.80204954188</t>
  </si>
  <si>
    <t>1086.57927122156</t>
  </si>
  <si>
    <t>1579.71818723719</t>
  </si>
  <si>
    <t>1156.63163938563</t>
  </si>
  <si>
    <t>1434.65947141688</t>
  </si>
  <si>
    <t>2068.143113995</t>
  </si>
  <si>
    <t>1826.98369016688</t>
  </si>
  <si>
    <t>1633.90641965906</t>
  </si>
  <si>
    <t>1802.95134153406</t>
  </si>
  <si>
    <t>1599.87895383875</t>
  </si>
  <si>
    <t>1186.64335813563</t>
  </si>
  <si>
    <t>1529.77873411219</t>
  </si>
  <si>
    <t>1387.73381223719</t>
  </si>
  <si>
    <t>2507.26736812672</t>
  </si>
  <si>
    <t>2171.11918821375</t>
  </si>
  <si>
    <t>1298.70610227625</t>
  </si>
  <si>
    <t>1329.70182981531</t>
  </si>
  <si>
    <t>1392.72343626063</t>
  </si>
  <si>
    <t>1470.74492063563</t>
  </si>
  <si>
    <t>1498.88578977625</t>
  </si>
  <si>
    <t>1269.73796262781</t>
  </si>
  <si>
    <t>1478.69035520594</t>
  </si>
  <si>
    <t>1432.71684446375</t>
  </si>
  <si>
    <t>1574.85368528406</t>
  </si>
  <si>
    <t>1626.80241575281</t>
  </si>
  <si>
    <t>1417.69218626063</t>
  </si>
  <si>
    <t>1640.72209348719</t>
  </si>
  <si>
    <t>1191.61015501063</t>
  </si>
  <si>
    <t>1488.71745481531</t>
  </si>
  <si>
    <t>1202.68925657313</t>
  </si>
  <si>
    <t>1777.77629270594</t>
  </si>
  <si>
    <t>1476.75163450281</t>
  </si>
  <si>
    <t>1580.80400266688</t>
  </si>
  <si>
    <t>2422.1401843075</t>
  </si>
  <si>
    <t>1426.77946653406</t>
  </si>
  <si>
    <t>2031.00798215906</t>
  </si>
  <si>
    <t>1307.64848508875</t>
  </si>
  <si>
    <t>1677.87101926844</t>
  </si>
  <si>
    <t>2104.00078001063</t>
  </si>
  <si>
    <t>1571.82048215906</t>
  </si>
  <si>
    <t>1847.79472532313</t>
  </si>
  <si>
    <t>1386.71086301844</t>
  </si>
  <si>
    <t>1060.56266965906</t>
  </si>
  <si>
    <t>1859.0190905575</t>
  </si>
  <si>
    <t>1730.8686999325</t>
  </si>
  <si>
    <t>1610.80497922938</t>
  </si>
  <si>
    <t>1437.74028196375</t>
  </si>
  <si>
    <t>1446.68730344813</t>
  </si>
  <si>
    <t>1505.70915403406</t>
  </si>
  <si>
    <t>1410.65129270594</t>
  </si>
  <si>
    <t>1313.7417468075</t>
  </si>
  <si>
    <t>1916.98271360438</t>
  </si>
  <si>
    <t>1624.79045286219</t>
  </si>
  <si>
    <t>2258.16020383875</t>
  </si>
  <si>
    <t>2228.14726438563</t>
  </si>
  <si>
    <t>1310.69633665125</t>
  </si>
  <si>
    <t>1116.55241575281</t>
  </si>
  <si>
    <t>1512.83696165125</t>
  </si>
  <si>
    <t>1979.9390124325</t>
  </si>
  <si>
    <t>1428.7690905575</t>
  </si>
  <si>
    <t>1358.70512571375</t>
  </si>
  <si>
    <t>1643.76188840906</t>
  </si>
  <si>
    <t>1241.72111692469</t>
  </si>
  <si>
    <t>1314.76432981531</t>
  </si>
  <si>
    <t>1261.59196653406</t>
  </si>
  <si>
    <t>1592.81413450281</t>
  </si>
  <si>
    <t>1131.56340208094</t>
  </si>
  <si>
    <t>1443.77275266688</t>
  </si>
  <si>
    <t>1913.04228391688</t>
  </si>
  <si>
    <t>1718.93278684656</t>
  </si>
  <si>
    <t>1614.88505735438</t>
  </si>
  <si>
    <t>1491.82463254969</t>
  </si>
  <si>
    <t>1830.89763059656</t>
  </si>
  <si>
    <t>1343.63273801844</t>
  </si>
  <si>
    <t>1386.74272337</t>
  </si>
  <si>
    <t>1502.78923215906</t>
  </si>
  <si>
    <t>1479.66423215906</t>
  </si>
  <si>
    <t>1541.78557004969</t>
  </si>
  <si>
    <t>2126.95585813563</t>
  </si>
  <si>
    <t>1441.72941770594</t>
  </si>
  <si>
    <t>1856.94255247156</t>
  </si>
  <si>
    <t>1709.83500852625</t>
  </si>
  <si>
    <t>2002.04741087</t>
  </si>
  <si>
    <t>1906.95488157313</t>
  </si>
  <si>
    <t>1948.00883665125</t>
  </si>
  <si>
    <t>1490.77433958094</t>
  </si>
  <si>
    <t>1462.71855344813</t>
  </si>
  <si>
    <t>1871.86015501063</t>
  </si>
  <si>
    <t>1958.94706907313</t>
  </si>
  <si>
    <t>1529.78154172938</t>
  </si>
  <si>
    <t>1638.82170286219</t>
  </si>
  <si>
    <t>1610.8491686825</t>
  </si>
  <si>
    <t>2252.11332883875</t>
  </si>
  <si>
    <t>1593.72953977625</t>
  </si>
  <si>
    <t>1492.76579465906</t>
  </si>
  <si>
    <t>1292.674363995</t>
  </si>
  <si>
    <t>1143.63652219813</t>
  </si>
  <si>
    <t>1405.6968249325</t>
  </si>
  <si>
    <t>1275.68632688563</t>
  </si>
  <si>
    <t>2216.14262571375</t>
  </si>
  <si>
    <t>1670.89628782313</t>
  </si>
  <si>
    <t>2289.322801495</t>
  </si>
  <si>
    <t>944.503587627813</t>
  </si>
  <si>
    <t>1107.53483762781</t>
  </si>
  <si>
    <t>1408.74382200281</t>
  </si>
  <si>
    <t>1795.90446653406</t>
  </si>
  <si>
    <t>1821.85173215906</t>
  </si>
  <si>
    <t>2287.2436999325</t>
  </si>
  <si>
    <t>1585.80742063563</t>
  </si>
  <si>
    <t>1718.93205442469</t>
  </si>
  <si>
    <t>1961.89775266688</t>
  </si>
  <si>
    <t>1961.96660032313</t>
  </si>
  <si>
    <t>1526.83268919031</t>
  </si>
  <si>
    <t>1759.87346067469</t>
  </si>
  <si>
    <t>1783.97209348719</t>
  </si>
  <si>
    <t>1353.83683958094</t>
  </si>
  <si>
    <t>1543.77958860438</t>
  </si>
  <si>
    <t>1929.91093626063</t>
  </si>
  <si>
    <t>1423.65202512781</t>
  </si>
  <si>
    <t>2150.06376829188</t>
  </si>
  <si>
    <t>1288.64872922938</t>
  </si>
  <si>
    <t>1512.86125364344</t>
  </si>
  <si>
    <t>1636.86235227625</t>
  </si>
  <si>
    <t>1630.82365598719</t>
  </si>
  <si>
    <t>1460.77531614344</t>
  </si>
  <si>
    <t>1414.71086301844</t>
  </si>
  <si>
    <t>1442.69987669031</t>
  </si>
  <si>
    <t>1293.65800657313</t>
  </si>
  <si>
    <t>1386.72136106531</t>
  </si>
  <si>
    <t>1495.75187864344</t>
  </si>
  <si>
    <t>1592.75969114344</t>
  </si>
  <si>
    <t>1988.99919309656</t>
  </si>
  <si>
    <t>1743.92082395594</t>
  </si>
  <si>
    <t>1480.73454465906</t>
  </si>
  <si>
    <t>1502.74516477625</t>
  </si>
  <si>
    <t>1584.70366087</t>
  </si>
  <si>
    <t>1506.77775754969</t>
  </si>
  <si>
    <t>1707.96196165125</t>
  </si>
  <si>
    <t>1810.818895245</t>
  </si>
  <si>
    <t>1605.84977903406</t>
  </si>
  <si>
    <t>1684.91093626063</t>
  </si>
  <si>
    <t>2183.16703977625</t>
  </si>
  <si>
    <t>1983.9936999325</t>
  </si>
  <si>
    <t>1993.87870969813</t>
  </si>
  <si>
    <t>1185.68376340906</t>
  </si>
  <si>
    <t>1482.85283079188</t>
  </si>
  <si>
    <t>1543.85270872156</t>
  </si>
  <si>
    <t>1460.77665891688</t>
  </si>
  <si>
    <t>1751.81193723719</t>
  </si>
  <si>
    <t>1635.81328001063</t>
  </si>
  <si>
    <t>1716.87272825281</t>
  </si>
  <si>
    <t>2036.00786008875</t>
  </si>
  <si>
    <t>2068.09428587</t>
  </si>
  <si>
    <t>1870.88749876063</t>
  </si>
  <si>
    <t>1987.95012083094</t>
  </si>
  <si>
    <t>1545.81645383875</t>
  </si>
  <si>
    <t>1702.77653684656</t>
  </si>
  <si>
    <t>1403.75419797938</t>
  </si>
  <si>
    <t>1521.87541379969</t>
  </si>
  <si>
    <t>2228.0503405575</t>
  </si>
  <si>
    <t>1589.72148313563</t>
  </si>
  <si>
    <t>1576.80864133875</t>
  </si>
  <si>
    <t>1901.91606321375</t>
  </si>
  <si>
    <t>1342.72270383875</t>
  </si>
  <si>
    <t>1581.74638547938</t>
  </si>
  <si>
    <t>1486.7651843075</t>
  </si>
  <si>
    <t>1969.94755735438</t>
  </si>
  <si>
    <t>2212.0933093075</t>
  </si>
  <si>
    <t>1482.77226438563</t>
  </si>
  <si>
    <t>1643.86113157313</t>
  </si>
  <si>
    <t>1484.73491087</t>
  </si>
  <si>
    <t>1904.92643919031</t>
  </si>
  <si>
    <t>1529.82060422938</t>
  </si>
  <si>
    <t>1675.82805051844</t>
  </si>
  <si>
    <t>1391.70536985438</t>
  </si>
  <si>
    <t>1492.80265989344</t>
  </si>
  <si>
    <t>1475.79106321375</t>
  </si>
  <si>
    <t>1463.73466672938</t>
  </si>
  <si>
    <t>1881.90275754969</t>
  </si>
  <si>
    <t>1815.87736692469</t>
  </si>
  <si>
    <t>1902.92253294031</t>
  </si>
  <si>
    <t>2333.25322141688</t>
  </si>
  <si>
    <t>1276.6011218075</t>
  </si>
  <si>
    <t>1877.94059934656</t>
  </si>
  <si>
    <t>1599.90568723719</t>
  </si>
  <si>
    <t>1851.91508665125</t>
  </si>
  <si>
    <t>1666.87968626063</t>
  </si>
  <si>
    <t>2011.03947629969</t>
  </si>
  <si>
    <t>1918.83390989344</t>
  </si>
  <si>
    <t>1676.89640989344</t>
  </si>
  <si>
    <t>1729.86039915125</t>
  </si>
  <si>
    <t>2106.11772337</t>
  </si>
  <si>
    <t>2277.12968626063</t>
  </si>
  <si>
    <t>1258.68852415125</t>
  </si>
  <si>
    <t>1289.62285032313</t>
  </si>
  <si>
    <t>2226.14555540125</t>
  </si>
  <si>
    <t>1949.04020872156</t>
  </si>
  <si>
    <t>2226.07304563563</t>
  </si>
  <si>
    <t>1654.9097155575</t>
  </si>
  <si>
    <t>1520.75309934656</t>
  </si>
  <si>
    <t>1910.90764036219</t>
  </si>
  <si>
    <t>1855.86747922938</t>
  </si>
  <si>
    <t>1402.69072141688</t>
  </si>
  <si>
    <t>1875.85331907313</t>
  </si>
  <si>
    <t>1848.91789426844</t>
  </si>
  <si>
    <t>1622.84855833094</t>
  </si>
  <si>
    <t>2264.2144030575</t>
  </si>
  <si>
    <t>1808.89592161219</t>
  </si>
  <si>
    <t>1682.86174192469</t>
  </si>
  <si>
    <t>1608.90739622156</t>
  </si>
  <si>
    <t>1630.8647936825</t>
  </si>
  <si>
    <t>1426.71672239344</t>
  </si>
  <si>
    <t>1887.94450559656</t>
  </si>
  <si>
    <t>1877.87285032313</t>
  </si>
  <si>
    <t>1422.72270383875</t>
  </si>
  <si>
    <t>1501.80436887781</t>
  </si>
  <si>
    <t>1626.92070188563</t>
  </si>
  <si>
    <t>1919.97856321375</t>
  </si>
  <si>
    <t>1479.75871458094</t>
  </si>
  <si>
    <t>2257.1421374325</t>
  </si>
  <si>
    <t>2067.98100462</t>
  </si>
  <si>
    <t>1521.81486692469</t>
  </si>
  <si>
    <t>1651.8081530575</t>
  </si>
  <si>
    <t>1932.01225462</t>
  </si>
  <si>
    <t>1966.87504758875</t>
  </si>
  <si>
    <t>1502.77006712</t>
  </si>
  <si>
    <t>1644.88273801844</t>
  </si>
  <si>
    <t>1617.80986204188</t>
  </si>
  <si>
    <t>1738.99394407313</t>
  </si>
  <si>
    <t>1446.75126829188</t>
  </si>
  <si>
    <t>1627.84282102625</t>
  </si>
  <si>
    <t>1798.02006712</t>
  </si>
  <si>
    <t>1539.85124387781</t>
  </si>
  <si>
    <t>1860.94426145594</t>
  </si>
  <si>
    <t>1414.82731809656</t>
  </si>
  <si>
    <t>2145.02714719813</t>
  </si>
  <si>
    <t>1488.75810422938</t>
  </si>
  <si>
    <t>1777.93303098719</t>
  </si>
  <si>
    <t>2013.95927610438</t>
  </si>
  <si>
    <t>1901.86113157313</t>
  </si>
  <si>
    <t>1476.76957883875</t>
  </si>
  <si>
    <t>1772.8433093075</t>
  </si>
  <si>
    <t>1694.88298215906</t>
  </si>
  <si>
    <t>1793.88176145594</t>
  </si>
  <si>
    <t>1919.97294797938</t>
  </si>
  <si>
    <t>1988.95060911219</t>
  </si>
  <si>
    <t>1626.84648313563</t>
  </si>
  <si>
    <t>1667.86100950281</t>
  </si>
  <si>
    <t>1702.89079465906</t>
  </si>
  <si>
    <t>1781.88127317469</t>
  </si>
  <si>
    <t>1599.86027708094</t>
  </si>
  <si>
    <t>1540.80070676844</t>
  </si>
  <si>
    <t>1672.83976926844</t>
  </si>
  <si>
    <t>1748.87468137781</t>
  </si>
  <si>
    <t>1624.84453001063</t>
  </si>
  <si>
    <t>1689.90544309656</t>
  </si>
  <si>
    <t>1564.82316770594</t>
  </si>
  <si>
    <t>1913.92521848719</t>
  </si>
  <si>
    <t>1593.77507200281</t>
  </si>
  <si>
    <t>1415.77763547938</t>
  </si>
  <si>
    <t>1908.90947141688</t>
  </si>
  <si>
    <t>1644.76530637781</t>
  </si>
  <si>
    <t>1611.86992063563</t>
  </si>
  <si>
    <t>1673.8726061825</t>
  </si>
  <si>
    <t>1968.02604856531</t>
  </si>
  <si>
    <t>1962.90141477625</t>
  </si>
  <si>
    <t>1530.74162473719</t>
  </si>
  <si>
    <t>1793.86454954188</t>
  </si>
  <si>
    <t>1705.87431516688</t>
  </si>
  <si>
    <t>2072.99125852625</t>
  </si>
  <si>
    <t>1759.99650754969</t>
  </si>
  <si>
    <t>2257.13188352625</t>
  </si>
  <si>
    <t>0.237090116639487</t>
  </si>
  <si>
    <t>-0.327573390657843</t>
  </si>
  <si>
    <t>-0.544826460003428</t>
  </si>
  <si>
    <t>0.593371127797105</t>
  </si>
  <si>
    <t>-0.739600241915161</t>
  </si>
  <si>
    <t>0.594281799026892</t>
  </si>
  <si>
    <t>1.5442147857872</t>
  </si>
  <si>
    <t>-2.53606761539951</t>
  </si>
  <si>
    <t>-0.148034843076714</t>
  </si>
  <si>
    <t>0.131286731097638</t>
  </si>
  <si>
    <t>-0.1849809521517</t>
  </si>
  <si>
    <t>-1.1023802968367</t>
  </si>
  <si>
    <t>-0.34594683826383</t>
  </si>
  <si>
    <t>0.0451891691376804</t>
  </si>
  <si>
    <t>-2.1453289387644</t>
  </si>
  <si>
    <t>2.35719889779169</t>
  </si>
  <si>
    <t>2.67317139213385</t>
  </si>
  <si>
    <t>-0.107505301936226</t>
  </si>
  <si>
    <t>1.31432370225299</t>
  </si>
  <si>
    <t>-0.321190774477948</t>
  </si>
  <si>
    <t>-1.5165129745141</t>
  </si>
  <si>
    <t>-1.8449836261607</t>
  </si>
  <si>
    <t>0.828118338211202</t>
  </si>
  <si>
    <t>-1.24479494714059</t>
  </si>
  <si>
    <t>-0.790653852929864</t>
  </si>
  <si>
    <t>3.39390637426172</t>
  </si>
  <si>
    <t>2.03809163673128</t>
  </si>
  <si>
    <t>2.946255005914</t>
  </si>
  <si>
    <t>-0.775664174544361</t>
  </si>
  <si>
    <t>0.00670034446625031</t>
  </si>
  <si>
    <t>-1.32079545834774</t>
  </si>
  <si>
    <t>-0.354078746555994</t>
  </si>
  <si>
    <t>-1.88227126859986</t>
  </si>
  <si>
    <t>0.145608514912536</t>
  </si>
  <si>
    <t>-0.39825462949839</t>
  </si>
  <si>
    <t>0.509111650172659</t>
  </si>
  <si>
    <t>2.83247973358362</t>
  </si>
  <si>
    <t>0.210456320288303</t>
  </si>
  <si>
    <t>2.2355456653246</t>
  </si>
  <si>
    <t>1.00276702557893</t>
  </si>
  <si>
    <t>-3.52664879930223</t>
  </si>
  <si>
    <t>-0.0922250763927661</t>
  </si>
  <si>
    <t>-0.184581879461775</t>
  </si>
  <si>
    <t>2.17193312686243</t>
  </si>
  <si>
    <t>1.7991990618654</t>
  </si>
  <si>
    <t>0.593285449581551</t>
  </si>
  <si>
    <t>1.42124880951502</t>
  </si>
  <si>
    <t>-0.387945232853583</t>
  </si>
  <si>
    <t>0.303756384354405</t>
  </si>
  <si>
    <t>-1.63129123810986</t>
  </si>
  <si>
    <t>-0.735920827108614</t>
  </si>
  <si>
    <t>3.03998287022336</t>
  </si>
  <si>
    <t>-0.109900253767046</t>
  </si>
  <si>
    <t>0.578090248052127</t>
  </si>
  <si>
    <t>0.472661568040018</t>
  </si>
  <si>
    <t>-0.0565416437861693</t>
  </si>
  <si>
    <t>-0.0574088271669779</t>
  </si>
  <si>
    <t>3.94119979953601</t>
  </si>
  <si>
    <t>1.05142790501808</t>
  </si>
  <si>
    <t>-0.133272843486585</t>
  </si>
  <si>
    <t>-0.692825182141342</t>
  </si>
  <si>
    <t>-2.05604535008449</t>
  </si>
  <si>
    <t>-0.285004730042489</t>
  </si>
  <si>
    <t>-2.15578067957546</t>
  </si>
  <si>
    <t>-0.415733370283911</t>
  </si>
  <si>
    <t>1.45824940101974</t>
  </si>
  <si>
    <t>-0.557167525946721</t>
  </si>
  <si>
    <t>-0.870246215964436</t>
  </si>
  <si>
    <t>-0.201465068609382</t>
  </si>
  <si>
    <t>0.258091748217411</t>
  </si>
  <si>
    <t>-1.29277503519035</t>
  </si>
  <si>
    <t>1.02064673533861</t>
  </si>
  <si>
    <t>-0.18834249683192</t>
  </si>
  <si>
    <t>0.17795123026949</t>
  </si>
  <si>
    <t>-1.9621554406832</t>
  </si>
  <si>
    <t>0.59566320277615</t>
  </si>
  <si>
    <t>-1.44445705586101</t>
  </si>
  <si>
    <t>0.861386932859954</t>
  </si>
  <si>
    <t>-0.495686958574494</t>
  </si>
  <si>
    <t>0.746104168178782</t>
  </si>
  <si>
    <t>0.144733109120619</t>
  </si>
  <si>
    <t>0.317083816290839</t>
  </si>
  <si>
    <t>0.424242705019223</t>
  </si>
  <si>
    <t>0.04</t>
  </si>
  <si>
    <t>-0.114674683154261</t>
  </si>
  <si>
    <t>0.0781411328013315</t>
  </si>
  <si>
    <t>-0.0277203731788877</t>
  </si>
  <si>
    <t>-0.192167329314345</t>
  </si>
  <si>
    <t>-1.56623266932618</t>
  </si>
  <si>
    <t>4.1668856633736</t>
  </si>
  <si>
    <t>-0.459629002756354</t>
  </si>
  <si>
    <t>1.66299893216236</t>
  </si>
  <si>
    <t>0.824105753359982</t>
  </si>
  <si>
    <t>2.19987336095711</t>
  </si>
  <si>
    <t>0.998795516142869</t>
  </si>
  <si>
    <t>-0.379081224763152</t>
  </si>
  <si>
    <t>1.86022542280712</t>
  </si>
  <si>
    <t>-0.290322207853405</t>
  </si>
  <si>
    <t>-1.46061457913043</t>
  </si>
  <si>
    <t>0.554744258327601</t>
  </si>
  <si>
    <t>-0.223911580768041</t>
  </si>
  <si>
    <t>0.281463909388085</t>
  </si>
  <si>
    <t>1.01192638782545</t>
  </si>
  <si>
    <t>-0.289191708536483</t>
  </si>
  <si>
    <t>0.416882974879157</t>
  </si>
  <si>
    <t>-0.150296846252209</t>
  </si>
  <si>
    <t>0.174025182159781</t>
  </si>
  <si>
    <t>-0.0344467851859833</t>
  </si>
  <si>
    <t>-0.132179146724578</t>
  </si>
  <si>
    <t>0.568533489241249</t>
  </si>
  <si>
    <t>2.02352430538103</t>
  </si>
  <si>
    <t>0.31273118098107</t>
  </si>
  <si>
    <t>0.504847116564144</t>
  </si>
  <si>
    <t>-1.00336386184574</t>
  </si>
  <si>
    <t>-1.35949620868091</t>
  </si>
  <si>
    <t>-2.67955133465221</t>
  </si>
  <si>
    <t>-0.600420650317903</t>
  </si>
  <si>
    <t>0.569235763130679</t>
  </si>
  <si>
    <t>4.20733988441452</t>
  </si>
  <si>
    <t>-0.792290637552724</t>
  </si>
  <si>
    <t>-0.30413154312992</t>
  </si>
  <si>
    <t>-0.767130765797834</t>
  </si>
  <si>
    <t>2.50681975376394</t>
  </si>
  <si>
    <t>-3.26417167430022</t>
  </si>
  <si>
    <t>3.74595677321686</t>
  </si>
  <si>
    <t>-0.740088822148339</t>
  </si>
  <si>
    <t>0.222347171895807</t>
  </si>
  <si>
    <t>-0.474502185084451</t>
  </si>
  <si>
    <t>0.952284518004668</t>
  </si>
  <si>
    <t>1.20946998644035</t>
  </si>
  <si>
    <t>-1.05736271371522</t>
  </si>
  <si>
    <t>-0.316959087182541</t>
  </si>
  <si>
    <t>0.714904543104797</t>
  </si>
  <si>
    <t>-3.73184599126524</t>
  </si>
  <si>
    <t>0.872203902543405</t>
  </si>
  <si>
    <t>-2.24173835060661</t>
  </si>
  <si>
    <t>0.133215654273961</t>
  </si>
  <si>
    <t>0.71106675565209</t>
  </si>
  <si>
    <t>1.16201563031314</t>
  </si>
  <si>
    <t>-0.10023713636981</t>
  </si>
  <si>
    <t>0.468958645360343</t>
  </si>
  <si>
    <t>0.380376772791318</t>
  </si>
  <si>
    <t>0.404059341854534</t>
  </si>
  <si>
    <t>-0.14712665352206</t>
  </si>
  <si>
    <t>-0.681908864029047</t>
  </si>
  <si>
    <t>-1.05826631916581</t>
  </si>
  <si>
    <t>-0.20168231723756</t>
  </si>
  <si>
    <t>0.464264230987009</t>
  </si>
  <si>
    <t>1.96290091676014</t>
  </si>
  <si>
    <t>0.878276923881938</t>
  </si>
  <si>
    <t>-0.0734774897694492</t>
  </si>
  <si>
    <t>0.65248844404106</t>
  </si>
  <si>
    <t>0.374365302806313</t>
  </si>
  <si>
    <t>-0.18338497408571</t>
  </si>
  <si>
    <t>-0.701345472592833</t>
  </si>
  <si>
    <t>2.01653928106337</t>
  </si>
  <si>
    <t>-0.985608137130651</t>
  </si>
  <si>
    <t>-1.36890515074374</t>
  </si>
  <si>
    <t>-0.759121604886523</t>
  </si>
  <si>
    <t>-0.189946139181516</t>
  </si>
  <si>
    <t>-0.462077621092506</t>
  </si>
  <si>
    <t>-2.42960413812623</t>
  </si>
  <si>
    <t>-1.20860707600166</t>
  </si>
  <si>
    <t>-0.909446829057857</t>
  </si>
  <si>
    <t>-1.73144609004613</t>
  </si>
  <si>
    <t>-1.03400748026384</t>
  </si>
  <si>
    <t>-0.234574915690502</t>
  </si>
  <si>
    <t>-1.24488908065567</t>
  </si>
  <si>
    <t>4.16276029014537</t>
  </si>
  <si>
    <t>0.438913026433994</t>
  </si>
  <si>
    <t>0.33310614053736</t>
  </si>
  <si>
    <t>1.62099811251937</t>
  </si>
  <si>
    <t>-0.689745058806991</t>
  </si>
  <si>
    <t>-0.755884219508438</t>
  </si>
  <si>
    <t>-0.309538398870945</t>
  </si>
  <si>
    <t>0.21278934134746</t>
  </si>
  <si>
    <t>-1.15271446823328</t>
  </si>
  <si>
    <t>-2.9280927161693</t>
  </si>
  <si>
    <t>0.0490054609661139</t>
  </si>
  <si>
    <t>-0.170622836896367</t>
  </si>
  <si>
    <t>4.61238922606964</t>
  </si>
  <si>
    <t>-1.4026555785544</t>
  </si>
  <si>
    <t>3.54580237118779</t>
  </si>
  <si>
    <t>0.216831634223786</t>
  </si>
  <si>
    <t>-0.0411226073246505</t>
  </si>
  <si>
    <t>0.834801101865931</t>
  </si>
  <si>
    <t>-0.509653257322526</t>
  </si>
  <si>
    <t>2.11733776876458</t>
  </si>
  <si>
    <t>-1.04558434623016</t>
  </si>
  <si>
    <t>0.820815214667236</t>
  </si>
  <si>
    <t>3.52948094129309</t>
  </si>
  <si>
    <t>-0.8419367626855</t>
  </si>
  <si>
    <t>-1.17067740703337</t>
  </si>
  <si>
    <t>-0.452817717764019</t>
  </si>
  <si>
    <t>0.27723620882502</t>
  </si>
  <si>
    <t>1.7103530119397</t>
  </si>
  <si>
    <t>-0.163905693949374</t>
  </si>
  <si>
    <t>-0.15998253890568</t>
  </si>
  <si>
    <t>-0.114534522168027</t>
  </si>
  <si>
    <t>-0.298899466380981</t>
  </si>
  <si>
    <t>0.364454398315945</t>
  </si>
  <si>
    <t>-1.11765529655527</t>
  </si>
  <si>
    <t>2.78571655586726</t>
  </si>
  <si>
    <t>0.909420039878887</t>
  </si>
  <si>
    <t>0.942924033313449</t>
  </si>
  <si>
    <t>0.746193303123544</t>
  </si>
  <si>
    <t>-1.33703376837029</t>
  </si>
  <si>
    <t>1.51766701286902</t>
  </si>
  <si>
    <t>2.92775577557526</t>
  </si>
  <si>
    <t>-0.334916371543385</t>
  </si>
  <si>
    <t>-0.713197203256608</t>
  </si>
  <si>
    <t>1.97552584492108</t>
  </si>
  <si>
    <t>-0.13411627037524</t>
  </si>
  <si>
    <t>-0.42822708282525</t>
  </si>
  <si>
    <t>-0.0374710153785064</t>
  </si>
  <si>
    <t>0.573520348727917</t>
  </si>
  <si>
    <t>-0.158541926536821</t>
  </si>
  <si>
    <t>2.14302331959733</t>
  </si>
  <si>
    <t>-2.06244345190552</t>
  </si>
  <si>
    <t>-1.17490112457845</t>
  </si>
  <si>
    <t>-2.01880936149257</t>
  </si>
  <si>
    <t>0.341307146828817</t>
  </si>
  <si>
    <t>0.912290031494386</t>
  </si>
  <si>
    <t>1.5967884082991</t>
  </si>
  <si>
    <t>-0.567282087615403</t>
  </si>
  <si>
    <t>-1.30262882401098</t>
  </si>
  <si>
    <t>0.368924007628385</t>
  </si>
  <si>
    <t>-0.00863029458115298</t>
  </si>
  <si>
    <t>0.454725324624092</t>
  </si>
  <si>
    <t>-1.32309121918015</t>
  </si>
  <si>
    <t>-0.339682808199942</t>
  </si>
  <si>
    <t>-0.537181765963036</t>
  </si>
  <si>
    <t>1.10699463438811</t>
  </si>
  <si>
    <t>-2.72902896538353</t>
  </si>
  <si>
    <t>-2.06907165966709</t>
  </si>
  <si>
    <t>-3.14977715917513</t>
  </si>
  <si>
    <t>-1.6685156659826</t>
  </si>
  <si>
    <t>-2.12103072306842</t>
  </si>
  <si>
    <t>-0.171545265617667</t>
  </si>
  <si>
    <t>-1.75997395399776</t>
  </si>
  <si>
    <t>-0.569577736137283</t>
  </si>
  <si>
    <t>0.0122259231563651</t>
  </si>
  <si>
    <t>-1.42218804205256</t>
  </si>
  <si>
    <t>-0.928208619649353</t>
  </si>
  <si>
    <t>2.00596675408308</t>
  </si>
  <si>
    <t>0.415052495110268</t>
  </si>
  <si>
    <t>0.4340810963386</t>
  </si>
  <si>
    <t>0.374964577684662</t>
  </si>
  <si>
    <t>1.17481146568795</t>
  </si>
  <si>
    <t>-0.845578122679106</t>
  </si>
  <si>
    <t>0.121782565404829</t>
  </si>
  <si>
    <t>0.275626330924901</t>
  </si>
  <si>
    <t>-0.0477165348313202</t>
  </si>
  <si>
    <t>0.726351365804067</t>
  </si>
  <si>
    <t>-0.00377431512944705</t>
  </si>
  <si>
    <t>-2.7209536058571</t>
  </si>
  <si>
    <t>1.92082277316459</t>
  </si>
  <si>
    <t>-2.20974439754819</t>
  </si>
  <si>
    <t>-0.464994033614725</t>
  </si>
  <si>
    <t>-0.627649499761216</t>
  </si>
  <si>
    <t>0.725490258580146</t>
  </si>
  <si>
    <t>-2.71520883197089</t>
  </si>
  <si>
    <t>0.455540337065359</t>
  </si>
  <si>
    <t>-1.14025015801062</t>
  </si>
  <si>
    <t>0.542662881667407</t>
  </si>
  <si>
    <t>0.0572991106506822</t>
  </si>
  <si>
    <t>0.857944843822051</t>
  </si>
  <si>
    <t>0.0509082557543273</t>
  </si>
  <si>
    <t>1.60779276750823</t>
  </si>
  <si>
    <t>1.88132718748776</t>
  </si>
  <si>
    <t>2.11280528999908</t>
  </si>
  <si>
    <t>-0.0340098656051454</t>
  </si>
  <si>
    <t>-0.515435375703813</t>
  </si>
  <si>
    <t>-1.58966514040025</t>
  </si>
  <si>
    <t>-0.485774322964532</t>
  </si>
  <si>
    <t>-1.74866011858488</t>
  </si>
  <si>
    <t>1.3648274489171</t>
  </si>
  <si>
    <t>-0.691868943182768</t>
  </si>
  <si>
    <t>-1.42697458253141</t>
  </si>
  <si>
    <t>0.68371290231023</t>
  </si>
  <si>
    <t>-0.606531671471079</t>
  </si>
  <si>
    <t>0.246634566381221</t>
  </si>
  <si>
    <t>-0.180247559653341</t>
  </si>
  <si>
    <t>-0.164848226155721</t>
  </si>
  <si>
    <t>0.432565930716778</t>
  </si>
  <si>
    <t>-2.85726968209787</t>
  </si>
  <si>
    <t>2.49466746360015</t>
  </si>
  <si>
    <t>1.83595095267967</t>
  </si>
  <si>
    <t>-0.910820945204051</t>
  </si>
  <si>
    <t>-2.08396109104024</t>
  </si>
  <si>
    <t>-0.452932751233661</t>
  </si>
  <si>
    <t>1.00629948431279</t>
  </si>
  <si>
    <t>1.02769419138883</t>
  </si>
  <si>
    <t>-0.80061411225364</t>
  </si>
  <si>
    <t>-0.767864747819763</t>
  </si>
  <si>
    <t>0.328168742903053</t>
  </si>
  <si>
    <t>2.10238934007162</t>
  </si>
  <si>
    <t>3.00967623058621</t>
  </si>
  <si>
    <t>-0.191312671429722</t>
  </si>
  <si>
    <t>-0.176621988974606</t>
  </si>
  <si>
    <t>-0.483708666534314</t>
  </si>
  <si>
    <t>0.980839042857249</t>
  </si>
  <si>
    <t>-0.555915284134583</t>
  </si>
  <si>
    <t>-0.119520526621777</t>
  </si>
  <si>
    <t>0.312756415746473</t>
  </si>
  <si>
    <t>0.106145412516991</t>
  </si>
  <si>
    <t>0.287199654544112</t>
  </si>
  <si>
    <t>-0.98365412443915</t>
  </si>
  <si>
    <t>-0.184117863127289</t>
  </si>
  <si>
    <t>-0.277509039568962</t>
  </si>
  <si>
    <t>1.63098703124178</t>
  </si>
  <si>
    <t>-0.477973357389889</t>
  </si>
  <si>
    <t>-0.104959261766211</t>
  </si>
  <si>
    <t>-2.03189990768968</t>
  </si>
  <si>
    <t>0.0510973466127222</t>
  </si>
  <si>
    <t>-0.946227891671889</t>
  </si>
  <si>
    <t>0.279960120567309</t>
  </si>
  <si>
    <t>1.233980414077</t>
  </si>
  <si>
    <t>-0.196547204335747</t>
  </si>
  <si>
    <t>0.0921828223843231</t>
  </si>
  <si>
    <t>-2.52833988458262</t>
  </si>
  <si>
    <t>-0.687417358018537</t>
  </si>
  <si>
    <t>-2.19916871030741</t>
  </si>
  <si>
    <t>0.818067253617298</t>
  </si>
  <si>
    <t>-0.134229644849276</t>
  </si>
  <si>
    <t>-1.20051635670807</t>
  </si>
  <si>
    <t>-0.574672690851388</t>
  </si>
  <si>
    <t>0.731517171425365</t>
  </si>
  <si>
    <t>-0.545525775558144</t>
  </si>
  <si>
    <t>0.330796776716212</t>
  </si>
  <si>
    <t>0.0312724921352915</t>
  </si>
  <si>
    <t>-0.148985329581148</t>
  </si>
  <si>
    <t>0.17877006861534</t>
  </si>
  <si>
    <t>0.159627730221944</t>
  </si>
  <si>
    <t>-0.593164122794321</t>
  </si>
  <si>
    <t>-1.94568651178055</t>
  </si>
  <si>
    <t>0.994733297121404</t>
  </si>
  <si>
    <t>-1.51868143447762</t>
  </si>
  <si>
    <t>-1.06443893556756</t>
  </si>
  <si>
    <t>-0.680921299662062</t>
  </si>
  <si>
    <t>-1.24166765645226</t>
  </si>
  <si>
    <t>-0.444432963408625</t>
  </si>
  <si>
    <t>0.289222934233085</t>
  </si>
  <si>
    <t>0.470864546930689</t>
  </si>
  <si>
    <t>0.450280399251133</t>
  </si>
  <si>
    <t>-3.40868839210035</t>
  </si>
  <si>
    <t>0.497008087097446</t>
  </si>
  <si>
    <t>-1.1602928969927</t>
  </si>
  <si>
    <t>0.887352106703424</t>
  </si>
  <si>
    <t>-4.16200938210536</t>
  </si>
  <si>
    <t>0.14774703561204</t>
  </si>
  <si>
    <t>-0.0416850398156215</t>
  </si>
  <si>
    <t>0.627906761209682</t>
  </si>
  <si>
    <t>-0.22229572869895</t>
  </si>
  <si>
    <t>-0.539200907686914</t>
  </si>
  <si>
    <t>-0.235748296999264</t>
  </si>
  <si>
    <t>-0.530915381222599</t>
  </si>
  <si>
    <t>3.78649567592131</t>
  </si>
  <si>
    <t>2.40831921489287</t>
  </si>
  <si>
    <t>1.79467369014603</t>
  </si>
  <si>
    <t>-0.0277685940663163</t>
  </si>
  <si>
    <t>-0.332220128625194</t>
  </si>
  <si>
    <t>-0.172889400537484</t>
  </si>
  <si>
    <t>0.723216580705855</t>
  </si>
  <si>
    <t>-0.340770432590216</t>
  </si>
  <si>
    <t>0.423224344022925</t>
  </si>
  <si>
    <t>-0.161922684026538</t>
  </si>
  <si>
    <t>1.94978930866898</t>
  </si>
  <si>
    <t>1.01423508331183</t>
  </si>
  <si>
    <t>3.22255345089883</t>
  </si>
  <si>
    <t>-0.858497892416313</t>
  </si>
  <si>
    <t>-0.677290126303043</t>
  </si>
  <si>
    <t>-0.808209442981649</t>
  </si>
  <si>
    <t>-0.797879231651133</t>
  </si>
  <si>
    <t>-0.347025652687206</t>
  </si>
  <si>
    <t>0.440593858289516</t>
  </si>
  <si>
    <t>0.374898700218679</t>
  </si>
  <si>
    <t>-0.316123587724424</t>
  </si>
  <si>
    <t>-0.352305248239384</t>
  </si>
  <si>
    <t>-3.03710945983209</t>
  </si>
  <si>
    <t>1.3839084415616</t>
  </si>
  <si>
    <t>0.404242137751746</t>
  </si>
  <si>
    <t>-0.555103125850906</t>
  </si>
  <si>
    <t>-1.57312474167754</t>
  </si>
  <si>
    <t>-0.297506013340244</t>
  </si>
  <si>
    <t>-1.05427527534359</t>
  </si>
  <si>
    <t>-1.77344880953349</t>
  </si>
  <si>
    <t>1.30617625634421</t>
  </si>
  <si>
    <t>0.152848635778103</t>
  </si>
  <si>
    <t>-0.405390109377732</t>
  </si>
  <si>
    <t>1.86763182737664</t>
  </si>
  <si>
    <t>2.32813443009528</t>
  </si>
  <si>
    <t>-2.24999189346469</t>
  </si>
  <si>
    <t>-0.374930244800053</t>
  </si>
  <si>
    <t>-0.98</t>
  </si>
  <si>
    <t>0.28090978395141</t>
  </si>
  <si>
    <t>0.231841732417432</t>
  </si>
  <si>
    <t>0.203091237503842</t>
  </si>
  <si>
    <t>1.66926513316073</t>
  </si>
  <si>
    <t>1.00863145825945</t>
  </si>
  <si>
    <t>-0.0709370997491637</t>
  </si>
  <si>
    <t>-0.636309379834478</t>
  </si>
  <si>
    <t>-0.231411822323545</t>
  </si>
  <si>
    <t>-1.96861343448139</t>
  </si>
  <si>
    <t>-0.387744144534747</t>
  </si>
  <si>
    <t>0.0747257810275758</t>
  </si>
  <si>
    <t>-0.0418499561208817</t>
  </si>
  <si>
    <t>-2.62655324328843</t>
  </si>
  <si>
    <t>1.05944622751789</t>
  </si>
  <si>
    <t>0.500040748939324</t>
  </si>
  <si>
    <t>-2.34463366730258</t>
  </si>
  <si>
    <t>0.397320914140868</t>
  </si>
  <si>
    <t>0.256583568295497</t>
  </si>
  <si>
    <t>0.522911794820541</t>
  </si>
  <si>
    <t>3.37854641408095</t>
  </si>
  <si>
    <t>0.352080207655604</t>
  </si>
  <si>
    <t>1.01529352228863</t>
  </si>
  <si>
    <t>-0.293255815888723</t>
  </si>
  <si>
    <t>1.47088271743518</t>
  </si>
  <si>
    <t>-0.095559180251862</t>
  </si>
  <si>
    <t>-0.00826528226068396</t>
  </si>
  <si>
    <t>-1.02806380084056</t>
  </si>
  <si>
    <t>1.45548610930326</t>
  </si>
  <si>
    <t>2.53119681729702</t>
  </si>
  <si>
    <t>0.869074404944329</t>
  </si>
  <si>
    <t>0.00873809306786097</t>
  </si>
  <si>
    <t>-0.150784594658115</t>
  </si>
  <si>
    <t>-0.88307710205377</t>
  </si>
  <si>
    <t>2.38574235887011</t>
  </si>
  <si>
    <t>-2.05665697495619</t>
  </si>
  <si>
    <t>-1.73360560566731</t>
  </si>
  <si>
    <t>-1.1756210231136</t>
  </si>
  <si>
    <t>0.131531471129509</t>
  </si>
  <si>
    <t>-0.506434991491005</t>
  </si>
  <si>
    <t>-0.900188553207267</t>
  </si>
  <si>
    <t>-0.656527688766236</t>
  </si>
  <si>
    <t>0.690821831430922</t>
  </si>
  <si>
    <t>-0.415659734453055</t>
  </si>
  <si>
    <t>-0.810129081541077</t>
  </si>
  <si>
    <t>-1.49796776127217</t>
  </si>
  <si>
    <t>1.09501292329629</t>
  </si>
  <si>
    <t>-1.58770674459419</t>
  </si>
  <si>
    <t>0.76951243381929</t>
  </si>
  <si>
    <t>0.437396347302429</t>
  </si>
  <si>
    <t>0.29820061975821</t>
  </si>
  <si>
    <t>-0.237258917463026</t>
  </si>
  <si>
    <t>0.0361143420995033</t>
  </si>
  <si>
    <t>-0.0608001604289117</t>
  </si>
  <si>
    <t>0.124163434220092</t>
  </si>
  <si>
    <t>0.801309268209329</t>
  </si>
  <si>
    <t>1.57548900812349</t>
  </si>
  <si>
    <t>-0.514347348551079</t>
  </si>
  <si>
    <t>-0.858353876898878</t>
  </si>
  <si>
    <t>-1.47201714458522</t>
  </si>
  <si>
    <t>0.272767802131856</t>
  </si>
  <si>
    <t>0.0591137929957689</t>
  </si>
  <si>
    <t>-0.154068631095794</t>
  </si>
  <si>
    <t>-0.593198054902118</t>
  </si>
  <si>
    <t>-0.518769286995029</t>
  </si>
  <si>
    <t>0.77463904210438</t>
  </si>
  <si>
    <t>0.289971828306089</t>
  </si>
  <si>
    <t>3.53280730674194</t>
  </si>
  <si>
    <t>-1.03122226730994</t>
  </si>
  <si>
    <t>-0.730614321385703</t>
  </si>
  <si>
    <t>-0.451543470154528</t>
  </si>
  <si>
    <t>0.303378394599001</t>
  </si>
  <si>
    <t>0.289506105361615</t>
  </si>
  <si>
    <t>-1.44074244009808</t>
  </si>
  <si>
    <t>2.60177909181022</t>
  </si>
  <si>
    <t>1.67952981382523</t>
  </si>
  <si>
    <t>0.160758436341598</t>
  </si>
  <si>
    <t>-0.155613392725856</t>
  </si>
  <si>
    <t>0.278135115778726</t>
  </si>
  <si>
    <t>-0.251968765078294</t>
  </si>
  <si>
    <t>-0.220219372495698</t>
  </si>
  <si>
    <t>0.0211680154450824</t>
  </si>
  <si>
    <t>1.57980404341508</t>
  </si>
  <si>
    <t>0.354051242201345</t>
  </si>
  <si>
    <t>-0.661812440813447</t>
  </si>
  <si>
    <t>0.417818566334502</t>
  </si>
  <si>
    <t>1.27167306383548</t>
  </si>
  <si>
    <t>-1.23856689600111</t>
  </si>
  <si>
    <t>2.64434551486602</t>
  </si>
  <si>
    <t>0.697826610138053</t>
  </si>
  <si>
    <t>0.671807074615203</t>
  </si>
  <si>
    <t>-1.39145558233925</t>
  </si>
  <si>
    <t>-0.390521917896172</t>
  </si>
  <si>
    <t>-0.650036022850931</t>
  </si>
  <si>
    <t>0.146411031128473</t>
  </si>
  <si>
    <t>-0.505290960932558</t>
  </si>
  <si>
    <t>0.471959377676213</t>
  </si>
  <si>
    <t>3.85902125609474</t>
  </si>
  <si>
    <t>-0.27591057233291</t>
  </si>
  <si>
    <t>2.29059949898451</t>
  </si>
  <si>
    <t>-1.72747983822534</t>
  </si>
  <si>
    <t>-0.656150412471304</t>
  </si>
  <si>
    <t>0.634922008747921</t>
  </si>
  <si>
    <t>0.132543431271898</t>
  </si>
  <si>
    <t>0.39072629819697</t>
  </si>
  <si>
    <t>1.41830957667339</t>
  </si>
  <si>
    <t>0.383428555070768</t>
  </si>
  <si>
    <t>-0.118418398626813</t>
  </si>
  <si>
    <t>-1.86884418074526</t>
  </si>
  <si>
    <t>-2.86394225100433</t>
  </si>
  <si>
    <t>0.0870103439395863</t>
  </si>
  <si>
    <t>-0.43706031909239</t>
  </si>
  <si>
    <t>-0.600539008661816</t>
  </si>
  <si>
    <t>-0.38972225490489</t>
  </si>
  <si>
    <t>0.875854250373034</t>
  </si>
  <si>
    <t>-0.844717239800489</t>
  </si>
  <si>
    <t>-1.43215544682488</t>
  </si>
  <si>
    <t>-0.854548653251753</t>
  </si>
  <si>
    <t>0.419603926350639</t>
  </si>
  <si>
    <t>2.54730449921856</t>
  </si>
  <si>
    <t>-0.0252696721236048</t>
  </si>
  <si>
    <t>-0.392598438703731</t>
  </si>
  <si>
    <t>-0.463565318195462</t>
  </si>
  <si>
    <t>1.99873518419523</t>
  </si>
  <si>
    <t>0.612719354848188</t>
  </si>
  <si>
    <t>-0.204345717723071</t>
  </si>
  <si>
    <t>0.480865524695924</t>
  </si>
  <si>
    <t>0.616684412978789</t>
  </si>
  <si>
    <t>1.96120305641808</t>
  </si>
  <si>
    <t>2.57138150882946</t>
  </si>
  <si>
    <t>-1.08543394213295</t>
  </si>
  <si>
    <t>0.936549751448362</t>
  </si>
  <si>
    <t>-1.95004303759042</t>
  </si>
  <si>
    <t>1.44452495436486</t>
  </si>
  <si>
    <t>-0.148365972052056</t>
  </si>
  <si>
    <t>-0.236993535748006</t>
  </si>
  <si>
    <t>1.69289049320241</t>
  </si>
  <si>
    <t>1.6060976626598</t>
  </si>
  <si>
    <t>1.06717307746584</t>
  </si>
  <si>
    <t>0.405190732175763</t>
  </si>
  <si>
    <t>0.761870048679205</t>
  </si>
  <si>
    <t>4.20020866401099</t>
  </si>
  <si>
    <t>0.532463351624698</t>
  </si>
  <si>
    <t>0.0117577421667789</t>
  </si>
  <si>
    <t>0.546797601405652</t>
  </si>
  <si>
    <t>-0.687190977540514</t>
  </si>
  <si>
    <t>-0.728987751523104</t>
  </si>
  <si>
    <t>-1.83939727061291</t>
  </si>
  <si>
    <t>-0.499705011740983</t>
  </si>
  <si>
    <t>0.760041850919997</t>
  </si>
  <si>
    <t>0.581500460045832</t>
  </si>
  <si>
    <t>-0.299170492463028</t>
  </si>
  <si>
    <t>1.43257855987836</t>
  </si>
  <si>
    <t>-0.409430859661227</t>
  </si>
  <si>
    <t>0.319094452645783</t>
  </si>
  <si>
    <t>0.00114596952901175</t>
  </si>
  <si>
    <t>1.00358171224941</t>
  </si>
  <si>
    <t>0.82691688340703</t>
  </si>
  <si>
    <t>-0.291159232283597</t>
  </si>
  <si>
    <t>1.09449317981325</t>
  </si>
  <si>
    <t>0.659510627687892</t>
  </si>
  <si>
    <t>-2.18112374101519</t>
  </si>
  <si>
    <t>-1.88819457808683</t>
  </si>
  <si>
    <t>-0.933820612011956</t>
  </si>
  <si>
    <t>2.37426472224182</t>
  </si>
  <si>
    <t>-0.530432610084467</t>
  </si>
  <si>
    <t>1.6540411993982</t>
  </si>
  <si>
    <t>1.76985048703967</t>
  </si>
  <si>
    <t>1.40705234877174</t>
  </si>
  <si>
    <t>0.221576203868144</t>
  </si>
  <si>
    <t>-0.493792924805892</t>
  </si>
  <si>
    <t>-0.317606400438946</t>
  </si>
  <si>
    <t>-0.217576997208441</t>
  </si>
  <si>
    <t>0.387032036111909</t>
  </si>
  <si>
    <t>1.54130306739268</t>
  </si>
  <si>
    <t>-0.412242722369911</t>
  </si>
  <si>
    <t>1.98704875976612</t>
  </si>
  <si>
    <t>-0.5135409891399</t>
  </si>
  <si>
    <t>-0.866696792477752</t>
  </si>
  <si>
    <t>2.21427486752676</t>
  </si>
  <si>
    <t>-1.16561214933604</t>
  </si>
  <si>
    <t>0.9941834961881</t>
  </si>
  <si>
    <t>-0.623310841653608</t>
  </si>
  <si>
    <t>0.864014396550074</t>
  </si>
  <si>
    <t>1.44323310482565</t>
  </si>
  <si>
    <t>-1.18926750749728</t>
  </si>
  <si>
    <t>1.80440801221753</t>
  </si>
  <si>
    <t>-2.07769341218533</t>
  </si>
  <si>
    <t>-0.177725989418616</t>
  </si>
  <si>
    <t>0.435907689240285</t>
  </si>
  <si>
    <t>-0.470380666168117</t>
  </si>
  <si>
    <t>-0.435986008693618</t>
  </si>
  <si>
    <t>0.313205474815666</t>
  </si>
  <si>
    <t>-0.694351990894201</t>
  </si>
  <si>
    <t>-0.2518888138829</t>
  </si>
  <si>
    <t>-0.804345027110868</t>
  </si>
  <si>
    <t>-0.1422615651679</t>
  </si>
  <si>
    <t>0.395351984285858</t>
  </si>
  <si>
    <t>0.622425324534502</t>
  </si>
  <si>
    <t>0.43387339558189</t>
  </si>
  <si>
    <t>0.337081344797388</t>
  </si>
  <si>
    <t>1.47710384536556</t>
  </si>
  <si>
    <t>0.424414707753931</t>
  </si>
  <si>
    <t>-0.214484506534545</t>
  </si>
  <si>
    <t>-0.0987409646813779</t>
  </si>
  <si>
    <t>-0.490950425835166</t>
  </si>
  <si>
    <t>-2.51529617439851</t>
  </si>
  <si>
    <t>-2.19901202646202</t>
  </si>
  <si>
    <t>2.0266095208565</t>
  </si>
  <si>
    <t>-2.37686788158151</t>
  </si>
  <si>
    <t>-0.75884213787978</t>
  </si>
  <si>
    <t>0.295240324180705</t>
  </si>
  <si>
    <t>-0.761117042866553</t>
  </si>
  <si>
    <t>0.680330638040724</t>
  </si>
  <si>
    <t>0.0270736737512016</t>
  </si>
  <si>
    <t>-0.334679826149799</t>
  </si>
  <si>
    <t>-0.0610590787132251</t>
  </si>
  <si>
    <t>-0.198050092564081</t>
  </si>
  <si>
    <t>-4.39605048094218</t>
  </si>
  <si>
    <t>0.322107282796561</t>
  </si>
  <si>
    <t>-0.406399963178041</t>
  </si>
  <si>
    <t>-1.2963499708675</t>
  </si>
  <si>
    <t>0.469955973309903</t>
  </si>
  <si>
    <t>1.69497470279088</t>
  </si>
  <si>
    <t>-1.14777217597633</t>
  </si>
  <si>
    <t>1.39011761706386</t>
  </si>
  <si>
    <t>-1.08371572264103</t>
  </si>
  <si>
    <t>-0.734898639795115</t>
  </si>
  <si>
    <t>-1.44112144908475</t>
  </si>
  <si>
    <t>0.432133444017287</t>
  </si>
  <si>
    <t>-0.671429817918569</t>
  </si>
  <si>
    <t>-1.29928862526243</t>
  </si>
  <si>
    <t>-0.380706845946302</t>
  </si>
  <si>
    <t>2.0562482508071</t>
  </si>
  <si>
    <t>-0.809378417543619</t>
  </si>
  <si>
    <t>1.06444630240769</t>
  </si>
  <si>
    <t>0.823916979603502</t>
  </si>
  <si>
    <t>0.334524828373316</t>
  </si>
  <si>
    <t>-0.297792092525413</t>
  </si>
  <si>
    <t>-0.999405058575379</t>
  </si>
  <si>
    <t>0.165176408557345</t>
  </si>
  <si>
    <t>-1.92270176235068</t>
  </si>
  <si>
    <t>-0.385649131618863</t>
  </si>
  <si>
    <t>0.582774464638672</t>
  </si>
  <si>
    <t>0.780775273789159</t>
  </si>
  <si>
    <t>-0.571559996954339</t>
  </si>
  <si>
    <t>0.785071522000903</t>
  </si>
  <si>
    <t>2.20242641176286</t>
  </si>
  <si>
    <t>-3.99587332746327</t>
  </si>
  <si>
    <t>-0.161423341530024</t>
  </si>
  <si>
    <t>-3.35166606262822</t>
  </si>
  <si>
    <t>-0.948623063755436</t>
  </si>
  <si>
    <t>0.803725251655789</t>
  </si>
  <si>
    <t>-0.753243675253019</t>
  </si>
  <si>
    <t>-0.815831748961948</t>
  </si>
  <si>
    <t>-0.97981854390437</t>
  </si>
  <si>
    <t>-0.11449384735418</t>
  </si>
  <si>
    <t>-4.04443378451216</t>
  </si>
  <si>
    <t>0.869169692288423</t>
  </si>
  <si>
    <t>0.745447210664596</t>
  </si>
  <si>
    <t>0.2333364482873</t>
  </si>
  <si>
    <t>0.891389609170209</t>
  </si>
  <si>
    <t>-1.53543987000657</t>
  </si>
  <si>
    <t>0.586971511166785</t>
  </si>
  <si>
    <t>-4.11327825788526</t>
  </si>
  <si>
    <t>-1.21486068367447</t>
  </si>
  <si>
    <t>-0.76336498137233</t>
  </si>
  <si>
    <t>1.28656868062806</t>
  </si>
  <si>
    <t>0.538326474581783</t>
  </si>
  <si>
    <t>2.3707774337788</t>
  </si>
  <si>
    <t>0.500282008765661</t>
  </si>
  <si>
    <t>-1.13201346880243</t>
  </si>
  <si>
    <t>0.437830717327572</t>
  </si>
  <si>
    <t>0.310929442078382</t>
  </si>
  <si>
    <t>-0.394586135330196</t>
  </si>
  <si>
    <t>-0.699405236084982</t>
  </si>
  <si>
    <t>-1.60349068606438</t>
  </si>
  <si>
    <t>-0.670628216008954</t>
  </si>
  <si>
    <t>0.794714879975289</t>
  </si>
  <si>
    <t>0.23436182231323</t>
  </si>
  <si>
    <t>0.241028442917842</t>
  </si>
  <si>
    <t>0.18933188371509</t>
  </si>
  <si>
    <t>-0.542605218909008</t>
  </si>
  <si>
    <t>0.284573471897837</t>
  </si>
  <si>
    <t>-0.603611786695218</t>
  </si>
  <si>
    <t>0.252576414817699</t>
  </si>
  <si>
    <t>-0.264293849577714</t>
  </si>
  <si>
    <t>-0.254724441874531</t>
  </si>
  <si>
    <t>-0.785730076645654</t>
  </si>
  <si>
    <t>-2.2543813583641</t>
  </si>
  <si>
    <t>3.22569015984723</t>
  </si>
  <si>
    <t>0.411345337025162</t>
  </si>
  <si>
    <t>0.629235422546241</t>
  </si>
  <si>
    <t>0.830746000350149</t>
  </si>
  <si>
    <t>-1.60311717926622</t>
  </si>
  <si>
    <t>0.428038032799257</t>
  </si>
  <si>
    <t>1.65563307328175</t>
  </si>
  <si>
    <t>-0.717847584959681</t>
  </si>
  <si>
    <t>3.90445842605479</t>
  </si>
  <si>
    <t>-0.181636784286437</t>
  </si>
  <si>
    <t>0.579902951477668</t>
  </si>
  <si>
    <t>-1.08230364943129</t>
  </si>
  <si>
    <t>-1.06395820274527</t>
  </si>
  <si>
    <t>-0.472983224517707</t>
  </si>
  <si>
    <t>0.618477920249852</t>
  </si>
  <si>
    <t>0.671202696806017</t>
  </si>
  <si>
    <t>-0.31486121557711</t>
  </si>
  <si>
    <t>2.23799900414457</t>
  </si>
  <si>
    <t>-0.652878868160877</t>
  </si>
  <si>
    <t>1.06359776626446</t>
  </si>
  <si>
    <t>0.183871660197915</t>
  </si>
  <si>
    <t>-0.0147191012501168</t>
  </si>
  <si>
    <t>-0.246144870222657</t>
  </si>
  <si>
    <t>0.0699988564490927</t>
  </si>
  <si>
    <t>-0.170259722782862</t>
  </si>
  <si>
    <t>0.399324615114296</t>
  </si>
  <si>
    <t>1.00535522024185</t>
  </si>
  <si>
    <t>-1.13363438362254</t>
  </si>
  <si>
    <t>4.13149705121044</t>
  </si>
  <si>
    <t>-0.993537904063521</t>
  </si>
  <si>
    <t>0.971035094872159</t>
  </si>
  <si>
    <t>0.0774088449263658</t>
  </si>
  <si>
    <t>-0.434563590868885</t>
  </si>
  <si>
    <t>0.387790266266403</t>
  </si>
  <si>
    <t>1.00725620501117</t>
  </si>
  <si>
    <t>-2.23101880995012</t>
  </si>
  <si>
    <t>0.511855664972231</t>
  </si>
  <si>
    <t>-1.63565284332948</t>
  </si>
  <si>
    <t>-0.723618094744464</t>
  </si>
  <si>
    <t>-3.35121762924482</t>
  </si>
  <si>
    <t>3.34402296273805</t>
  </si>
  <si>
    <t>0.588671275544958</t>
  </si>
  <si>
    <t>1.17158693933694</t>
  </si>
  <si>
    <t>-0.0302589894084613</t>
  </si>
  <si>
    <t>-0.0276367638750046</t>
  </si>
  <si>
    <t>1.40570824531592</t>
  </si>
  <si>
    <t>0.346774339068964</t>
  </si>
  <si>
    <t>-0.275368546737218</t>
  </si>
  <si>
    <t>-1.79384994030864</t>
  </si>
  <si>
    <t>-0.581631689662908</t>
  </si>
  <si>
    <t>1.25305072985052</t>
  </si>
  <si>
    <t>-1.26400990912701</t>
  </si>
  <si>
    <t>-0.680988046793396</t>
  </si>
  <si>
    <t>0.333720392772888</t>
  </si>
  <si>
    <t>-0.719476801549365</t>
  </si>
  <si>
    <t>-0.438476933779174</t>
  </si>
  <si>
    <t>0.719951946169053</t>
  </si>
  <si>
    <t>-0.0146831631739677</t>
  </si>
  <si>
    <t>1.57913649404306</t>
  </si>
  <si>
    <t>0.74922302302237</t>
  </si>
  <si>
    <t>0.465952110492781</t>
  </si>
  <si>
    <t>-1.14575079217711</t>
  </si>
  <si>
    <t>-0.349866480007914</t>
  </si>
  <si>
    <t>2.91543444530495</t>
  </si>
  <si>
    <t>-0.188436107829952</t>
  </si>
  <si>
    <t>-0.675271761012945</t>
  </si>
  <si>
    <t>0.296704962122055</t>
  </si>
  <si>
    <t>2.20706907645548</t>
  </si>
  <si>
    <t>-0.993194641565981</t>
  </si>
  <si>
    <t>-0.35345275467528</t>
  </si>
  <si>
    <t>2.04237417624296</t>
  </si>
  <si>
    <t>-0.184301196748518</t>
  </si>
  <si>
    <t>0.17428122514171</t>
  </si>
  <si>
    <t>3.24219852379911</t>
  </si>
  <si>
    <t>-1.56900803622305</t>
  </si>
  <si>
    <t>0.371748568587524</t>
  </si>
  <si>
    <t>-0.10011801552162</t>
  </si>
  <si>
    <t>0.349606510775018</t>
  </si>
  <si>
    <t>-0.643105918850659</t>
  </si>
  <si>
    <t>-1.12928632736884</t>
  </si>
  <si>
    <t>-0.879646201828416</t>
  </si>
  <si>
    <t>-0.941530180727431</t>
  </si>
  <si>
    <t>-0.614295138259326</t>
  </si>
  <si>
    <t>1.2584557401927</t>
  </si>
  <si>
    <t>0.747117978710945</t>
  </si>
  <si>
    <t>-0.451250982129428</t>
  </si>
  <si>
    <t>-1.93417265756224</t>
  </si>
  <si>
    <t>-0.380372745811507</t>
  </si>
  <si>
    <t>0.460966383436898</t>
  </si>
  <si>
    <t>-1.93427026433868</t>
  </si>
  <si>
    <t>-1.95228463914506</t>
  </si>
  <si>
    <t>1.96469924147652</t>
  </si>
  <si>
    <t>-0.218731407249555</t>
  </si>
  <si>
    <t>1.12267159744264</t>
  </si>
  <si>
    <t>1.54215968082292</t>
  </si>
  <si>
    <t>1.15969145626236</t>
  </si>
  <si>
    <t>-0.790276109189683</t>
  </si>
  <si>
    <t>-0.482611777525729</t>
  </si>
  <si>
    <t>-1.33785849569096</t>
  </si>
  <si>
    <t>0.0812332151542852</t>
  </si>
  <si>
    <t>-0.75750669881369</t>
  </si>
  <si>
    <t>0.183642401656136</t>
  </si>
  <si>
    <t>-0.0782562193030932</t>
  </si>
  <si>
    <t>0.379373110716469</t>
  </si>
  <si>
    <t>-0.234047412821234</t>
  </si>
  <si>
    <t>-0.677565747444676</t>
  </si>
  <si>
    <t>1.01521045061693</t>
  </si>
  <si>
    <t>1.72325263026264</t>
  </si>
  <si>
    <t>-0.876983462388589</t>
  </si>
  <si>
    <t>-0.262966875665631</t>
  </si>
  <si>
    <t>1.83494881885092</t>
  </si>
  <si>
    <t>0.262963628707872</t>
  </si>
  <si>
    <t>-0.883272240936076</t>
  </si>
  <si>
    <t>-0.13476475085129</t>
  </si>
  <si>
    <t>0.846623992603335</t>
  </si>
  <si>
    <t>0.26238708972463</t>
  </si>
  <si>
    <t>-0.851347885527928</t>
  </si>
  <si>
    <t>-1.57013143605044</t>
  </si>
  <si>
    <t>-0.568707808393807</t>
  </si>
  <si>
    <t>-2.31359745886637</t>
  </si>
  <si>
    <t>-0.229527577601703</t>
  </si>
  <si>
    <t>0.351948323668269</t>
  </si>
  <si>
    <t>1.07016155374212</t>
  </si>
  <si>
    <t>1.65844541843815</t>
  </si>
  <si>
    <t>-0.181106134744018</t>
  </si>
  <si>
    <t>-0.3384034472128</t>
  </si>
  <si>
    <t>0.2070175361006</t>
  </si>
  <si>
    <t>-1.45021836485148</t>
  </si>
  <si>
    <t>0.906905867796633</t>
  </si>
  <si>
    <t>0.546429571380609</t>
  </si>
  <si>
    <t>-0.411297350248204</t>
  </si>
  <si>
    <t>1.77370704171712</t>
  </si>
  <si>
    <t>-0.222950315689653</t>
  </si>
  <si>
    <t>1.61207546880996</t>
  </si>
  <si>
    <t>0.920071600765297</t>
  </si>
  <si>
    <t>1.50658140939064</t>
  </si>
  <si>
    <t>1.53310149820041</t>
  </si>
  <si>
    <t>-0.866431410187525</t>
  </si>
  <si>
    <t>-0.621750803512063</t>
  </si>
  <si>
    <t>1.04242385145989</t>
  </si>
  <si>
    <t>-1.26197835668599</t>
  </si>
  <si>
    <t>0.496621648631553</t>
  </si>
  <si>
    <t>-0.161584269368863</t>
  </si>
  <si>
    <t>1.27991142844106</t>
  </si>
  <si>
    <t>1.2927650143922</t>
  </si>
  <si>
    <t>-0.03866491450119</t>
  </si>
  <si>
    <t>-0.116613718052057</t>
  </si>
  <si>
    <t>1.76383247412902</t>
  </si>
  <si>
    <t>0.486828795749317</t>
  </si>
  <si>
    <t>-0.288852471553016</t>
  </si>
  <si>
    <t>0.0553247807507102</t>
  </si>
  <si>
    <t>0.115372492230688</t>
  </si>
  <si>
    <t>4.05702657949973</t>
  </si>
  <si>
    <t>1.44296573789811</t>
  </si>
  <si>
    <t>-1.05556542722904</t>
  </si>
  <si>
    <t>0.435220251843187</t>
  </si>
  <si>
    <t>3.37173722991194</t>
  </si>
  <si>
    <t>-0.584305869002388</t>
  </si>
  <si>
    <t>1.45657890821594</t>
  </si>
  <si>
    <t>-1.21110662366448</t>
  </si>
  <si>
    <t>0.325335800866578</t>
  </si>
  <si>
    <t>0.140520574124221</t>
  </si>
  <si>
    <t>-2.24698338627471</t>
  </si>
  <si>
    <t>1.89601314688026</t>
  </si>
  <si>
    <t>0.540677418499624</t>
  </si>
  <si>
    <t>1.4531214218146</t>
  </si>
  <si>
    <t>1.35104139239697</t>
  </si>
  <si>
    <t>-0.824939658891081</t>
  </si>
  <si>
    <t>0.642913572082789</t>
  </si>
  <si>
    <t>-0.0955305591737602</t>
  </si>
  <si>
    <t>3.33557535180196</t>
  </si>
  <si>
    <t>0.539206129078071</t>
  </si>
  <si>
    <t>-0.814275170518754</t>
  </si>
  <si>
    <t>-0.566339869354345</t>
  </si>
  <si>
    <t>0.992898536885624</t>
  </si>
  <si>
    <t>-1.20032792493859</t>
  </si>
  <si>
    <t>0.0277552711142993</t>
  </si>
  <si>
    <t>-1.11130087756489</t>
  </si>
  <si>
    <t>-1.5172477739501</t>
  </si>
  <si>
    <t>-1.00747218528772</t>
  </si>
  <si>
    <t>-3.80721647263942</t>
  </si>
  <si>
    <t>0.737499165254073</t>
  </si>
  <si>
    <t>-0.385857114774282</t>
  </si>
  <si>
    <t>1.25137607446123</t>
  </si>
  <si>
    <t>1.36307292956757</t>
  </si>
  <si>
    <t>0.790475078166939</t>
  </si>
  <si>
    <t>-4.20587633024921</t>
  </si>
  <si>
    <t>2.05949138265805</t>
  </si>
  <si>
    <t>-4.47311107835051</t>
  </si>
  <si>
    <t>2.73850787577531</t>
  </si>
  <si>
    <t>-0.434825226627085</t>
  </si>
  <si>
    <t>-1.99911055666889</t>
  </si>
  <si>
    <t>0.179625487054588</t>
  </si>
  <si>
    <t>0.608336638543541</t>
  </si>
  <si>
    <t>1.13822167824236</t>
  </si>
  <si>
    <t>-0.466258517107294</t>
  </si>
  <si>
    <t>1.38568822425532</t>
  </si>
  <si>
    <t>2.89576629710104</t>
  </si>
  <si>
    <t>-0.157130999375653</t>
  </si>
  <si>
    <t>-0.386498133591552</t>
  </si>
  <si>
    <t>-0.311305128957285</t>
  </si>
  <si>
    <t>0.149419894763387</t>
  </si>
  <si>
    <t>2.13805264002337</t>
  </si>
  <si>
    <t>0.0285124260603312</t>
  </si>
  <si>
    <t>0.271032605546874</t>
  </si>
  <si>
    <t>-0.381403388632966</t>
  </si>
  <si>
    <t>1.8897984750715</t>
  </si>
  <si>
    <t>0.734755672074506</t>
  </si>
  <si>
    <t>0.419531901233862</t>
  </si>
  <si>
    <t>0.048834639493593</t>
  </si>
  <si>
    <t>-0.27674224395073</t>
  </si>
  <si>
    <t>-0.441513984159707</t>
  </si>
  <si>
    <t>0.912542859284698</t>
  </si>
  <si>
    <t>0.983414806917216</t>
  </si>
  <si>
    <t>1.00238960370709</t>
  </si>
  <si>
    <t>1.78540531033448</t>
  </si>
  <si>
    <t>-0.0187173248419381</t>
  </si>
  <si>
    <t>2.32554025602153</t>
  </si>
  <si>
    <t>-1.44882089741728</t>
  </si>
  <si>
    <t>0.711505940502727</t>
  </si>
  <si>
    <t>3.47407342484445</t>
  </si>
  <si>
    <t>-0.129554524121859</t>
  </si>
  <si>
    <t>-0.86982750445509</t>
  </si>
  <si>
    <t>1.14434713236438</t>
  </si>
  <si>
    <t>0.0379628180348901</t>
  </si>
  <si>
    <t>0.650580576745621</t>
  </si>
  <si>
    <t>0.031544454803053</t>
  </si>
  <si>
    <t>-0.00292147191937036</t>
  </si>
  <si>
    <t>0.708421027547198</t>
  </si>
  <si>
    <t>-1.24599402356385</t>
  </si>
  <si>
    <t>0.0156118635361583</t>
  </si>
  <si>
    <t>1.40628568249917</t>
  </si>
  <si>
    <t>1.63397710864061</t>
  </si>
  <si>
    <t>-1.78023945614997</t>
  </si>
  <si>
    <t>-0.353985030808009</t>
  </si>
  <si>
    <t>-0.960323672650346</t>
  </si>
  <si>
    <t>2.7361543572908</t>
  </si>
  <si>
    <t>4.27662555926303</t>
  </si>
  <si>
    <t>-0.179468492877153</t>
  </si>
  <si>
    <t>-0.673194858696277</t>
  </si>
  <si>
    <t>0.245554011404196</t>
  </si>
  <si>
    <t>-0.481187482282789</t>
  </si>
  <si>
    <t>2.0225947450182</t>
  </si>
  <si>
    <t>1.12135846312635</t>
  </si>
  <si>
    <t>-1.64569997460426</t>
  </si>
  <si>
    <t>0.0318631429536429</t>
  </si>
  <si>
    <t>1.35429125473797</t>
  </si>
  <si>
    <t>0.615893719721482</t>
  </si>
  <si>
    <t>0.438448027100359</t>
  </si>
  <si>
    <t>-0.476801380022435</t>
  </si>
  <si>
    <t>0.340853876775074</t>
  </si>
  <si>
    <t>-0.49371380268953</t>
  </si>
  <si>
    <t>3.81314289577139</t>
  </si>
  <si>
    <t>-0.0499682535114453</t>
  </si>
  <si>
    <t>3.67253436123798</t>
  </si>
  <si>
    <t>-0.348114100245126</t>
  </si>
  <si>
    <t>-0.429925370324099</t>
  </si>
  <si>
    <t>-0.925559167342657</t>
  </si>
  <si>
    <t>-0.387767155031342</t>
  </si>
  <si>
    <t>-0.305897068856555</t>
  </si>
  <si>
    <t>0.586323637257755</t>
  </si>
  <si>
    <t>0.151116315123911</t>
  </si>
  <si>
    <t>-0.934388449945313</t>
  </si>
  <si>
    <t>-2.64609567765352</t>
  </si>
  <si>
    <t>-0.448353172383551</t>
  </si>
  <si>
    <t>0.813143126434191</t>
  </si>
  <si>
    <t>-1.73049444241125</t>
  </si>
  <si>
    <t>-0.363476006580806</t>
  </si>
  <si>
    <t>4.62523246852654</t>
  </si>
  <si>
    <t>-1.85764337851849</t>
  </si>
  <si>
    <t>-0.76631666005859</t>
  </si>
  <si>
    <t>0.231335179551731</t>
  </si>
  <si>
    <t>0.386904877944436</t>
  </si>
  <si>
    <t>-3.55814019376959</t>
  </si>
  <si>
    <t>0.299473995984387</t>
  </si>
  <si>
    <t>1.20478212957027</t>
  </si>
  <si>
    <t>4.66712281179757</t>
  </si>
  <si>
    <t>-0.642657232189156</t>
  </si>
  <si>
    <t>0.505590620961254</t>
  </si>
  <si>
    <t>-2.4044923984226</t>
  </si>
  <si>
    <t>0.456311295033991</t>
  </si>
  <si>
    <t>-0.123167240896174</t>
  </si>
  <si>
    <t>0.230208020305488</t>
  </si>
  <si>
    <t>2.31692073764096</t>
  </si>
  <si>
    <t>-0.234021200820453</t>
  </si>
  <si>
    <t>0.309081767390548</t>
  </si>
  <si>
    <t>0.540674701316717</t>
  </si>
  <si>
    <t>-0.238729715254811</t>
  </si>
  <si>
    <t>-1.09513641093814</t>
  </si>
  <si>
    <t>0.242115081665961</t>
  </si>
  <si>
    <t>0.0174898287933736</t>
  </si>
  <si>
    <t>-0.913888177458996</t>
  </si>
  <si>
    <t>-0.29085983687536</t>
  </si>
  <si>
    <t>-0.496926963492471</t>
  </si>
  <si>
    <t>0.22450182057831</t>
  </si>
  <si>
    <t>2.45589782956993</t>
  </si>
  <si>
    <t>-1.72290017333995</t>
  </si>
  <si>
    <t>-1.42851336888928</t>
  </si>
  <si>
    <t>0.186515247798044</t>
  </si>
  <si>
    <t>2.83439259356087</t>
  </si>
  <si>
    <t>-0.296639470245489</t>
  </si>
  <si>
    <t>0.197205894902381</t>
  </si>
  <si>
    <t>-1.76614324516616</t>
  </si>
  <si>
    <t>-1.25493976998354</t>
  </si>
  <si>
    <t>0.114992435600765</t>
  </si>
  <si>
    <t>-2.64649130832031</t>
  </si>
  <si>
    <t>1.94459765408879</t>
  </si>
  <si>
    <t>0.160920215891759</t>
  </si>
  <si>
    <t>-1.05750971733308</t>
  </si>
  <si>
    <t>-1.17144242561117</t>
  </si>
  <si>
    <t>-0.393369316162883</t>
  </si>
  <si>
    <t>-0.615117726807715</t>
  </si>
  <si>
    <t>0.309144946858424</t>
  </si>
  <si>
    <t>1.83249381703312</t>
  </si>
  <si>
    <t>-0.230873484320034</t>
  </si>
  <si>
    <t>-0.113552405948863</t>
  </si>
  <si>
    <t>-0.0819992699026604</t>
  </si>
  <si>
    <t>-0.81083987282602</t>
  </si>
  <si>
    <t>1.49081423293134</t>
  </si>
  <si>
    <t>-3.56586544451284</t>
  </si>
  <si>
    <t>0.214960864714666</t>
  </si>
  <si>
    <t>-0.478388926367403</t>
  </si>
  <si>
    <t>2.0123189531122</t>
  </si>
  <si>
    <t>0.235475355804273</t>
  </si>
  <si>
    <t>-0.455442604098033</t>
  </si>
  <si>
    <t>0.930066885341408</t>
  </si>
  <si>
    <t>-0.0685527350637873</t>
  </si>
  <si>
    <t>-0.242861387992301</t>
  </si>
  <si>
    <t>0.540906708449597</t>
  </si>
  <si>
    <t>-0.626576083596939</t>
  </si>
  <si>
    <t>1.37491865172466</t>
  </si>
  <si>
    <t>0.986686008465676</t>
  </si>
  <si>
    <t>3.17786784173342</t>
  </si>
  <si>
    <t>-1.76002177856914</t>
  </si>
  <si>
    <t>-0.683279634392631</t>
  </si>
  <si>
    <t>-2.29845495091658</t>
  </si>
  <si>
    <t>0.0641015251267748</t>
  </si>
  <si>
    <t>-0.0430432996454804</t>
  </si>
  <si>
    <t>-0.36965489399989</t>
  </si>
  <si>
    <t>-0.191876006289857</t>
  </si>
  <si>
    <t>0.106973316081605</t>
  </si>
  <si>
    <t>0.653611096104922</t>
  </si>
  <si>
    <t>-2.23841242186673</t>
  </si>
  <si>
    <t>0.143599134920258</t>
  </si>
  <si>
    <t>-1.22665444341138</t>
  </si>
  <si>
    <t>1.384178251775</t>
  </si>
  <si>
    <t>0.143453103906684</t>
  </si>
  <si>
    <t>-0.308759552001948</t>
  </si>
  <si>
    <t>-0.472960885525183</t>
  </si>
  <si>
    <t>-0.752243928170197</t>
  </si>
  <si>
    <t>1.50033940328133</t>
  </si>
  <si>
    <t>-1.41461195680485</t>
  </si>
  <si>
    <t>-0.526551874001793</t>
  </si>
  <si>
    <t>1.38432265481296</t>
  </si>
  <si>
    <t>0.377725809770498</t>
  </si>
  <si>
    <t>-1.59085187605371</t>
  </si>
  <si>
    <t>-0.329408198018895</t>
  </si>
  <si>
    <t>-0.761496979413034</t>
  </si>
  <si>
    <t>-1.801206783481</t>
  </si>
  <si>
    <t>1.20770554418881</t>
  </si>
  <si>
    <t>-0.0505512937114243</t>
  </si>
  <si>
    <t>0.237802345330651</t>
  </si>
  <si>
    <t>0.653845978143723</t>
  </si>
  <si>
    <t>-0.196331808338597</t>
  </si>
  <si>
    <t>0.965515487039524</t>
  </si>
  <si>
    <t>1.61282825831358</t>
  </si>
  <si>
    <t>-1.47787683976092</t>
  </si>
  <si>
    <t>1.12847812117617</t>
  </si>
  <si>
    <t>-0.497806728735118</t>
  </si>
  <si>
    <t>0.139755505821054</t>
  </si>
  <si>
    <t>-1.11924019242225</t>
  </si>
  <si>
    <t>-1.28798924612402</t>
  </si>
  <si>
    <t>2.0454697297652</t>
  </si>
  <si>
    <t>-0.128286726135071</t>
  </si>
  <si>
    <t>-0.119626607204832</t>
  </si>
  <si>
    <t>-1.18385999220641</t>
  </si>
  <si>
    <t>0.422645007909269</t>
  </si>
  <si>
    <t>1.26567242251629</t>
  </si>
  <si>
    <t>1.3847326350097</t>
  </si>
  <si>
    <t>2.48042198221172</t>
  </si>
  <si>
    <t>-1.61105176018258</t>
  </si>
  <si>
    <t>-1.35653311596509</t>
  </si>
  <si>
    <t>-0.876983483552563</t>
  </si>
  <si>
    <t>2.2732987099537</t>
  </si>
  <si>
    <t>1.19700924600288</t>
  </si>
  <si>
    <t>-0.92420995447775</t>
  </si>
  <si>
    <t>2.75556844479797</t>
  </si>
  <si>
    <t>-0.123806161392846</t>
  </si>
  <si>
    <t>-0.520486995427841</t>
  </si>
  <si>
    <t>1.29601188733165</t>
  </si>
  <si>
    <t>-0.657475763059841</t>
  </si>
  <si>
    <t>-1.00158179470718</t>
  </si>
  <si>
    <t>1.81525476111828</t>
  </si>
  <si>
    <t>-0.887934642076507</t>
  </si>
  <si>
    <t>-2.9074644200923</t>
  </si>
  <si>
    <t>0.143980794981518</t>
  </si>
  <si>
    <t>0.491282036591014</t>
  </si>
  <si>
    <t>0.800660329642599</t>
  </si>
  <si>
    <t>-0.310711262217401</t>
  </si>
  <si>
    <t>-0.119637403806284</t>
  </si>
  <si>
    <t>1.48286638075823</t>
  </si>
  <si>
    <t>-0.683849532792119</t>
  </si>
  <si>
    <t>2.15761659014405</t>
  </si>
  <si>
    <t>-0.851481038246778</t>
  </si>
  <si>
    <t>-0.248966307445537</t>
  </si>
  <si>
    <t>0.229049054869653</t>
  </si>
  <si>
    <t>-2.76626715134709</t>
  </si>
  <si>
    <t>3.82185997604418</t>
  </si>
  <si>
    <t>-0.22110966696359</t>
  </si>
  <si>
    <t>0.13526935024537</t>
  </si>
  <si>
    <t>0.115613065345402</t>
  </si>
  <si>
    <t>-1.04491307482737</t>
  </si>
  <si>
    <t>2.33781160328379</t>
  </si>
  <si>
    <t>1.46888329324723</t>
  </si>
  <si>
    <t>0.174493188156079</t>
  </si>
  <si>
    <t>-1.00835259498305</t>
  </si>
  <si>
    <t>0.671489757389655</t>
  </si>
  <si>
    <t>2.74912652949102</t>
  </si>
  <si>
    <t>0.948788505678181</t>
  </si>
  <si>
    <t>0.384845884689772</t>
  </si>
  <si>
    <t>1.95612648196598</t>
  </si>
  <si>
    <t>-0.252304932201949</t>
  </si>
  <si>
    <t>-0.0461424581308367</t>
  </si>
  <si>
    <t>-0.312789355552933</t>
  </si>
  <si>
    <t>-3.40239958117867</t>
  </si>
  <si>
    <t>-0.19211766230649</t>
  </si>
  <si>
    <t>3.08088801594067</t>
  </si>
  <si>
    <t>0.707764275875902</t>
  </si>
  <si>
    <t>-1.7478781106285</t>
  </si>
  <si>
    <t>-0.249076326557994</t>
  </si>
  <si>
    <t>0.877902660817477</t>
  </si>
  <si>
    <t>1.21652013259461</t>
  </si>
  <si>
    <t>-3.11094272876126</t>
  </si>
  <si>
    <t>-1.7854316601711</t>
  </si>
  <si>
    <t>-0.564402236623233</t>
  </si>
  <si>
    <t>0.19801645354181</t>
  </si>
  <si>
    <t>0.172257690473224</t>
  </si>
  <si>
    <t>-0.622287205765802</t>
  </si>
  <si>
    <t>-0.23261421877779</t>
  </si>
  <si>
    <t>2.90769990343554</t>
  </si>
  <si>
    <t>-0.453003464130121</t>
  </si>
  <si>
    <t>1.75090362662752</t>
  </si>
  <si>
    <t>0.241778610771271</t>
  </si>
  <si>
    <t>0.920654647881671</t>
  </si>
  <si>
    <t>0.768745339169354</t>
  </si>
  <si>
    <t>0.918407375482728</t>
  </si>
  <si>
    <t>-0.526115088632263</t>
  </si>
  <si>
    <t>0.913008101294366</t>
  </si>
  <si>
    <t>0.0393090464739804</t>
  </si>
  <si>
    <t>-3.93894380255818</t>
  </si>
  <si>
    <t>0.232671238636412</t>
  </si>
  <si>
    <t>1.49516722273785</t>
  </si>
  <si>
    <t>-0.0335537357069419</t>
  </si>
  <si>
    <t>0.937016578508883</t>
  </si>
  <si>
    <t>-4.03941083630709</t>
  </si>
  <si>
    <t>-0.427467448928413</t>
  </si>
  <si>
    <t>-0.00467350798480584</t>
  </si>
  <si>
    <t>-0.388069845784774</t>
  </si>
  <si>
    <t>2.53830552563701</t>
  </si>
  <si>
    <t>1.6092760116971</t>
  </si>
  <si>
    <t>3.39446780876608</t>
  </si>
  <si>
    <t>-0.177860633043236</t>
  </si>
  <si>
    <t>0.804400195026512</t>
  </si>
  <si>
    <t>0.454712511645577</t>
  </si>
  <si>
    <t>2.87135614302501</t>
  </si>
  <si>
    <t>0.0418562145902152</t>
  </si>
  <si>
    <t>-0.272213552440514</t>
  </si>
  <si>
    <t>-0.0429174863160778</t>
  </si>
  <si>
    <t>-1.34762038383011</t>
  </si>
  <si>
    <t>1.01341508841148</t>
  </si>
  <si>
    <t>-0.826240390032204</t>
  </si>
  <si>
    <t>-0.920952059593099</t>
  </si>
  <si>
    <t>1.97844716530617</t>
  </si>
  <si>
    <t>-0.423449072459806</t>
  </si>
  <si>
    <t>-0.281621783495852</t>
  </si>
  <si>
    <t>0.166162329987236</t>
  </si>
  <si>
    <t>0.167503973517426</t>
  </si>
  <si>
    <t>-0.0212067125541557</t>
  </si>
  <si>
    <t>1.82639326122833</t>
  </si>
  <si>
    <t>-0.917920750064187</t>
  </si>
  <si>
    <t>1.29479586628961</t>
  </si>
  <si>
    <t>1.6162813927675</t>
  </si>
  <si>
    <t>2.14237697474894</t>
  </si>
  <si>
    <t>1.58072343632419</t>
  </si>
  <si>
    <t>2.55164241797969</t>
  </si>
  <si>
    <t>0.522520675895757</t>
  </si>
  <si>
    <t>0.791528162876782</t>
  </si>
  <si>
    <t>0.543877267311883</t>
  </si>
  <si>
    <t>1.45794585187432</t>
  </si>
  <si>
    <t>-1.62452653327312</t>
  </si>
  <si>
    <t>0.243134651349322</t>
  </si>
  <si>
    <t>0.880941860009392</t>
  </si>
  <si>
    <t>-4.03566179522034</t>
  </si>
  <si>
    <t>0.889202511900751</t>
  </si>
  <si>
    <t>-0.464059662494172</t>
  </si>
  <si>
    <t>0.0239180598834088</t>
  </si>
  <si>
    <t>-0.759120674188241</t>
  </si>
  <si>
    <t>-2.43382988469045</t>
  </si>
  <si>
    <t>0.258667379869371</t>
  </si>
  <si>
    <t>2.33930277887972</t>
  </si>
  <si>
    <t>-0.791031285104311</t>
  </si>
  <si>
    <t>-0.336351345676923</t>
  </si>
  <si>
    <t>-0.680837954420298</t>
  </si>
  <si>
    <t>-0.358448875824863</t>
  </si>
  <si>
    <t>0.352183402533099</t>
  </si>
  <si>
    <t>0.0296870728828912</t>
  </si>
  <si>
    <t>0.964762106891808</t>
  </si>
  <si>
    <t>-0.804623607504684</t>
  </si>
  <si>
    <t>-0.584327646709372</t>
  </si>
  <si>
    <t>2.59064400474237</t>
  </si>
  <si>
    <t>1.32671584610503</t>
  </si>
  <si>
    <t>-1.86783167270405</t>
  </si>
  <si>
    <t>-0.152440456686477</t>
  </si>
  <si>
    <t>0.244348325900021</t>
  </si>
  <si>
    <t>2.33328157120625</t>
  </si>
  <si>
    <t>-0.975721478148221</t>
  </si>
  <si>
    <t>-1.49707502409234</t>
  </si>
  <si>
    <t>-1.62668362113178</t>
  </si>
  <si>
    <t>0.555957639385901</t>
  </si>
  <si>
    <t>0.433282033458049</t>
  </si>
  <si>
    <t>0.59239496374476</t>
  </si>
  <si>
    <t>-0.442495487777138</t>
  </si>
  <si>
    <t>1.39612069253024</t>
  </si>
  <si>
    <t>0.33889276041031</t>
  </si>
  <si>
    <t>0.183116747797757</t>
  </si>
  <si>
    <t>0.089614032676256</t>
  </si>
  <si>
    <t>0.513996627055895</t>
  </si>
  <si>
    <t>-0.114074326301118</t>
  </si>
  <si>
    <t>2.42034536666618</t>
  </si>
  <si>
    <t>0.179018525750111</t>
  </si>
  <si>
    <t>0.387464561036807</t>
  </si>
  <si>
    <t>-1.49314533418082</t>
  </si>
  <si>
    <t>2.42010867867785</t>
  </si>
  <si>
    <t>-0.349373882438713</t>
  </si>
  <si>
    <t>-0.121474906594055</t>
  </si>
  <si>
    <t>1.9388091404879</t>
  </si>
  <si>
    <t>1.53734921620104</t>
  </si>
  <si>
    <t>-0.851127424688582</t>
  </si>
  <si>
    <t>-0.886118285305924</t>
  </si>
  <si>
    <t>-0.81635897561381</t>
  </si>
  <si>
    <t>-1.01515988469456</t>
  </si>
  <si>
    <t>-1.52570946936433</t>
  </si>
  <si>
    <t>-0.964414891305893</t>
  </si>
  <si>
    <t>-2.63258495856172</t>
  </si>
  <si>
    <t>0.66841210543787</t>
  </si>
  <si>
    <t>1.11921119362737</t>
  </si>
  <si>
    <t>0.922487246498779</t>
  </si>
  <si>
    <t>-0.0762690600585948</t>
  </si>
  <si>
    <t>-1.30297375728079</t>
  </si>
  <si>
    <t>0.377159986370469</t>
  </si>
  <si>
    <t>0.135989264632137</t>
  </si>
  <si>
    <t>-0.942021920199735</t>
  </si>
  <si>
    <t>-1.48017561460829</t>
  </si>
  <si>
    <t>-1.52044814031426</t>
  </si>
  <si>
    <t>-3.0503429464969</t>
  </si>
  <si>
    <t>0.279093440716155</t>
  </si>
  <si>
    <t>1.55496921156909</t>
  </si>
  <si>
    <t>0.900031384964305</t>
  </si>
  <si>
    <t>-0.791007596275806</t>
  </si>
  <si>
    <t>0.777242384622534</t>
  </si>
  <si>
    <t>0.675017838901128</t>
  </si>
  <si>
    <t>0.879289741670346</t>
  </si>
  <si>
    <t>2.67732695579544</t>
  </si>
  <si>
    <t>-0.483501721743434</t>
  </si>
  <si>
    <t>0.23553878612988</t>
  </si>
  <si>
    <t>1.58379336765493</t>
  </si>
  <si>
    <t>-0.420102959695356</t>
  </si>
  <si>
    <t>-0.964600417416406</t>
  </si>
  <si>
    <t>-0.334258782524542</t>
  </si>
  <si>
    <t>-1.21244822110229</t>
  </si>
  <si>
    <t>0.994162849787833</t>
  </si>
  <si>
    <t>-1.21675826004469</t>
  </si>
  <si>
    <t>0.492880256911807</t>
  </si>
  <si>
    <t>0.558588745772943</t>
  </si>
  <si>
    <t>-1.25585339226363</t>
  </si>
  <si>
    <t>1.61194255545101</t>
  </si>
  <si>
    <t>-2.54347157464272</t>
  </si>
  <si>
    <t>1.17815906355338</t>
  </si>
  <si>
    <t>-0.194819866852792</t>
  </si>
  <si>
    <t>0.67272624017981</t>
  </si>
  <si>
    <t>-1.66510400750147</t>
  </si>
  <si>
    <t>0.935135389923536</t>
  </si>
  <si>
    <t>1.20388508734036</t>
  </si>
  <si>
    <t>-2.66406320602781</t>
  </si>
  <si>
    <t>-0.0676842599077675</t>
  </si>
  <si>
    <t>0.132038477029869</t>
  </si>
  <si>
    <t>-0.044452343822164</t>
  </si>
  <si>
    <t>0.842427328237632</t>
  </si>
  <si>
    <t>0.247564759258272</t>
  </si>
  <si>
    <t>-0.0340111300020959</t>
  </si>
  <si>
    <t>-1.30938744382029</t>
  </si>
  <si>
    <t>-0.181683022703016</t>
  </si>
  <si>
    <t>0.00938157966770501</t>
  </si>
  <si>
    <t>-2.28520544410673</t>
  </si>
  <si>
    <t>-4.40208565565298</t>
  </si>
  <si>
    <t>-0.918914123688537</t>
  </si>
  <si>
    <t>-1.72615215556804</t>
  </si>
  <si>
    <t>0.421399436079999</t>
  </si>
  <si>
    <t>2.44551922296821</t>
  </si>
  <si>
    <t>0.496921579099771</t>
  </si>
  <si>
    <t>0.920200909176038</t>
  </si>
  <si>
    <t>-0.41315544332633</t>
  </si>
  <si>
    <t>-4.53177129193072</t>
  </si>
  <si>
    <t>2.25676211114953</t>
  </si>
  <si>
    <t>-0.225188661070627</t>
  </si>
  <si>
    <t>-0.64647847506991</t>
  </si>
  <si>
    <t>1.58431267071973</t>
  </si>
  <si>
    <t>1.07150964173026</t>
  </si>
  <si>
    <t>0.946073171486709</t>
  </si>
  <si>
    <t>-0.29443860976902</t>
  </si>
  <si>
    <t>0.883506838217699</t>
  </si>
  <si>
    <t>0.251538659708159</t>
  </si>
  <si>
    <t>1.18910743318715</t>
  </si>
  <si>
    <t>-0.493614899168311</t>
  </si>
  <si>
    <t>0.77638382668744</t>
  </si>
  <si>
    <t>1.02940793646849</t>
  </si>
  <si>
    <t>2.23126275170454</t>
  </si>
  <si>
    <t>2.99760062202482</t>
  </si>
  <si>
    <t>-2.12760093378143</t>
  </si>
  <si>
    <t>-0.698164435875294</t>
  </si>
  <si>
    <t>-0.755956377935801</t>
  </si>
  <si>
    <t>0.506148166154603</t>
  </si>
  <si>
    <t>-0.185287112907488</t>
  </si>
  <si>
    <t>0.0739113647441025</t>
  </si>
  <si>
    <t>2.24370639591204</t>
  </si>
  <si>
    <t>-0.119483602641562</t>
  </si>
  <si>
    <t>1.1519367223769</t>
  </si>
  <si>
    <t>0.991797741248608</t>
  </si>
  <si>
    <t>-3.7328819845184</t>
  </si>
  <si>
    <t>-0.621449104183523</t>
  </si>
  <si>
    <t>2.58861851224116</t>
  </si>
  <si>
    <t>2.27314728542455</t>
  </si>
  <si>
    <t>0.221972939101618</t>
  </si>
  <si>
    <t>0.00747073315563369</t>
  </si>
  <si>
    <t>0.393651957806771</t>
  </si>
  <si>
    <t>1.81403182078266</t>
  </si>
  <si>
    <t>0.10622578161086</t>
  </si>
  <si>
    <t>1.22162530327411</t>
  </si>
  <si>
    <t>0.567524070857761</t>
  </si>
  <si>
    <t>-0.241359444724189</t>
  </si>
  <si>
    <t>0.599797861397389</t>
  </si>
  <si>
    <t>1.69953956080507</t>
  </si>
  <si>
    <t>0.82707332103664</t>
  </si>
  <si>
    <t>0.108878738487468</t>
  </si>
  <si>
    <t>-3.82596198895594</t>
  </si>
  <si>
    <t>3.00721150112994</t>
  </si>
  <si>
    <t>0.223697379694359</t>
  </si>
  <si>
    <t>2.2529547850345</t>
  </si>
  <si>
    <t>3.36310653554837</t>
  </si>
  <si>
    <t>0.378522035652884</t>
  </si>
  <si>
    <t>0.839640765041791</t>
  </si>
  <si>
    <t>1.16179652604044</t>
  </si>
  <si>
    <t>0.808486941976679</t>
  </si>
  <si>
    <t>0.585991757890997</t>
  </si>
  <si>
    <t>-0.282170910601057</t>
  </si>
  <si>
    <t>-0.357952508104335</t>
  </si>
  <si>
    <t>-1.61024367787927</t>
  </si>
  <si>
    <t>1.00674939501559</t>
  </si>
  <si>
    <t>-1.2363834595099</t>
  </si>
  <si>
    <t>0.811267732295241</t>
  </si>
  <si>
    <t>-0.308744839980049</t>
  </si>
  <si>
    <t>0.689794899398445</t>
  </si>
  <si>
    <t>-0.167285931159201</t>
  </si>
  <si>
    <t>0.246565244854848</t>
  </si>
  <si>
    <t>0.157121137189219</t>
  </si>
  <si>
    <t>2.19549859769271</t>
  </si>
  <si>
    <t>-1.27862106948011</t>
  </si>
  <si>
    <t>-0.246188361916996</t>
  </si>
  <si>
    <t>0.508760217007413</t>
  </si>
  <si>
    <t>-0.196979262521633</t>
  </si>
  <si>
    <t>0.843575267674296</t>
  </si>
  <si>
    <t>1.94323084177926</t>
  </si>
  <si>
    <t>0.343891457447354</t>
  </si>
  <si>
    <t>-0.198300631681958</t>
  </si>
  <si>
    <t>-0.332648897589755</t>
  </si>
  <si>
    <t>1.41696251337334</t>
  </si>
  <si>
    <t>0.0418515486662324</t>
  </si>
  <si>
    <t>-0.854956532821603</t>
  </si>
  <si>
    <t>1.81516134673706</t>
  </si>
  <si>
    <t>1.170222947919</t>
  </si>
  <si>
    <t>0.666101807853999</t>
  </si>
  <si>
    <t>0.974641155549044</t>
  </si>
  <si>
    <t>2.19143284826449</t>
  </si>
  <si>
    <t>-0.710210621222568</t>
  </si>
  <si>
    <t>-0.392706416636013</t>
  </si>
  <si>
    <t>-1.32308667302507</t>
  </si>
  <si>
    <t>0.496062634154236</t>
  </si>
  <si>
    <t>-2.86928804038014</t>
  </si>
  <si>
    <t>0.603004053808056</t>
  </si>
  <si>
    <t>3.3701080284345</t>
  </si>
  <si>
    <t>0.950579073786238</t>
  </si>
  <si>
    <t>0.526633099120332</t>
  </si>
  <si>
    <t>-0.753016948245701</t>
  </si>
  <si>
    <t>-0.539291692739432</t>
  </si>
  <si>
    <t>2.84779522171129</t>
  </si>
  <si>
    <t>-2.03931376727332</t>
  </si>
  <si>
    <t>2.51655113982134</t>
  </si>
  <si>
    <t>-0.506931468764408</t>
  </si>
  <si>
    <t>0.372309466119687</t>
  </si>
  <si>
    <t>0.773381188195264</t>
  </si>
  <si>
    <t>-1.42538626000652</t>
  </si>
  <si>
    <t>-1.22581111116535</t>
  </si>
  <si>
    <t>1.35074523813165</t>
  </si>
  <si>
    <t>0.905280233198141</t>
  </si>
  <si>
    <t>-0.43861628445512</t>
  </si>
  <si>
    <t>0.130308970845775</t>
  </si>
  <si>
    <t>0.66766467067832</t>
  </si>
  <si>
    <t>-4.35612850100616</t>
  </si>
  <si>
    <t>-0.0521900859026787</t>
  </si>
  <si>
    <t>0.0846354219943857</t>
  </si>
  <si>
    <t>0.906454064228228</t>
  </si>
  <si>
    <t>-0.791615280805026</t>
  </si>
  <si>
    <t>2.05612663741146</t>
  </si>
  <si>
    <t>0.400241661489874</t>
  </si>
  <si>
    <t>1.30642346155139</t>
  </si>
  <si>
    <t>3.57110544245059</t>
  </si>
  <si>
    <t>1.01087267388897</t>
  </si>
  <si>
    <t>1.22908011675741</t>
  </si>
  <si>
    <t>0.284484470590889</t>
  </si>
  <si>
    <t>-1.88020462756301</t>
  </si>
  <si>
    <t>-0.600456616273201</t>
  </si>
  <si>
    <t>0.863890114481385</t>
  </si>
  <si>
    <t>0.38012946544962</t>
  </si>
  <si>
    <t>1.64954419257378</t>
  </si>
  <si>
    <t>1.48947199235471</t>
  </si>
  <si>
    <t>1.335640035798</t>
  </si>
  <si>
    <t>3.12733241254392</t>
  </si>
  <si>
    <t>1.01923408775161</t>
  </si>
  <si>
    <t>-0.123161732306106</t>
  </si>
  <si>
    <t>0.167489461403845</t>
  </si>
  <si>
    <t>0.671116533053531</t>
  </si>
  <si>
    <t>0.517165119344323</t>
  </si>
  <si>
    <t>-0.290607253443794</t>
  </si>
  <si>
    <t>0.697311410943604</t>
  </si>
  <si>
    <t>0.582986224573413</t>
  </si>
  <si>
    <t>-0.65939537697581</t>
  </si>
  <si>
    <t>2.33291365353869</t>
  </si>
  <si>
    <t>-0.366846444780876</t>
  </si>
  <si>
    <t>0.0104651281553291</t>
  </si>
  <si>
    <t>1.34954437830153</t>
  </si>
  <si>
    <t>3.87448053632056</t>
  </si>
  <si>
    <t>-2.08272762418604</t>
  </si>
  <si>
    <t>0.838651030841455</t>
  </si>
  <si>
    <t>2.9526413982128</t>
  </si>
  <si>
    <t>-0.0716527789032854</t>
  </si>
  <si>
    <t>1.35695810717847</t>
  </si>
  <si>
    <t>-0.386559663393649</t>
  </si>
  <si>
    <t>0.699732761998373</t>
  </si>
  <si>
    <t>-0.51756351571272</t>
  </si>
  <si>
    <t>1.45328544974251</t>
  </si>
  <si>
    <t>-0.173395463266812</t>
  </si>
  <si>
    <t>0.557427987319445</t>
  </si>
  <si>
    <t>-1.90761511128129</t>
  </si>
  <si>
    <t>-0.170193317159138</t>
  </si>
  <si>
    <t>0.0137937433372351</t>
  </si>
  <si>
    <t>-0.632405295041511</t>
  </si>
  <si>
    <t>0.749175875063654</t>
  </si>
  <si>
    <t>-0.358419689436462</t>
  </si>
  <si>
    <t>0.647501806243693</t>
  </si>
  <si>
    <t>0.889479686299889</t>
  </si>
  <si>
    <t>1.15617499962783</t>
  </si>
  <si>
    <t>-0.803951324989482</t>
  </si>
  <si>
    <t>-1.58904892234359</t>
  </si>
  <si>
    <t>-1.35192454208257</t>
  </si>
  <si>
    <t>0.539571963411973</t>
  </si>
  <si>
    <t>0.54634255225348</t>
  </si>
  <si>
    <t>-1.02935957498112</t>
  </si>
  <si>
    <t>-0.834935684558008</t>
  </si>
  <si>
    <t>0.954059908766993</t>
  </si>
  <si>
    <t>1.63480500018454</t>
  </si>
  <si>
    <t>0.449501380874223</t>
  </si>
  <si>
    <t>0.669647254614376</t>
  </si>
  <si>
    <t>1.23993233436824</t>
  </si>
  <si>
    <t>0.323779705221177</t>
  </si>
  <si>
    <t>0.0480680556844433</t>
  </si>
  <si>
    <t>-0.422576221879971</t>
  </si>
  <si>
    <t>-0.142850299232714</t>
  </si>
  <si>
    <t>-1.90373212671701</t>
  </si>
  <si>
    <t>0.223900798949422</t>
  </si>
  <si>
    <t>-0.000940327335155422</t>
  </si>
  <si>
    <t>-0.463086107499633</t>
  </si>
  <si>
    <t>0.0874612630877648</t>
  </si>
  <si>
    <t>0.628001665700413</t>
  </si>
  <si>
    <t>3.27500088605248</t>
  </si>
  <si>
    <t>0.877343648718098</t>
  </si>
  <si>
    <t>-3.36990091496611</t>
  </si>
  <si>
    <t>-0.857988560702809</t>
  </si>
  <si>
    <t>0.773457827119278</t>
  </si>
  <si>
    <t>0.557889405199029</t>
  </si>
  <si>
    <t>0.214157845475543</t>
  </si>
  <si>
    <t>1.44249093418764</t>
  </si>
  <si>
    <t>1.19096311655348</t>
  </si>
  <si>
    <t>-0.615998048032815</t>
  </si>
  <si>
    <t>0.219804110047728</t>
  </si>
  <si>
    <t>1.79116571491159</t>
  </si>
  <si>
    <t>-1.20586529589358</t>
  </si>
  <si>
    <t>1.45376887635777</t>
  </si>
  <si>
    <t>-0.442696796325059</t>
  </si>
  <si>
    <t>0.595695709277256</t>
  </si>
  <si>
    <t>1.09178484194055</t>
  </si>
  <si>
    <t>2.68609075143563</t>
  </si>
  <si>
    <t>-0.0642897176658468</t>
  </si>
  <si>
    <t>0.280946284227583</t>
  </si>
  <si>
    <t>1.30518631672073</t>
  </si>
  <si>
    <t>0.158148402630403</t>
  </si>
  <si>
    <t>1.18116332614561</t>
  </si>
  <si>
    <t>0.405260463242298</t>
  </si>
  <si>
    <t>0.744846157787105</t>
  </si>
  <si>
    <t>1.0222484525183</t>
  </si>
  <si>
    <t>1.21612984075413</t>
  </si>
  <si>
    <t>1.11740452716255</t>
  </si>
  <si>
    <t>0.620083332128666</t>
  </si>
  <si>
    <t>0.539887270439063</t>
  </si>
  <si>
    <t>0.470224756248702</t>
  </si>
  <si>
    <t>0.857444213851777</t>
  </si>
  <si>
    <t>0.0399003176093421</t>
  </si>
  <si>
    <t>0.522451972863183</t>
  </si>
  <si>
    <t>0.629597891931624</t>
  </si>
  <si>
    <t>0.99992374340747</t>
  </si>
  <si>
    <t>-0.243915089348021</t>
  </si>
  <si>
    <t>0.88343268828729</t>
  </si>
  <si>
    <t>0.623429367067179</t>
  </si>
  <si>
    <t>-0.296959837964629</t>
  </si>
  <si>
    <t>2.49346315897482</t>
  </si>
  <si>
    <t>-1.37715966329349</t>
  </si>
  <si>
    <t>0.803207489364083</t>
  </si>
  <si>
    <t>-0.139375002978215</t>
  </si>
  <si>
    <t>-1.17040418306765</t>
  </si>
  <si>
    <t>-1.25340042597089</t>
  </si>
  <si>
    <t>-1.3452095605834</t>
  </si>
  <si>
    <t>1.37152289710169</t>
  </si>
  <si>
    <t>-1.09024292002926</t>
  </si>
  <si>
    <t>3.83080794253388</t>
  </si>
  <si>
    <t>1.38120999702497</t>
  </si>
  <si>
    <t>0.660376132893153</t>
  </si>
  <si>
    <t>3.70746446460766</t>
  </si>
  <si>
    <t>418.729370117188</t>
  </si>
  <si>
    <t>566.300170898438</t>
  </si>
  <si>
    <t>503.910888671875</t>
  </si>
  <si>
    <t>618.787902832031</t>
  </si>
  <si>
    <t>449.771148681641</t>
  </si>
  <si>
    <t>610.294799804688</t>
  </si>
  <si>
    <t>561.302001953125</t>
  </si>
  <si>
    <t>649.33935546875</t>
  </si>
  <si>
    <t>477.7392578125</t>
  </si>
  <si>
    <t>422.564361572266</t>
  </si>
  <si>
    <t>655.359069824219</t>
  </si>
  <si>
    <t>453.751403808594</t>
  </si>
  <si>
    <t>478.734405517578</t>
  </si>
  <si>
    <t>715.006591796875</t>
  </si>
  <si>
    <t>516.278564453125</t>
  </si>
  <si>
    <t>661.30224609375</t>
  </si>
  <si>
    <t>403.227447509766</t>
  </si>
  <si>
    <t>461.718536376953</t>
  </si>
  <si>
    <t>1199.91906738281</t>
  </si>
  <si>
    <t>563.238220214844</t>
  </si>
  <si>
    <t>656.384216308594</t>
  </si>
  <si>
    <t>782.894897460938</t>
  </si>
  <si>
    <t>629.325866699219</t>
  </si>
  <si>
    <t>732.397399902344</t>
  </si>
  <si>
    <t>558.787414550781</t>
  </si>
  <si>
    <t>516.765808105469</t>
  </si>
  <si>
    <t>768.748718261719</t>
  </si>
  <si>
    <t>657.683288574219</t>
  </si>
  <si>
    <t>564.313598632813</t>
  </si>
  <si>
    <t>569.322326660156</t>
  </si>
  <si>
    <t>744.076904296875</t>
  </si>
  <si>
    <t>641.866088867188</t>
  </si>
  <si>
    <t>686.345520019531</t>
  </si>
  <si>
    <t>805.091979980469</t>
  </si>
  <si>
    <t>554.785095214844</t>
  </si>
  <si>
    <t>497.764099121094</t>
  </si>
  <si>
    <t>488.280517578125</t>
  </si>
  <si>
    <t>548.740173339844</t>
  </si>
  <si>
    <t>861.098449707031</t>
  </si>
  <si>
    <t>618.789855957031</t>
  </si>
  <si>
    <t>646.346008300781</t>
  </si>
  <si>
    <t>561.3017578125</t>
  </si>
  <si>
    <t>472.765258789063</t>
  </si>
  <si>
    <t>477.208038330078</t>
  </si>
  <si>
    <t>531.767028808594</t>
  </si>
  <si>
    <t>622.632263183594</t>
  </si>
  <si>
    <t>557.285217285156</t>
  </si>
  <si>
    <t>527.828796386719</t>
  </si>
  <si>
    <t>666.043334960938</t>
  </si>
  <si>
    <t>595.634765625</t>
  </si>
  <si>
    <t>652.338439941406</t>
  </si>
  <si>
    <t>996.173889160156</t>
  </si>
  <si>
    <t>437.716857910156</t>
  </si>
  <si>
    <t>610.332458496094</t>
  </si>
  <si>
    <t>597.846008300781</t>
  </si>
  <si>
    <t>773.718994140625</t>
  </si>
  <si>
    <t>667.336853027344</t>
  </si>
  <si>
    <t>763.402648925781</t>
  </si>
  <si>
    <t>515.295532226563</t>
  </si>
  <si>
    <t>508.251373291016</t>
  </si>
  <si>
    <t>516.736633300781</t>
  </si>
  <si>
    <t>678.983581542969</t>
  </si>
  <si>
    <t>481.242095947266</t>
  </si>
  <si>
    <t>569.279174804688</t>
  </si>
  <si>
    <t>646.348022460938</t>
  </si>
  <si>
    <t>739.393676757813</t>
  </si>
  <si>
    <t>569.303894042969</t>
  </si>
  <si>
    <t>581.790100097656</t>
  </si>
  <si>
    <t>480.740814208984</t>
  </si>
  <si>
    <t>422.232299804688</t>
  </si>
  <si>
    <t>582.300048828125</t>
  </si>
  <si>
    <t>866.093994140625</t>
  </si>
  <si>
    <t>828.436828613281</t>
  </si>
  <si>
    <t>490.284393310547</t>
  </si>
  <si>
    <t>770.415405273438</t>
  </si>
  <si>
    <t>564.798767089844</t>
  </si>
  <si>
    <t>784.422607421875</t>
  </si>
  <si>
    <t>951.515441894531</t>
  </si>
  <si>
    <t>441.887115478516</t>
  </si>
  <si>
    <t>600.9619140625</t>
  </si>
  <si>
    <t>415.255187988281</t>
  </si>
  <si>
    <t>453.752044677734</t>
  </si>
  <si>
    <t>629.374572753906</t>
  </si>
  <si>
    <t>482.22458</t>
  </si>
  <si>
    <t>496.736206054688</t>
  </si>
  <si>
    <t>579.559936523438</t>
  </si>
  <si>
    <t>486.771667480469</t>
  </si>
  <si>
    <t>789.086242675781</t>
  </si>
  <si>
    <t>1046.49426269531</t>
  </si>
  <si>
    <t>678.723754882813</t>
  </si>
  <si>
    <t>459.223297119141</t>
  </si>
  <si>
    <t>642.338439941406</t>
  </si>
  <si>
    <t>613.83056640625</t>
  </si>
  <si>
    <t>744.410522460938</t>
  </si>
  <si>
    <t>758.42529296875</t>
  </si>
  <si>
    <t>604.304809570313</t>
  </si>
  <si>
    <t>675.013793945313</t>
  </si>
  <si>
    <t>597.30029296875</t>
  </si>
  <si>
    <t>404.204528808594</t>
  </si>
  <si>
    <t>682.893249511719</t>
  </si>
  <si>
    <t>615.819763183594</t>
  </si>
  <si>
    <t>419.883697509766</t>
  </si>
  <si>
    <t>651.351684570313</t>
  </si>
  <si>
    <t>508.766448974609</t>
  </si>
  <si>
    <t>686.390441894531</t>
  </si>
  <si>
    <t>710.670959472656</t>
  </si>
  <si>
    <t>718.368774414063</t>
  </si>
  <si>
    <t>798.922668457031</t>
  </si>
  <si>
    <t>474.255798339844</t>
  </si>
  <si>
    <t>864.12109375</t>
  </si>
  <si>
    <t>686.360778808594</t>
  </si>
  <si>
    <t>508.274749755859</t>
  </si>
  <si>
    <t>569.960510253906</t>
  </si>
  <si>
    <t>556.975708007813</t>
  </si>
  <si>
    <t>637.302490234375</t>
  </si>
  <si>
    <t>546.764282226563</t>
  </si>
  <si>
    <t>725.367004394531</t>
  </si>
  <si>
    <t>848.736572265625</t>
  </si>
  <si>
    <t>676.377502441406</t>
  </si>
  <si>
    <t>621.309204101563</t>
  </si>
  <si>
    <t>702.031616210938</t>
  </si>
  <si>
    <t>735.39794921875</t>
  </si>
  <si>
    <t>452.235015869141</t>
  </si>
  <si>
    <t>852.456665039063</t>
  </si>
  <si>
    <t>737.380676269531</t>
  </si>
  <si>
    <t>676.363342285156</t>
  </si>
  <si>
    <t>417.543762207031</t>
  </si>
  <si>
    <t>551.292724609375</t>
  </si>
  <si>
    <t>616.822692871094</t>
  </si>
  <si>
    <t>671.049743652344</t>
  </si>
  <si>
    <t>703.356811523438</t>
  </si>
  <si>
    <t>468.245147705078</t>
  </si>
  <si>
    <t>554.277526855469</t>
  </si>
  <si>
    <t>564.803955078125</t>
  </si>
  <si>
    <t>616.622253417969</t>
  </si>
  <si>
    <t>605.359313964844</t>
  </si>
  <si>
    <t>484.948547363281</t>
  </si>
  <si>
    <t>635.356567382813</t>
  </si>
  <si>
    <t>641.654541015625</t>
  </si>
  <si>
    <t>521.758178710938</t>
  </si>
  <si>
    <t>600.755126953125</t>
  </si>
  <si>
    <t>584.774658203125</t>
  </si>
  <si>
    <t>524.282287597656</t>
  </si>
  <si>
    <t>917.786315917969</t>
  </si>
  <si>
    <t>498.778961181641</t>
  </si>
  <si>
    <t>638.821960449219</t>
  </si>
  <si>
    <t>470.297241210938</t>
  </si>
  <si>
    <t>487.743347167969</t>
  </si>
  <si>
    <t>796.394470214844</t>
  </si>
  <si>
    <t>627.304626464844</t>
  </si>
  <si>
    <t>420.545715332031</t>
  </si>
  <si>
    <t>608.004272460938</t>
  </si>
  <si>
    <t>618.996520996094</t>
  </si>
  <si>
    <t>610.788269042969</t>
  </si>
  <si>
    <t>440.231872558594</t>
  </si>
  <si>
    <t>982.498596191406</t>
  </si>
  <si>
    <t>459.237548828125</t>
  </si>
  <si>
    <t>616.301696777344</t>
  </si>
  <si>
    <t>422.742065429688</t>
  </si>
  <si>
    <t>591.668273925781</t>
  </si>
  <si>
    <t>465.250366210938</t>
  </si>
  <si>
    <t>563.820007324219</t>
  </si>
  <si>
    <t>521.815795898438</t>
  </si>
  <si>
    <t>509.755767822266</t>
  </si>
  <si>
    <t>797.767456054688</t>
  </si>
  <si>
    <t>614.332153320313</t>
  </si>
  <si>
    <t>481.272888183594</t>
  </si>
  <si>
    <t>632.308044433594</t>
  </si>
  <si>
    <t>766.394409179688</t>
  </si>
  <si>
    <t>423.750396728516</t>
  </si>
  <si>
    <t>789.788269042969</t>
  </si>
  <si>
    <t>807.440979003906</t>
  </si>
  <si>
    <t>550.813171386719</t>
  </si>
  <si>
    <t>530.74853515625</t>
  </si>
  <si>
    <t>935.499206542969</t>
  </si>
  <si>
    <t>561.649108886719</t>
  </si>
  <si>
    <t>642.299743652344</t>
  </si>
  <si>
    <t>632.277893066406</t>
  </si>
  <si>
    <t>552.836853027344</t>
  </si>
  <si>
    <t>488.279052734375</t>
  </si>
  <si>
    <t>636.866516113281</t>
  </si>
  <si>
    <t>762.417114257813</t>
  </si>
  <si>
    <t>514.804809570313</t>
  </si>
  <si>
    <t>418.711181640625</t>
  </si>
  <si>
    <t>452.729797363281</t>
  </si>
  <si>
    <t>711.349609375</t>
  </si>
  <si>
    <t>732.055725097656</t>
  </si>
  <si>
    <t>555.288940429688</t>
  </si>
  <si>
    <t>476.242248535156</t>
  </si>
  <si>
    <t>858.926330566406</t>
  </si>
  <si>
    <t>472.265686035156</t>
  </si>
  <si>
    <t>661.39501953125</t>
  </si>
  <si>
    <t>686.340393066406</t>
  </si>
  <si>
    <t>553.773315429688</t>
  </si>
  <si>
    <t>739.03857421875</t>
  </si>
  <si>
    <t>728.912841796875</t>
  </si>
  <si>
    <t>655.790893554688</t>
  </si>
  <si>
    <t>645.995849609375</t>
  </si>
  <si>
    <t>493.779449462891</t>
  </si>
  <si>
    <t>602.7880859375</t>
  </si>
  <si>
    <t>809.036682128906</t>
  </si>
  <si>
    <t>641.391784667969</t>
  </si>
  <si>
    <t>754.407775878906</t>
  </si>
  <si>
    <t>753.3994140625</t>
  </si>
  <si>
    <t>839.079406738281</t>
  </si>
  <si>
    <t>471.784942626953</t>
  </si>
  <si>
    <t>509.764862060547</t>
  </si>
  <si>
    <t>645.303039550781</t>
  </si>
  <si>
    <t>553.287109375</t>
  </si>
  <si>
    <t>475.240386962891</t>
  </si>
  <si>
    <t>552.943237304688</t>
  </si>
  <si>
    <t>512.272521972656</t>
  </si>
  <si>
    <t>496.940032958984</t>
  </si>
  <si>
    <t>683.017333984375</t>
  </si>
  <si>
    <t>846.074951171875</t>
  </si>
  <si>
    <t>1061.48828125</t>
  </si>
  <si>
    <t>618.335083007813</t>
  </si>
  <si>
    <t>554.780883789063</t>
  </si>
  <si>
    <t>513.236938476563</t>
  </si>
  <si>
    <t>540.969421386719</t>
  </si>
  <si>
    <t>915.484008789063</t>
  </si>
  <si>
    <t>772.915954589844</t>
  </si>
  <si>
    <t>704.325439453125</t>
  </si>
  <si>
    <t>829.097229003906</t>
  </si>
  <si>
    <t>472.761383056641</t>
  </si>
  <si>
    <t>470.9033203125</t>
  </si>
  <si>
    <t>748.716125488281</t>
  </si>
  <si>
    <t>598.306945800781</t>
  </si>
  <si>
    <t>644.859313964844</t>
  </si>
  <si>
    <t>695.082702636719</t>
  </si>
  <si>
    <t>438.737152099609</t>
  </si>
  <si>
    <t>436.549255371094</t>
  </si>
  <si>
    <t>642.335876464844</t>
  </si>
  <si>
    <t>1016.51257324219</t>
  </si>
  <si>
    <t>615.353637695313</t>
  </si>
  <si>
    <t>747.413818359375</t>
  </si>
  <si>
    <t>627.349060058594</t>
  </si>
  <si>
    <t>1119.03735351563</t>
  </si>
  <si>
    <t>512.591491699219</t>
  </si>
  <si>
    <t>530.775512695313</t>
  </si>
  <si>
    <t>439.207611083984</t>
  </si>
  <si>
    <t>508.274597167969</t>
  </si>
  <si>
    <t>1029.55114746094</t>
  </si>
  <si>
    <t>558.305908203125</t>
  </si>
  <si>
    <t>904.484924316406</t>
  </si>
  <si>
    <t>619.299987792969</t>
  </si>
  <si>
    <t>532.914733886719</t>
  </si>
  <si>
    <t>588.780456542969</t>
  </si>
  <si>
    <t>569.791259765625</t>
  </si>
  <si>
    <t>515.294555664063</t>
  </si>
  <si>
    <t>558.274108886719</t>
  </si>
  <si>
    <t>415.740295410156</t>
  </si>
  <si>
    <t>711.351745605469</t>
  </si>
  <si>
    <t>704.924682617188</t>
  </si>
  <si>
    <t>459.258209228516</t>
  </si>
  <si>
    <t>515.288635253906</t>
  </si>
  <si>
    <t>605.956298828125</t>
  </si>
  <si>
    <t>476.733703613281</t>
  </si>
  <si>
    <t>551.29833984375</t>
  </si>
  <si>
    <t>412.200622558594</t>
  </si>
  <si>
    <t>709.084716796875</t>
  </si>
  <si>
    <t>923.829772949219</t>
  </si>
  <si>
    <t>599.845458984375</t>
  </si>
  <si>
    <t>869.791381835938</t>
  </si>
  <si>
    <t>494.769409179688</t>
  </si>
  <si>
    <t>731.947692871094</t>
  </si>
  <si>
    <t>753.890319824219</t>
  </si>
  <si>
    <t>415.752777099609</t>
  </si>
  <si>
    <t>612.802795410156</t>
  </si>
  <si>
    <t>918.768676757813</t>
  </si>
  <si>
    <t>757.345520019531</t>
  </si>
  <si>
    <t>436.758026123047</t>
  </si>
  <si>
    <t>485.763610839844</t>
  </si>
  <si>
    <t>829.8984375</t>
  </si>
  <si>
    <t>514.790161132813</t>
  </si>
  <si>
    <t>514.74951171875</t>
  </si>
  <si>
    <t>751.045104980469</t>
  </si>
  <si>
    <t>677.851257324219</t>
  </si>
  <si>
    <t>874.3994140625</t>
  </si>
  <si>
    <t>626.333068847656</t>
  </si>
  <si>
    <t>621.321899414063</t>
  </si>
  <si>
    <t>566.311645507813</t>
  </si>
  <si>
    <t>616.794921875</t>
  </si>
  <si>
    <t>460.757965087891</t>
  </si>
  <si>
    <t>523.267517089844</t>
  </si>
  <si>
    <t>765.8837890625</t>
  </si>
  <si>
    <t>553.760681152344</t>
  </si>
  <si>
    <t>619.827270507813</t>
  </si>
  <si>
    <t>705.698547363281</t>
  </si>
  <si>
    <t>460.744506835938</t>
  </si>
  <si>
    <t>464.284545898438</t>
  </si>
  <si>
    <t>629.856384277344</t>
  </si>
  <si>
    <t>899.433654785156</t>
  </si>
  <si>
    <t>567.2841796875</t>
  </si>
  <si>
    <t>480.7607421875</t>
  </si>
  <si>
    <t>709.38818359375</t>
  </si>
  <si>
    <t>628.331420898438</t>
  </si>
  <si>
    <t>588.291687011719</t>
  </si>
  <si>
    <t>435.91015625</t>
  </si>
  <si>
    <t>561.282836914063</t>
  </si>
  <si>
    <t>735.959655761719</t>
  </si>
  <si>
    <t>700.375732421875</t>
  </si>
  <si>
    <t>746.377258300781</t>
  </si>
  <si>
    <t>539.792541503906</t>
  </si>
  <si>
    <t>835.370788574219</t>
  </si>
  <si>
    <t>490.756072998047</t>
  </si>
  <si>
    <t>684.8359375</t>
  </si>
  <si>
    <t>588.298217773438</t>
  </si>
  <si>
    <t>481.752349853516</t>
  </si>
  <si>
    <t>507.782440185547</t>
  </si>
  <si>
    <t>780.735168457031</t>
  </si>
  <si>
    <t>615.65087890625</t>
  </si>
  <si>
    <t>710.81494140625</t>
  </si>
  <si>
    <t>655.334045410156</t>
  </si>
  <si>
    <t>588.324645996094</t>
  </si>
  <si>
    <t>563.763000488281</t>
  </si>
  <si>
    <t>511.761444091797</t>
  </si>
  <si>
    <t>885.10107421875</t>
  </si>
  <si>
    <t>868.432067871094</t>
  </si>
  <si>
    <t>633.342529296875</t>
  </si>
  <si>
    <t>914.441345214844</t>
  </si>
  <si>
    <t>483.747863769531</t>
  </si>
  <si>
    <t>638.8232421875</t>
  </si>
  <si>
    <t>573.001831054688</t>
  </si>
  <si>
    <t>531.612121582031</t>
  </si>
  <si>
    <t>643.356994628906</t>
  </si>
  <si>
    <t>577.297729492188</t>
  </si>
  <si>
    <t>838.766662597656</t>
  </si>
  <si>
    <t>574.81884765625</t>
  </si>
  <si>
    <t>550.303527832031</t>
  </si>
  <si>
    <t>526.280212402344</t>
  </si>
  <si>
    <t>780.408447265625</t>
  </si>
  <si>
    <t>489.287048339844</t>
  </si>
  <si>
    <t>530.282165527344</t>
  </si>
  <si>
    <t>418.219055175781</t>
  </si>
  <si>
    <t>539.778991699219</t>
  </si>
  <si>
    <t>719.072570800781</t>
  </si>
  <si>
    <t>615.849731445313</t>
  </si>
  <si>
    <t>499.256195068359</t>
  </si>
  <si>
    <t>563.795837402344</t>
  </si>
  <si>
    <t>647.789489746094</t>
  </si>
  <si>
    <t>553.268737792969</t>
  </si>
  <si>
    <t>411.211364746094</t>
  </si>
  <si>
    <t>658.321533203125</t>
  </si>
  <si>
    <t>555.793395996094</t>
  </si>
  <si>
    <t>507.799041748047</t>
  </si>
  <si>
    <t>558.288513183594</t>
  </si>
  <si>
    <t>553.303039550781</t>
  </si>
  <si>
    <t>771.425415039063</t>
  </si>
  <si>
    <t>1048.15258789063</t>
  </si>
  <si>
    <t>522.252685546875</t>
  </si>
  <si>
    <t>481.768920898438</t>
  </si>
  <si>
    <t>507.764709472656</t>
  </si>
  <si>
    <t>436.705718994141</t>
  </si>
  <si>
    <t>508.766326904297</t>
  </si>
  <si>
    <t>489.619354248047</t>
  </si>
  <si>
    <t>641.7734375</t>
  </si>
  <si>
    <t>460.211181640625</t>
  </si>
  <si>
    <t>973.472534179688</t>
  </si>
  <si>
    <t>589.789123535156</t>
  </si>
  <si>
    <t>634.335693359375</t>
  </si>
  <si>
    <t>737.916625976563</t>
  </si>
  <si>
    <t>1000.52789306641</t>
  </si>
  <si>
    <t>451.271636962891</t>
  </si>
  <si>
    <t>419.238220214844</t>
  </si>
  <si>
    <t>719.056518554688</t>
  </si>
  <si>
    <t>715.349975585938</t>
  </si>
  <si>
    <t>707.375366210938</t>
  </si>
  <si>
    <t>671.335754394531</t>
  </si>
  <si>
    <t>954.809509277344</t>
  </si>
  <si>
    <t>761.374572753906</t>
  </si>
  <si>
    <t>558.989074707031</t>
  </si>
  <si>
    <t>432.581787109375</t>
  </si>
  <si>
    <t>627.339965820313</t>
  </si>
  <si>
    <t>586.35009765625</t>
  </si>
  <si>
    <t>988.554321289063</t>
  </si>
  <si>
    <t>1019.98986816406</t>
  </si>
  <si>
    <t>492.279510498047</t>
  </si>
  <si>
    <t>717.04248046875</t>
  </si>
  <si>
    <t>544.781127929688</t>
  </si>
  <si>
    <t>657.9765625</t>
  </si>
  <si>
    <t>816.099792480469</t>
  </si>
  <si>
    <t>648.861206054688</t>
  </si>
  <si>
    <t>551.297729492188</t>
  </si>
  <si>
    <t>561.295349121094</t>
  </si>
  <si>
    <t>553.815307617188</t>
  </si>
  <si>
    <t>567.304321289063</t>
  </si>
  <si>
    <t>583.309387207031</t>
  </si>
  <si>
    <t>658.815246582031</t>
  </si>
  <si>
    <t>575.3134765625</t>
  </si>
  <si>
    <t>820.913513183594</t>
  </si>
  <si>
    <t>852.940185546875</t>
  </si>
  <si>
    <t>546.270812988281</t>
  </si>
  <si>
    <t>747.698669433594</t>
  </si>
  <si>
    <t>674.81805</t>
  </si>
  <si>
    <t>721.734497070313</t>
  </si>
  <si>
    <t>831.772338867188</t>
  </si>
  <si>
    <t>479.751373291016</t>
  </si>
  <si>
    <t>567.777587890625</t>
  </si>
  <si>
    <t>566.804077148438</t>
  </si>
  <si>
    <t>909.966918945313</t>
  </si>
  <si>
    <t>455.202484130859</t>
  </si>
  <si>
    <t>623.307006835938</t>
  </si>
  <si>
    <t>672.337463378906</t>
  </si>
  <si>
    <t>636.300231933594</t>
  </si>
  <si>
    <t>547.777526855469</t>
  </si>
  <si>
    <t>676.351867675781</t>
  </si>
  <si>
    <t>577.343505859375</t>
  </si>
  <si>
    <t>675.025390625</t>
  </si>
  <si>
    <t>1036.18920898438</t>
  </si>
  <si>
    <t>451.197479248047</t>
  </si>
  <si>
    <t>616.339660644531</t>
  </si>
  <si>
    <t>435.786712646484</t>
  </si>
  <si>
    <t>658.322814941406</t>
  </si>
  <si>
    <t>511.271026611328</t>
  </si>
  <si>
    <t>758.87841796875</t>
  </si>
  <si>
    <t>436.758483886719</t>
  </si>
  <si>
    <t>457.732421875</t>
  </si>
  <si>
    <t>708.834777832031</t>
  </si>
  <si>
    <t>691.369689941406</t>
  </si>
  <si>
    <t>579.809326171875</t>
  </si>
  <si>
    <t>753.894836425781</t>
  </si>
  <si>
    <t>692.414978027344</t>
  </si>
  <si>
    <t>659.82958984375</t>
  </si>
  <si>
    <t>872.431823730469</t>
  </si>
  <si>
    <t>543.313720703125</t>
  </si>
  <si>
    <t>875.080444335938</t>
  </si>
  <si>
    <t>450.250518798828</t>
  </si>
  <si>
    <t>768.910034179688</t>
  </si>
  <si>
    <t>736.396667480469</t>
  </si>
  <si>
    <t>656.325561523438</t>
  </si>
  <si>
    <t>618.862854003906</t>
  </si>
  <si>
    <t>1158.56298828125</t>
  </si>
  <si>
    <t>745.877563476563</t>
  </si>
  <si>
    <t>483.771575927734</t>
  </si>
  <si>
    <t>606.293823242188</t>
  </si>
  <si>
    <t>609.827941894531</t>
  </si>
  <si>
    <t>529.789855957031</t>
  </si>
  <si>
    <t>527.767028808594</t>
  </si>
  <si>
    <t>602.79296875</t>
  </si>
  <si>
    <t>679.359924316406</t>
  </si>
  <si>
    <t>545.279541015625</t>
  </si>
  <si>
    <t>633.814758300781</t>
  </si>
  <si>
    <t>572.819946289063</t>
  </si>
  <si>
    <t>798.063598632813</t>
  </si>
  <si>
    <t>1063.51953125</t>
  </si>
  <si>
    <t>501.7587890625</t>
  </si>
  <si>
    <t>512.28271484375</t>
  </si>
  <si>
    <t>799.42041015625</t>
  </si>
  <si>
    <t>494.271911621094</t>
  </si>
  <si>
    <t>825.431640625</t>
  </si>
  <si>
    <t>560.305603027344</t>
  </si>
  <si>
    <t>471.771606445313</t>
  </si>
  <si>
    <t>593.813537597656</t>
  </si>
  <si>
    <t>726.341918945313</t>
  </si>
  <si>
    <t>812.3828125</t>
  </si>
  <si>
    <t>666.667663574219</t>
  </si>
  <si>
    <t>823.078125</t>
  </si>
  <si>
    <t>631.317749023438</t>
  </si>
  <si>
    <t>915.996765136719</t>
  </si>
  <si>
    <t>474.744750976563</t>
  </si>
  <si>
    <t>563.810791015625</t>
  </si>
  <si>
    <t>801.91064453125</t>
  </si>
  <si>
    <t>775.887939453125</t>
  </si>
  <si>
    <t>602.784729003906</t>
  </si>
  <si>
    <t>693.997436523438</t>
  </si>
  <si>
    <t>598.831909179688</t>
  </si>
  <si>
    <t>840.974060058594</t>
  </si>
  <si>
    <t>863.478698730469</t>
  </si>
  <si>
    <t>726.678588867188</t>
  </si>
  <si>
    <t>588.275085449219</t>
  </si>
  <si>
    <t>635.861267089844</t>
  </si>
  <si>
    <t>661.353759765625</t>
  </si>
  <si>
    <t>745.817993164063</t>
  </si>
  <si>
    <t>457.758270263672</t>
  </si>
  <si>
    <t>472.774230957031</t>
  </si>
  <si>
    <t>843.478637695313</t>
  </si>
  <si>
    <t>766.421813964844</t>
  </si>
  <si>
    <t>465.274078369141</t>
  </si>
  <si>
    <t>774.4423828125</t>
  </si>
  <si>
    <t>636.652099609375</t>
  </si>
  <si>
    <t>629.657653808594</t>
  </si>
  <si>
    <t>1161.07885742188</t>
  </si>
  <si>
    <t>786.421691894531</t>
  </si>
  <si>
    <t>767.718444824219</t>
  </si>
  <si>
    <t>465.74755859375</t>
  </si>
  <si>
    <t>611.292419433594</t>
  </si>
  <si>
    <t>481.250793457031</t>
  </si>
  <si>
    <t>847.0615234375</t>
  </si>
  <si>
    <t>522.795227050781</t>
  </si>
  <si>
    <t>750.901245117188</t>
  </si>
  <si>
    <t>654.368469238281</t>
  </si>
  <si>
    <t>558.326477050781</t>
  </si>
  <si>
    <t>743.433532714844</t>
  </si>
  <si>
    <t>619.305541992188</t>
  </si>
  <si>
    <t>732.851440429688</t>
  </si>
  <si>
    <t>790.396667480469</t>
  </si>
  <si>
    <t>548.797973632813</t>
  </si>
  <si>
    <t>638.830505371094</t>
  </si>
  <si>
    <t>658.883239746094</t>
  </si>
  <si>
    <t>567.77685546875</t>
  </si>
  <si>
    <t>848.950500488281</t>
  </si>
  <si>
    <t>726.837768554688</t>
  </si>
  <si>
    <t>830.954162597656</t>
  </si>
  <si>
    <t>516.751525878906</t>
  </si>
  <si>
    <t>665.994323730469</t>
  </si>
  <si>
    <t>684.332092285156</t>
  </si>
  <si>
    <t>681.835815429688</t>
  </si>
  <si>
    <t>549.830017089844</t>
  </si>
  <si>
    <t>561.761901855469</t>
  </si>
  <si>
    <t>456.760467529297</t>
  </si>
  <si>
    <t>644.350280761719</t>
  </si>
  <si>
    <t>558.314270019531</t>
  </si>
  <si>
    <t>672.843078613281</t>
  </si>
  <si>
    <t>556.345336914063</t>
  </si>
  <si>
    <t>480.735107421875</t>
  </si>
  <si>
    <t>422.205627441406</t>
  </si>
  <si>
    <t>872.118591308594</t>
  </si>
  <si>
    <t>603.822265625</t>
  </si>
  <si>
    <t>509.765441894531</t>
  </si>
  <si>
    <t>592.853820800781</t>
  </si>
  <si>
    <t>471.784881591797</t>
  </si>
  <si>
    <t>607.940673828125</t>
  </si>
  <si>
    <t>710.366821289063</t>
  </si>
  <si>
    <t>522.277099609375</t>
  </si>
  <si>
    <t>800.895080566406</t>
  </si>
  <si>
    <t>461.2421875</t>
  </si>
  <si>
    <t>747.349731445313</t>
  </si>
  <si>
    <t>525.250183105469</t>
  </si>
  <si>
    <t>509.743530273438</t>
  </si>
  <si>
    <t>936.516540527344</t>
  </si>
  <si>
    <t>754.926452636719</t>
  </si>
  <si>
    <t>888.982849121094</t>
  </si>
  <si>
    <t>557.961791992188</t>
  </si>
  <si>
    <t>643.83349609375</t>
  </si>
  <si>
    <t>588.82470703125</t>
  </si>
  <si>
    <t>759.9033203125</t>
  </si>
  <si>
    <t>578.327697753906</t>
  </si>
  <si>
    <t>490.24609375</t>
  </si>
  <si>
    <t>526.795654296875</t>
  </si>
  <si>
    <t>679.353759765625</t>
  </si>
  <si>
    <t>612.641540527344</t>
  </si>
  <si>
    <t>970.4853515625</t>
  </si>
  <si>
    <t>692.8701171875</t>
  </si>
  <si>
    <t>487.758331298828</t>
  </si>
  <si>
    <t>581.808959960938</t>
  </si>
  <si>
    <t>660.328491210938</t>
  </si>
  <si>
    <t>561.264526367188</t>
  </si>
  <si>
    <t>668.314331054688</t>
  </si>
  <si>
    <t>655.789428710938</t>
  </si>
  <si>
    <t>1022.52368164063</t>
  </si>
  <si>
    <t>895.957336425781</t>
  </si>
  <si>
    <t>764.901733398438</t>
  </si>
  <si>
    <t>630.3408203125</t>
  </si>
  <si>
    <t>848.488220214844</t>
  </si>
  <si>
    <t>799.91552734375</t>
  </si>
  <si>
    <t>614.331481933594</t>
  </si>
  <si>
    <t>633.804809570313</t>
  </si>
  <si>
    <t>755.39892578125</t>
  </si>
  <si>
    <t>672.830444335938</t>
  </si>
  <si>
    <t>697.870544433594</t>
  </si>
  <si>
    <t>800.057250976563</t>
  </si>
  <si>
    <t>889.438781738281</t>
  </si>
  <si>
    <t>542.734558105469</t>
  </si>
  <si>
    <t>494.750701904297</t>
  </si>
  <si>
    <t>450.913513183594</t>
  </si>
  <si>
    <t>616.319396972656</t>
  </si>
  <si>
    <t>807.922668457031</t>
  </si>
  <si>
    <t>755.861450195313</t>
  </si>
  <si>
    <t>664.845642089844</t>
  </si>
  <si>
    <t>967.978088378906</t>
  </si>
  <si>
    <t>433.699645996094</t>
  </si>
  <si>
    <t>465.747802734375</t>
  </si>
  <si>
    <t>855.404418945313</t>
  </si>
  <si>
    <t>471.600860595703</t>
  </si>
  <si>
    <t>668.369689941406</t>
  </si>
  <si>
    <t>481.746520996094</t>
  </si>
  <si>
    <t>601.302185058594</t>
  </si>
  <si>
    <t>802.100402832031</t>
  </si>
  <si>
    <t>688.369201660156</t>
  </si>
  <si>
    <t>962.544921875</t>
  </si>
  <si>
    <t>627.78759765625</t>
  </si>
  <si>
    <t>463.289428710938</t>
  </si>
  <si>
    <t>646.822387695313</t>
  </si>
  <si>
    <t>527.302368164063</t>
  </si>
  <si>
    <t>473.732879638672</t>
  </si>
  <si>
    <t>723.861145019531</t>
  </si>
  <si>
    <t>663.007446289063</t>
  </si>
  <si>
    <t>697.8251953125</t>
  </si>
  <si>
    <t>465.766021728516</t>
  </si>
  <si>
    <t>660.345642089844</t>
  </si>
  <si>
    <t>414.708709716797</t>
  </si>
  <si>
    <t>485.308532714844</t>
  </si>
  <si>
    <t>578.322326660156</t>
  </si>
  <si>
    <t>1049.53918457031</t>
  </si>
  <si>
    <t>739.873413085938</t>
  </si>
  <si>
    <t>629.856018066406</t>
  </si>
  <si>
    <t>568.285034179688</t>
  </si>
  <si>
    <t>1105.18713378906</t>
  </si>
  <si>
    <t>558.300537109375</t>
  </si>
  <si>
    <t>768.951538085938</t>
  </si>
  <si>
    <t>918.033508300781</t>
  </si>
  <si>
    <t>705.41064453125</t>
  </si>
  <si>
    <t>679.341064453125</t>
  </si>
  <si>
    <t>581.316345214844</t>
  </si>
  <si>
    <t>509.255493164063</t>
  </si>
  <si>
    <t>669.343566894531</t>
  </si>
  <si>
    <t>743.400146484375</t>
  </si>
  <si>
    <t>788.896362304688</t>
  </si>
  <si>
    <t>646.827514648438</t>
  </si>
  <si>
    <t>777.408142089844</t>
  </si>
  <si>
    <t>531.279235839844</t>
  </si>
  <si>
    <t>737.414001464844</t>
  </si>
  <si>
    <t>493.76708984375</t>
  </si>
  <si>
    <t>470.721984863281</t>
  </si>
  <si>
    <t>467.238555908203</t>
  </si>
  <si>
    <t>583.788330078125</t>
  </si>
  <si>
    <t>500.296173095703</t>
  </si>
  <si>
    <t>759.721008300781</t>
  </si>
  <si>
    <t>717.884033203125</t>
  </si>
  <si>
    <t>496.755493164063</t>
  </si>
  <si>
    <t>554.766723632813</t>
  </si>
  <si>
    <t>638.816101074219</t>
  </si>
  <si>
    <t>493.779724121094</t>
  </si>
  <si>
    <t>782.916015625</t>
  </si>
  <si>
    <t>614.829467773438</t>
  </si>
  <si>
    <t>716.387878417969</t>
  </si>
  <si>
    <t>855.489624023438</t>
  </si>
  <si>
    <t>867.429321289063</t>
  </si>
  <si>
    <t>480.274566650391</t>
  </si>
  <si>
    <t>826.394836425781</t>
  </si>
  <si>
    <t>828.920288085938</t>
  </si>
  <si>
    <t>544.294311523438</t>
  </si>
  <si>
    <t>488.756072998047</t>
  </si>
  <si>
    <t>796.391357421875</t>
  </si>
  <si>
    <t>632.337036132813</t>
  </si>
  <si>
    <t>876.92529296875</t>
  </si>
  <si>
    <t>501.285247802734</t>
  </si>
  <si>
    <t>872.421569824219</t>
  </si>
  <si>
    <t>637.335021972656</t>
  </si>
  <si>
    <t>636.862060546875</t>
  </si>
  <si>
    <t>731.390075683594</t>
  </si>
  <si>
    <t>702.351501464844</t>
  </si>
  <si>
    <t>559.272155761719</t>
  </si>
  <si>
    <t>675.809997558594</t>
  </si>
  <si>
    <t>472.768157958984</t>
  </si>
  <si>
    <t>865.952331542969</t>
  </si>
  <si>
    <t>581.328918457031</t>
  </si>
  <si>
    <t>501.266357421875</t>
  </si>
  <si>
    <t>776.379760742188</t>
  </si>
  <si>
    <t>727.404052734375</t>
  </si>
  <si>
    <t>601.3349609375</t>
  </si>
  <si>
    <t>716.67333984375</t>
  </si>
  <si>
    <t>666.836242675781</t>
  </si>
  <si>
    <t>628.858642578125</t>
  </si>
  <si>
    <t>722.862609863281</t>
  </si>
  <si>
    <t>466.755310058594</t>
  </si>
  <si>
    <t>855.423217773438</t>
  </si>
  <si>
    <t>659.35791015625</t>
  </si>
  <si>
    <t>856.908935546875</t>
  </si>
  <si>
    <t>585.857849121094</t>
  </si>
  <si>
    <t>749.93603515625</t>
  </si>
  <si>
    <t>626.280090332031</t>
  </si>
  <si>
    <t>711.36328125</t>
  </si>
  <si>
    <t>770.922546386719</t>
  </si>
  <si>
    <t>560.78076171875</t>
  </si>
  <si>
    <t>730.391540527344</t>
  </si>
  <si>
    <t>495.230529785156</t>
  </si>
  <si>
    <t>488.760070800781</t>
  </si>
  <si>
    <t>521.24609375</t>
  </si>
  <si>
    <t>775.3896484375</t>
  </si>
  <si>
    <t>475.750427246094</t>
  </si>
  <si>
    <t>546.2685546875</t>
  </si>
  <si>
    <t>499.76904296875</t>
  </si>
  <si>
    <t>587.950927734375</t>
  </si>
  <si>
    <t>674.837036132813</t>
  </si>
  <si>
    <t>605.806457519531</t>
  </si>
  <si>
    <t>738.343627929688</t>
  </si>
  <si>
    <t>487.761016845703</t>
  </si>
  <si>
    <t>565.296203613281</t>
  </si>
  <si>
    <t>631.840454101563</t>
  </si>
  <si>
    <t>778.929992675781</t>
  </si>
  <si>
    <t>583.78759765625</t>
  </si>
  <si>
    <t>545.2861328125</t>
  </si>
  <si>
    <t>734.387573242188</t>
  </si>
  <si>
    <t>805.382019042969</t>
  </si>
  <si>
    <t>471.292877197266</t>
  </si>
  <si>
    <t>600.864074707031</t>
  </si>
  <si>
    <t>480.752716064453</t>
  </si>
  <si>
    <t>791.943969726563</t>
  </si>
  <si>
    <t>924.9853515625</t>
  </si>
  <si>
    <t>480.281341552734</t>
  </si>
  <si>
    <t>994.003540039063</t>
  </si>
  <si>
    <t>670.319091796875</t>
  </si>
  <si>
    <t>610.817504882813</t>
  </si>
  <si>
    <t>659.85302734375</t>
  </si>
  <si>
    <t>991.003662109375</t>
  </si>
  <si>
    <t>486.310211181641</t>
  </si>
  <si>
    <t>836.44091796875</t>
  </si>
  <si>
    <t>753.432861328125</t>
  </si>
  <si>
    <t>509.752807617188</t>
  </si>
  <si>
    <t>835.73388671875</t>
  </si>
  <si>
    <t>458.740081787109</t>
  </si>
  <si>
    <t>595.327453613281</t>
  </si>
  <si>
    <t>830.932556152344</t>
  </si>
  <si>
    <t>500.295318603516</t>
  </si>
  <si>
    <t>540.80029296875</t>
  </si>
  <si>
    <t>1045.83740234375</t>
  </si>
  <si>
    <t>820.958801269531</t>
  </si>
  <si>
    <t>721.880249023438</t>
  </si>
  <si>
    <t>477.293060302734</t>
  </si>
  <si>
    <t>673.318115234375</t>
  </si>
  <si>
    <t>839.928894042969</t>
  </si>
  <si>
    <t>804.392822265625</t>
  </si>
  <si>
    <t>684.411560058594</t>
  </si>
  <si>
    <t>496.260131835938</t>
  </si>
  <si>
    <t>591.845458984375</t>
  </si>
  <si>
    <t>955.476196289063</t>
  </si>
  <si>
    <t>797.081665039063</t>
  </si>
  <si>
    <t>951.548889160156</t>
  </si>
  <si>
    <t>748.847229003906</t>
  </si>
  <si>
    <t>708.376953125</t>
  </si>
  <si>
    <t>515.282043457031</t>
  </si>
  <si>
    <t>581.292724609375</t>
  </si>
  <si>
    <t>806.435791015625</t>
  </si>
  <si>
    <t>682.848327636719</t>
  </si>
  <si>
    <t>615.335571289063</t>
  </si>
  <si>
    <t>513.749877929688</t>
  </si>
  <si>
    <t>945.48583984375</t>
  </si>
  <si>
    <t>664.396179199219</t>
  </si>
  <si>
    <t>784.086547851563</t>
  </si>
  <si>
    <t>673.830810546875</t>
  </si>
  <si>
    <t>847.931945800781</t>
  </si>
  <si>
    <t>589.805908203125</t>
  </si>
  <si>
    <t>559.309326171875</t>
  </si>
  <si>
    <t>566.30517578125</t>
  </si>
  <si>
    <t>478.773895263672</t>
  </si>
  <si>
    <t>907.937133789063</t>
  </si>
  <si>
    <t>458.740051269531</t>
  </si>
  <si>
    <t>617.837280273438</t>
  </si>
  <si>
    <t>1008.02661132813</t>
  </si>
  <si>
    <t>415.721984863281</t>
  </si>
  <si>
    <t>880.927551269531</t>
  </si>
  <si>
    <t>786.418029785156</t>
  </si>
  <si>
    <t>909.967407226563</t>
  </si>
  <si>
    <t>723.882202148438</t>
  </si>
  <si>
    <t>757.385681152344</t>
  </si>
  <si>
    <t>733.843688964844</t>
  </si>
  <si>
    <t>554.317016601563</t>
  </si>
  <si>
    <t>526.771850585938</t>
  </si>
  <si>
    <t>643.822631835938</t>
  </si>
  <si>
    <t>928.4775390625</t>
  </si>
  <si>
    <t>853.971008300781</t>
  </si>
  <si>
    <t>533.756042480469</t>
  </si>
  <si>
    <t>1073.57739257813</t>
  </si>
  <si>
    <t>554.767028808594</t>
  </si>
  <si>
    <t>654.288024902344</t>
  </si>
  <si>
    <t>729.879760742188</t>
  </si>
  <si>
    <t>436.744781494141</t>
  </si>
  <si>
    <t>822.886596679688</t>
  </si>
  <si>
    <t>776.37548828125</t>
  </si>
  <si>
    <t>487.258911132813</t>
  </si>
  <si>
    <t>692.322998046875</t>
  </si>
  <si>
    <t>556.824157714844</t>
  </si>
  <si>
    <t>530.305419921875</t>
  </si>
  <si>
    <t>473.235015869141</t>
  </si>
  <si>
    <t>472.276306152344</t>
  </si>
  <si>
    <t>760.401489257813</t>
  </si>
  <si>
    <t>677.345031738281</t>
  </si>
  <si>
    <t>601.31396484375</t>
  </si>
  <si>
    <t>575.807678222656</t>
  </si>
  <si>
    <t>809.39111328125</t>
  </si>
  <si>
    <t>621.856567382813</t>
  </si>
  <si>
    <t>525.775939941406</t>
  </si>
  <si>
    <t>584.776550292969</t>
  </si>
  <si>
    <t>1010.01971435547</t>
  </si>
  <si>
    <t>429.750122070313</t>
  </si>
  <si>
    <t>840.920959472656</t>
  </si>
  <si>
    <t>585.846618652344</t>
  </si>
  <si>
    <t>701.37109375</t>
  </si>
  <si>
    <t>792.872863769531</t>
  </si>
  <si>
    <t>567.7763671875</t>
  </si>
  <si>
    <t>657.368347167969</t>
  </si>
  <si>
    <t>749.900756835938</t>
  </si>
  <si>
    <t>415.75244140625</t>
  </si>
  <si>
    <t>882.913208007813</t>
  </si>
  <si>
    <t>571.83203125</t>
  </si>
  <si>
    <t>615.820129394531</t>
  </si>
  <si>
    <t>544.777038574219</t>
  </si>
  <si>
    <t>582.785461425781</t>
  </si>
  <si>
    <t>796.440979003906</t>
  </si>
  <si>
    <t>780.889343261719</t>
  </si>
  <si>
    <t>1127.03820800781</t>
  </si>
  <si>
    <t>604.87158203125</t>
  </si>
  <si>
    <t>679.8359375</t>
  </si>
  <si>
    <t>655.349548339844</t>
  </si>
  <si>
    <t>501.297088623047</t>
  </si>
  <si>
    <t>550.819091796875</t>
  </si>
  <si>
    <t>735.427368164063</t>
  </si>
  <si>
    <t>775.349426269531</t>
  </si>
  <si>
    <t>1105.53332519531</t>
  </si>
  <si>
    <t>721.857360839844</t>
  </si>
  <si>
    <t>588.292846679688</t>
  </si>
  <si>
    <t>1002.97680664063</t>
  </si>
  <si>
    <t>462.232604980469</t>
  </si>
  <si>
    <t>595.985595703125</t>
  </si>
  <si>
    <t>636.831481933594</t>
  </si>
  <si>
    <t>616.312927246094</t>
  </si>
  <si>
    <t>907.489929199219</t>
  </si>
  <si>
    <t>613.339538574219</t>
  </si>
  <si>
    <t>723.367370605469</t>
  </si>
  <si>
    <t>529.776733398438</t>
  </si>
  <si>
    <t>980.523864746094</t>
  </si>
  <si>
    <t>784.422424316406</t>
  </si>
  <si>
    <t>599.795959472656</t>
  </si>
  <si>
    <t>825.960205078125</t>
  </si>
  <si>
    <t>886.4521484375</t>
  </si>
  <si>
    <t>958.475524902344</t>
  </si>
  <si>
    <t>593.834838867188</t>
  </si>
  <si>
    <t>664.385681152344</t>
  </si>
  <si>
    <t>783.916687011719</t>
  </si>
  <si>
    <t>500.774322509766</t>
  </si>
  <si>
    <t>675.831726074219</t>
  </si>
  <si>
    <t>820.096130371094</t>
  </si>
  <si>
    <t>660.00830078125</t>
  </si>
  <si>
    <t>1081.5126953125</t>
  </si>
  <si>
    <t>696.8740234375</t>
  </si>
  <si>
    <t>833.7890625</t>
  </si>
  <si>
    <t>486.280303955078</t>
  </si>
  <si>
    <t>950.953491210938</t>
  </si>
  <si>
    <t>572.960266113281</t>
  </si>
  <si>
    <t>960.547424316406</t>
  </si>
  <si>
    <t>660.861877441406</t>
  </si>
  <si>
    <t>804.882141113281</t>
  </si>
  <si>
    <t>686.38525390625</t>
  </si>
  <si>
    <t>771.926147460938</t>
  </si>
  <si>
    <t>1100.55712890625</t>
  </si>
  <si>
    <t>930.498107910156</t>
  </si>
  <si>
    <t>738.355224609375</t>
  </si>
  <si>
    <t>705.868835449219</t>
  </si>
  <si>
    <t>1002.00915527344</t>
  </si>
  <si>
    <t>539.810485839844</t>
  </si>
  <si>
    <t>905.997192382813</t>
  </si>
  <si>
    <t>588.8271484375</t>
  </si>
  <si>
    <t>539.30078125</t>
  </si>
  <si>
    <t>674.316223144531</t>
  </si>
  <si>
    <t>528.817443847656</t>
  </si>
  <si>
    <t>757.85400390625</t>
  </si>
  <si>
    <t>601.306945800781</t>
  </si>
  <si>
    <t>905.463500976563</t>
  </si>
  <si>
    <t>866.919311523438</t>
  </si>
  <si>
    <t>464.57666015625</t>
  </si>
  <si>
    <t>1006.99487304688</t>
  </si>
  <si>
    <t>578.311218261719</t>
  </si>
  <si>
    <t>746.877685546875</t>
  </si>
  <si>
    <t>990.560424804688</t>
  </si>
  <si>
    <t>676.044982910156</t>
  </si>
  <si>
    <t>662.827880859375</t>
  </si>
  <si>
    <t>603.828125</t>
  </si>
  <si>
    <t>614.823913574219</t>
  </si>
  <si>
    <t>869.460205078125</t>
  </si>
  <si>
    <t>675.355895996094</t>
  </si>
  <si>
    <t>626.304626464844</t>
  </si>
  <si>
    <t>556.652282714844</t>
  </si>
  <si>
    <t>859.44580078125</t>
  </si>
  <si>
    <t>529.790466308594</t>
  </si>
  <si>
    <t>851.953857421875</t>
  </si>
  <si>
    <t>654.328369140625</t>
  </si>
  <si>
    <t>962.998107910156</t>
  </si>
  <si>
    <t>824.751037597656</t>
  </si>
  <si>
    <t>686.356506347656</t>
  </si>
  <si>
    <t>635.339233398438</t>
  </si>
  <si>
    <t>553.762451171875</t>
  </si>
  <si>
    <t>738.394409179688</t>
  </si>
  <si>
    <t>592.343078613281</t>
  </si>
  <si>
    <t>832.411071777344</t>
  </si>
  <si>
    <t>639.838195800781</t>
  </si>
  <si>
    <t>636.807373046875</t>
  </si>
  <si>
    <t>596.328369140625</t>
  </si>
  <si>
    <t>486.279449462891</t>
  </si>
  <si>
    <t>864.946716308594</t>
  </si>
  <si>
    <t>752.408508300781</t>
  </si>
  <si>
    <t>1288.63464355469</t>
  </si>
  <si>
    <t>554.766906738281</t>
  </si>
  <si>
    <t>834.890991210938</t>
  </si>
  <si>
    <t>711.828552246094</t>
  </si>
  <si>
    <t>748.892456054688</t>
  </si>
  <si>
    <t>640.88232421875</t>
  </si>
  <si>
    <t>977.009765625</t>
  </si>
  <si>
    <t>457.781341552734</t>
  </si>
  <si>
    <t>663.849914550781</t>
  </si>
  <si>
    <t>827.089233398438</t>
  </si>
  <si>
    <t>785.364990234375</t>
  </si>
  <si>
    <t>785.938049316406</t>
  </si>
  <si>
    <t>832.882995605469</t>
  </si>
  <si>
    <t>570.769409179688</t>
  </si>
  <si>
    <t>971.002746582031</t>
  </si>
  <si>
    <t>1067.03698730469</t>
  </si>
  <si>
    <t>551.800476074219</t>
  </si>
  <si>
    <t>594.828247070313</t>
  </si>
  <si>
    <t>834.406860351563</t>
  </si>
  <si>
    <t>1014.00677490234</t>
  </si>
  <si>
    <t>1041.00427246094</t>
  </si>
  <si>
    <t>649.321350097656</t>
  </si>
  <si>
    <t>1221.64111328125</t>
  </si>
  <si>
    <t>657.374755859375</t>
  </si>
  <si>
    <t>849.4765625</t>
  </si>
  <si>
    <t>1025.52941894531</t>
  </si>
  <si>
    <t>689.833557128906</t>
  </si>
  <si>
    <t>617.345947265625</t>
  </si>
  <si>
    <t>503.791381835938</t>
  </si>
  <si>
    <t>569.780029296875</t>
  </si>
  <si>
    <t>609.330322265625</t>
  </si>
  <si>
    <t>401.705841064453</t>
  </si>
  <si>
    <t>585.805725097656</t>
  </si>
  <si>
    <t>1080.04357910156</t>
  </si>
  <si>
    <t>890.979125976563</t>
  </si>
  <si>
    <t>757.902099609375</t>
  </si>
  <si>
    <t>538.802795410156</t>
  </si>
  <si>
    <t>561.800231933594</t>
  </si>
  <si>
    <t>951.512268066406</t>
  </si>
  <si>
    <t>1029.55700683594</t>
  </si>
  <si>
    <t>479.745574951172</t>
  </si>
  <si>
    <t>768.940368652344</t>
  </si>
  <si>
    <t>669.3076171875</t>
  </si>
  <si>
    <t>487.281646728516</t>
  </si>
  <si>
    <t>979.477478027344</t>
  </si>
  <si>
    <t>938.972778320313</t>
  </si>
  <si>
    <t>737.879272460938</t>
  </si>
  <si>
    <t>735.365234375</t>
  </si>
  <si>
    <t>777.905883789063</t>
  </si>
  <si>
    <t>606.769714355469</t>
  </si>
  <si>
    <t>939.978942871094</t>
  </si>
  <si>
    <t>649.856506347656</t>
  </si>
  <si>
    <t>707.875122070313</t>
  </si>
  <si>
    <t>759.861206054688</t>
  </si>
  <si>
    <t>880.482543945313</t>
  </si>
  <si>
    <t>902.124084472656</t>
  </si>
  <si>
    <t>1139.1015625</t>
  </si>
  <si>
    <t>902.975341796875</t>
  </si>
  <si>
    <t>1057.06201171875</t>
  </si>
  <si>
    <t>895.9326171875</t>
  </si>
  <si>
    <t>725.364379882813</t>
  </si>
  <si>
    <t>509.294830322266</t>
  </si>
  <si>
    <t>792.752197265625</t>
  </si>
  <si>
    <t>480.737548828125</t>
  </si>
  <si>
    <t>871.878051757813</t>
  </si>
  <si>
    <t>667.027099609375</t>
  </si>
  <si>
    <t>538.808349609375</t>
  </si>
  <si>
    <t>685.708129882813</t>
  </si>
  <si>
    <t>738.3837890625</t>
  </si>
  <si>
    <t>776.756530761719</t>
  </si>
  <si>
    <t>962.51123046875</t>
  </si>
  <si>
    <t>568.818115234375</t>
  </si>
  <si>
    <t>962.979858398438</t>
  </si>
  <si>
    <t>630.832946777344</t>
  </si>
  <si>
    <t>839.990905761719</t>
  </si>
  <si>
    <t>1023.53277587891</t>
  </si>
  <si>
    <t>655.809387207031</t>
  </si>
  <si>
    <t>573.316101074219</t>
  </si>
  <si>
    <t>942.439392089844</t>
  </si>
  <si>
    <t>439.739898681641</t>
  </si>
  <si>
    <t>721.382690429688</t>
  </si>
  <si>
    <t>707.368591308594</t>
  </si>
  <si>
    <t>721.359191894531</t>
  </si>
  <si>
    <t>919.470092773438</t>
  </si>
  <si>
    <t>656.826477050781</t>
  </si>
  <si>
    <t>752.401123046875</t>
  </si>
  <si>
    <t>664.351745605469</t>
  </si>
  <si>
    <t>693.385620117188</t>
  </si>
  <si>
    <t>798.401672363281</t>
  </si>
  <si>
    <t>436.253356933594</t>
  </si>
  <si>
    <t>845.916870117188</t>
  </si>
  <si>
    <t>856.957153320313</t>
  </si>
  <si>
    <t>626.814086914063</t>
  </si>
  <si>
    <t>680.358764648438</t>
  </si>
  <si>
    <t>472.276458740234</t>
  </si>
  <si>
    <t>1164.578125</t>
  </si>
  <si>
    <t>807.920532226563</t>
  </si>
  <si>
    <t>688.872436523438</t>
  </si>
  <si>
    <t>896.432922363281</t>
  </si>
  <si>
    <t>739.897094726563</t>
  </si>
  <si>
    <t>508.311065673828</t>
  </si>
  <si>
    <t>712.929260253906</t>
  </si>
  <si>
    <t>674.864440917969</t>
  </si>
  <si>
    <t>850.448913574219</t>
  </si>
  <si>
    <t>866.467956542969</t>
  </si>
  <si>
    <t>716.355224609375</t>
  </si>
  <si>
    <t>642.843444824219</t>
  </si>
  <si>
    <t>650.857299804688</t>
  </si>
  <si>
    <t>656.847717285156</t>
  </si>
  <si>
    <t>582.829284667969</t>
  </si>
  <si>
    <t>808.88037109375</t>
  </si>
  <si>
    <t>500.774169921875</t>
  </si>
  <si>
    <t>644.338012695313</t>
  </si>
  <si>
    <t>983.996520996094</t>
  </si>
  <si>
    <t>997.005249023438</t>
  </si>
  <si>
    <t>761.872680664063</t>
  </si>
  <si>
    <t>538.808471679688</t>
  </si>
  <si>
    <t>497.271789550781</t>
  </si>
  <si>
    <t>579.813293457031</t>
  </si>
  <si>
    <t>616.814636230469</t>
  </si>
  <si>
    <t>868.40771484375</t>
  </si>
  <si>
    <t>800.417663574219</t>
  </si>
  <si>
    <t>572.814208984375</t>
  </si>
  <si>
    <t>554.289123535156</t>
  </si>
  <si>
    <t>806.3671875</t>
  </si>
  <si>
    <t>795.425598144531</t>
  </si>
  <si>
    <t>826.929809570313</t>
  </si>
  <si>
    <t>740.841186523438</t>
  </si>
  <si>
    <t>530.761474609375</t>
  </si>
  <si>
    <t>1034.49365234375</t>
  </si>
  <si>
    <t>681.37890625</t>
  </si>
  <si>
    <t>678.361511230469</t>
  </si>
  <si>
    <t>579.299926757813</t>
  </si>
  <si>
    <t>727.860473632813</t>
  </si>
  <si>
    <t>954.495910644531</t>
  </si>
  <si>
    <t>669.841857910156</t>
  </si>
  <si>
    <t>845.95361328125</t>
  </si>
  <si>
    <t>630.811157226563</t>
  </si>
  <si>
    <t>675.35107421875</t>
  </si>
  <si>
    <t>650.80810546875</t>
  </si>
  <si>
    <t>893.923095703125</t>
  </si>
  <si>
    <t>504.740814208984</t>
  </si>
  <si>
    <t>767.862060546875</t>
  </si>
  <si>
    <t>1081.54260253906</t>
  </si>
  <si>
    <t>895.461242675781</t>
  </si>
  <si>
    <t>632.083251953125</t>
  </si>
  <si>
    <t>467.740142822266</t>
  </si>
  <si>
    <t>568.796142578125</t>
  </si>
  <si>
    <t>814.41015625</t>
  </si>
  <si>
    <t>424.747344970703</t>
  </si>
  <si>
    <t>1186.06811523438</t>
  </si>
  <si>
    <t>585.839660644531</t>
  </si>
  <si>
    <t>660.352355957031</t>
  </si>
  <si>
    <t>989.016662597656</t>
  </si>
  <si>
    <t>627.376525878906</t>
  </si>
  <si>
    <t>718.418029785156</t>
  </si>
  <si>
    <t>979.473510742188</t>
  </si>
  <si>
    <t>1126.11853027344</t>
  </si>
  <si>
    <t>485.787506103516</t>
  </si>
  <si>
    <t>575.777587890625</t>
  </si>
  <si>
    <t>720.389404296875</t>
  </si>
  <si>
    <t>749.904541015625</t>
  </si>
  <si>
    <t>699.882995605469</t>
  </si>
  <si>
    <t>1085.54077148438</t>
  </si>
  <si>
    <t>792.41796875</t>
  </si>
  <si>
    <t>572.334533691406</t>
  </si>
  <si>
    <t>750.868835449219</t>
  </si>
  <si>
    <t>831.921691894531</t>
  </si>
  <si>
    <t>579.329040527344</t>
  </si>
  <si>
    <t>688.858947753906</t>
  </si>
  <si>
    <t>749.380493164063</t>
  </si>
  <si>
    <t>595.830139160156</t>
  </si>
  <si>
    <t>553.77294921875</t>
  </si>
  <si>
    <t>999.489196777344</t>
  </si>
  <si>
    <t>872.46533203125</t>
  </si>
  <si>
    <t>737.858276367188</t>
  </si>
  <si>
    <t>619.315856933594</t>
  </si>
  <si>
    <t>679.363342285156</t>
  </si>
  <si>
    <t>635.356384277344</t>
  </si>
  <si>
    <t>688.661376953125</t>
  </si>
  <si>
    <t>919.507873535156</t>
  </si>
  <si>
    <t>829.447204589844</t>
  </si>
  <si>
    <t>637.341979980469</t>
  </si>
  <si>
    <t>719.897705078125</t>
  </si>
  <si>
    <t>645.829895019531</t>
  </si>
  <si>
    <t>720.889953613281</t>
  </si>
  <si>
    <t>868.92529296875</t>
  </si>
  <si>
    <t>667.863159179688</t>
  </si>
  <si>
    <t>1048.06176757813</t>
  </si>
  <si>
    <t>763.912231445313</t>
  </si>
  <si>
    <t>808.393127441406</t>
  </si>
  <si>
    <t>690.94580078125</t>
  </si>
  <si>
    <t>586.82373046875</t>
  </si>
  <si>
    <t>759.384338378906</t>
  </si>
  <si>
    <t>508.275512695313</t>
  </si>
  <si>
    <t>896.459045410156</t>
  </si>
  <si>
    <t>722.380432128906</t>
  </si>
  <si>
    <t>715.367858886719</t>
  </si>
  <si>
    <t>807.919494628906</t>
  </si>
  <si>
    <t>951.497192382813</t>
  </si>
  <si>
    <t>494.276977539063</t>
  </si>
  <si>
    <t>960.460266113281</t>
  </si>
  <si>
    <t>650.859985351563</t>
  </si>
  <si>
    <t>829.426391601563</t>
  </si>
  <si>
    <t>660.808410644531</t>
  </si>
  <si>
    <t>522.277221679688</t>
  </si>
  <si>
    <t>749.393249511719</t>
  </si>
  <si>
    <t>776.371826171875</t>
  </si>
  <si>
    <t>958.982727050781</t>
  </si>
  <si>
    <t>851.988220214844</t>
  </si>
  <si>
    <t>768.871643066406</t>
  </si>
  <si>
    <t>751.876037597656</t>
  </si>
  <si>
    <t>853.437622070313</t>
  </si>
  <si>
    <t>697.334777832031</t>
  </si>
  <si>
    <t>876.430053710938</t>
  </si>
  <si>
    <t>647.836486816406</t>
  </si>
  <si>
    <t>610.848022460938</t>
  </si>
  <si>
    <t>466.245361328125</t>
  </si>
  <si>
    <t>830.451843261719</t>
  </si>
  <si>
    <t>709.364074707031</t>
  </si>
  <si>
    <t>761.915588378906</t>
  </si>
  <si>
    <t>642.849243164063</t>
  </si>
  <si>
    <t>890.434509277344</t>
  </si>
  <si>
    <t>515.300476074219</t>
  </si>
  <si>
    <t>787.0947265625</t>
  </si>
  <si>
    <t>436.265899658203</t>
  </si>
  <si>
    <t>1037.54260253906</t>
  </si>
  <si>
    <t>678.916015625</t>
  </si>
  <si>
    <t>1003.54901123047</t>
  </si>
  <si>
    <t>934.945007324219</t>
  </si>
  <si>
    <t>859.895568847656</t>
  </si>
  <si>
    <t>786.936767578125</t>
  </si>
  <si>
    <t>620.830810546875</t>
  </si>
  <si>
    <t>922.974243164063</t>
  </si>
  <si>
    <t>919.959350585938</t>
  </si>
  <si>
    <t>514.31005859375</t>
  </si>
  <si>
    <t>555.749267578125</t>
  </si>
  <si>
    <t>603.342590332031</t>
  </si>
  <si>
    <t>486.279754638672</t>
  </si>
  <si>
    <t>541.795349121094</t>
  </si>
  <si>
    <t>748.888671875</t>
  </si>
  <si>
    <t>618.836608886719</t>
  </si>
  <si>
    <t>939.468933105469</t>
  </si>
  <si>
    <t>634.304138183594</t>
  </si>
  <si>
    <t>683.337768554688</t>
  </si>
  <si>
    <t>811.468017578125</t>
  </si>
  <si>
    <t>826.927551269531</t>
  </si>
  <si>
    <t>834.910217285156</t>
  </si>
  <si>
    <t>675.3037109375</t>
  </si>
  <si>
    <t>785.422912597656</t>
  </si>
  <si>
    <t>723.365234375</t>
  </si>
  <si>
    <t>753.393005371094</t>
  </si>
  <si>
    <t>596.322204589844</t>
  </si>
  <si>
    <t>703.044006347656</t>
  </si>
  <si>
    <t>664.012023925781</t>
  </si>
  <si>
    <t>603.332153320313</t>
  </si>
  <si>
    <t>808.887268066406</t>
  </si>
  <si>
    <t>590.376403808594</t>
  </si>
  <si>
    <t>836.967102050781</t>
  </si>
  <si>
    <t>593.792053222656</t>
  </si>
  <si>
    <t>731.366516113281</t>
  </si>
  <si>
    <t>736.906311035156</t>
  </si>
  <si>
    <t>693.369567871094</t>
  </si>
  <si>
    <t>492.807983398438</t>
  </si>
  <si>
    <t>734.888366699219</t>
  </si>
  <si>
    <t>732.973999023438</t>
  </si>
  <si>
    <t>916.446105957031</t>
  </si>
  <si>
    <t>734.903991699219</t>
  </si>
  <si>
    <t>1085.04846191406</t>
  </si>
  <si>
    <t>706.379699707031</t>
  </si>
  <si>
    <t>752.42529296875</t>
  </si>
  <si>
    <t>627.381958007813</t>
  </si>
  <si>
    <t>635.337341308594</t>
  </si>
  <si>
    <t>791.447570800781</t>
  </si>
  <si>
    <t>630.7978515625</t>
  </si>
  <si>
    <t>778.374816894531</t>
  </si>
  <si>
    <t>697.869506835938</t>
  </si>
  <si>
    <t>800.956665039063</t>
  </si>
  <si>
    <t>500.282745361328</t>
  </si>
  <si>
    <t>991.055725097656</t>
  </si>
  <si>
    <t>540.769165039063</t>
  </si>
  <si>
    <t>828.400329589844</t>
  </si>
  <si>
    <t>854.953979492188</t>
  </si>
  <si>
    <t>718.892395019531</t>
  </si>
  <si>
    <t>732.366027832031</t>
  </si>
  <si>
    <t>903.95703125</t>
  </si>
  <si>
    <t>607.830383300781</t>
  </si>
  <si>
    <t>851.405334472656</t>
  </si>
  <si>
    <t>700.873046875</t>
  </si>
  <si>
    <t>853.960510253906</t>
  </si>
  <si>
    <t>863.918090820313</t>
  </si>
  <si>
    <t>688.847778320313</t>
  </si>
  <si>
    <t>1170.61242675781</t>
  </si>
  <si>
    <t>567.282348632813</t>
  </si>
  <si>
    <t>773.401428222656</t>
  </si>
  <si>
    <t>581.826721191406</t>
  </si>
  <si>
    <t>743.071655273438</t>
  </si>
  <si>
    <t>990.473876953125</t>
  </si>
  <si>
    <t>587.325927734375</t>
  </si>
  <si>
    <t>877.432800292969</t>
  </si>
  <si>
    <t>775.890319824219</t>
  </si>
  <si>
    <t>481.263305664063</t>
  </si>
  <si>
    <t>671.3720703125</t>
  </si>
  <si>
    <t>700.902954101563</t>
  </si>
  <si>
    <t>493.766754150391</t>
  </si>
  <si>
    <t>622.840515136719</t>
  </si>
  <si>
    <t>1090.55090332031</t>
  </si>
  <si>
    <t>752.398193359375</t>
  </si>
  <si>
    <t>1145.57397460938</t>
  </si>
  <si>
    <t>607.342651367188</t>
  </si>
  <si>
    <t>651.832153320313</t>
  </si>
  <si>
    <t>904.460510253906</t>
  </si>
  <si>
    <t>744.876037597656</t>
  </si>
  <si>
    <t>729.931884765625</t>
  </si>
  <si>
    <t>797.413513183594</t>
  </si>
  <si>
    <t>872.932434082031</t>
  </si>
  <si>
    <t>657.392395019531</t>
  </si>
  <si>
    <t>882.942504882813</t>
  </si>
  <si>
    <t>630.849975585938</t>
  </si>
  <si>
    <t>720.364013671875</t>
  </si>
  <si>
    <t>675.351318359375</t>
  </si>
  <si>
    <t>868.993835449219</t>
  </si>
  <si>
    <t>547.636840820313</t>
  </si>
  <si>
    <t>759.384460449219</t>
  </si>
  <si>
    <t>1026.96496582031</t>
  </si>
  <si>
    <t>704.33740234375</t>
  </si>
  <si>
    <t>757.405883789063</t>
  </si>
  <si>
    <t>688.845947265625</t>
  </si>
  <si>
    <t>544.308898925781</t>
  </si>
  <si>
    <t>774.9189453125</t>
  </si>
  <si>
    <t>682.329895019531</t>
  </si>
  <si>
    <t>563.732971191406</t>
  </si>
  <si>
    <t>861.942199707031</t>
  </si>
  <si>
    <t>826.935791015625</t>
  </si>
  <si>
    <t>513.818786621094</t>
  </si>
  <si>
    <t>544.78271484375</t>
  </si>
  <si>
    <t>992.019653320313</t>
  </si>
  <si>
    <t>766.430480957031</t>
  </si>
  <si>
    <t>808.947692871094</t>
  </si>
  <si>
    <t>745.3505859375</t>
  </si>
  <si>
    <t>542.941833496094</t>
  </si>
  <si>
    <t>620.386596679688</t>
  </si>
  <si>
    <t>676.310546875</t>
  </si>
  <si>
    <t>702.397644042969</t>
  </si>
  <si>
    <t>688.872863769531</t>
  </si>
  <si>
    <t>688.346740722656</t>
  </si>
  <si>
    <t>788.391967773438</t>
  </si>
  <si>
    <t>817.923645019531</t>
  </si>
  <si>
    <t>860.983215332031</t>
  </si>
  <si>
    <t>714.887390136719</t>
  </si>
  <si>
    <t>651.827453613281</t>
  </si>
  <si>
    <t>854.897827148438</t>
  </si>
  <si>
    <t>855.487060546875</t>
  </si>
  <si>
    <t>736.39013671875</t>
  </si>
  <si>
    <t>874.412719726563</t>
  </si>
  <si>
    <t>596.29443359375</t>
  </si>
  <si>
    <t>500.787475585938</t>
  </si>
  <si>
    <t>827.37451171875</t>
  </si>
  <si>
    <t>740.882507324219</t>
  </si>
  <si>
    <t>588.834350585938</t>
  </si>
  <si>
    <t>724.38818359375</t>
  </si>
  <si>
    <t>792.405395507813</t>
  </si>
  <si>
    <t>701.883117675781</t>
  </si>
  <si>
    <t>586.339294433594</t>
  </si>
  <si>
    <t>823.404663085938</t>
  </si>
  <si>
    <t>543.793273925781</t>
  </si>
  <si>
    <t>790.362731933594</t>
  </si>
  <si>
    <t>578.819458007813</t>
  </si>
  <si>
    <t>717.833374023438</t>
  </si>
  <si>
    <t>1034.5751953125</t>
  </si>
  <si>
    <t>913.995483398438</t>
  </si>
  <si>
    <t>817.456848144531</t>
  </si>
  <si>
    <t>901.979309082031</t>
  </si>
  <si>
    <t>800.443115234375</t>
  </si>
  <si>
    <t>593.825317382813</t>
  </si>
  <si>
    <t>765.393005371094</t>
  </si>
  <si>
    <t>694.370544433594</t>
  </si>
  <si>
    <t>836.427307128906</t>
  </si>
  <si>
    <t>1086.06323242188</t>
  </si>
  <si>
    <t>649.856689453125</t>
  </si>
  <si>
    <t>665.354553222656</t>
  </si>
  <si>
    <t>696.865356445313</t>
  </si>
  <si>
    <t>735.876098632813</t>
  </si>
  <si>
    <t>749.946533203125</t>
  </si>
  <si>
    <t>635.372619628906</t>
  </si>
  <si>
    <t>739.848815917969</t>
  </si>
  <si>
    <t>716.862060546875</t>
  </si>
  <si>
    <t>787.930480957031</t>
  </si>
  <si>
    <t>813.904846191406</t>
  </si>
  <si>
    <t>709.349731445313</t>
  </si>
  <si>
    <t>820.864685058594</t>
  </si>
  <si>
    <t>596.308715820313</t>
  </si>
  <si>
    <t>744.862365722656</t>
  </si>
  <si>
    <t>601.848266601563</t>
  </si>
  <si>
    <t>889.391784667969</t>
  </si>
  <si>
    <t>738.879455566406</t>
  </si>
  <si>
    <t>790.905639648438</t>
  </si>
  <si>
    <t>1211.57373046875</t>
  </si>
  <si>
    <t>713.893371582031</t>
  </si>
  <si>
    <t>1016.00762939453</t>
  </si>
  <si>
    <t>654.327880859375</t>
  </si>
  <si>
    <t>839.439147949219</t>
  </si>
  <si>
    <t>1052.50402832031</t>
  </si>
  <si>
    <t>786.413879394531</t>
  </si>
  <si>
    <t>924.401000976563</t>
  </si>
  <si>
    <t>693.859069824219</t>
  </si>
  <si>
    <t>530.784973144531</t>
  </si>
  <si>
    <t>930.01318359375</t>
  </si>
  <si>
    <t>865.93798828125</t>
  </si>
  <si>
    <t>805.906127929688</t>
  </si>
  <si>
    <t>719.373779296875</t>
  </si>
  <si>
    <t>723.847290039063</t>
  </si>
  <si>
    <t>753.358215332031</t>
  </si>
  <si>
    <t>705.829284667969</t>
  </si>
  <si>
    <t>657.37451171875</t>
  </si>
  <si>
    <t>958.994995117188</t>
  </si>
  <si>
    <t>812.898864746094</t>
  </si>
  <si>
    <t>1129.58374023438</t>
  </si>
  <si>
    <t>1114.57727050781</t>
  </si>
  <si>
    <t>655.851806640625</t>
  </si>
  <si>
    <t>558.779846191406</t>
  </si>
  <si>
    <t>756.922119140625</t>
  </si>
  <si>
    <t>990.47314453125</t>
  </si>
  <si>
    <t>714.88818359375</t>
  </si>
  <si>
    <t>679.856201171875</t>
  </si>
  <si>
    <t>822.384582519531</t>
  </si>
  <si>
    <t>621.364196777344</t>
  </si>
  <si>
    <t>657.885803222656</t>
  </si>
  <si>
    <t>631.299621582031</t>
  </si>
  <si>
    <t>796.910705566406</t>
  </si>
  <si>
    <t>566.285339355469</t>
  </si>
  <si>
    <t>722.390014648438</t>
  </si>
  <si>
    <t>957.024780273438</t>
  </si>
  <si>
    <t>859.970031738281</t>
  </si>
  <si>
    <t>807.946166992188</t>
  </si>
  <si>
    <t>746.415954589844</t>
  </si>
  <si>
    <t>915.952453613281</t>
  </si>
  <si>
    <t>672.320007324219</t>
  </si>
  <si>
    <t>693.875</t>
  </si>
  <si>
    <t>751.898254394531</t>
  </si>
  <si>
    <t>740.335754394531</t>
  </si>
  <si>
    <t>771.396423339844</t>
  </si>
  <si>
    <t>1063.98156738281</t>
  </si>
  <si>
    <t>721.368347167969</t>
  </si>
  <si>
    <t>928.974914550781</t>
  </si>
  <si>
    <t>855.421142578125</t>
  </si>
  <si>
    <t>1001.52734375</t>
  </si>
  <si>
    <t>953.981079101563</t>
  </si>
  <si>
    <t>974.508056640625</t>
  </si>
  <si>
    <t>745.890808105469</t>
  </si>
  <si>
    <t>731.862915039063</t>
  </si>
  <si>
    <t>936.433715820313</t>
  </si>
  <si>
    <t>979.977172851563</t>
  </si>
  <si>
    <t>765.394409179688</t>
  </si>
  <si>
    <t>819.914489746094</t>
  </si>
  <si>
    <t>805.92822265625</t>
  </si>
  <si>
    <t>1126.56030273438</t>
  </si>
  <si>
    <t>797.368408203125</t>
  </si>
  <si>
    <t>746.886535644531</t>
  </si>
  <si>
    <t>646.8408203125</t>
  </si>
  <si>
    <t>572.321899414063</t>
  </si>
  <si>
    <t>703.35205078125</t>
  </si>
  <si>
    <t>638.346801757813</t>
  </si>
  <si>
    <t>1108.57495117188</t>
  </si>
  <si>
    <t>835.951782226563</t>
  </si>
  <si>
    <t>1145.1650390625</t>
  </si>
  <si>
    <t>472.755432128906</t>
  </si>
  <si>
    <t>554.271057128906</t>
  </si>
  <si>
    <t>704.875549316406</t>
  </si>
  <si>
    <t>898.455871582031</t>
  </si>
  <si>
    <t>911.429504394531</t>
  </si>
  <si>
    <t>1144.12548828125</t>
  </si>
  <si>
    <t>793.407348632813</t>
  </si>
  <si>
    <t>859.969665527344</t>
  </si>
  <si>
    <t>981.452514648438</t>
  </si>
  <si>
    <t>981.486938476563</t>
  </si>
  <si>
    <t>763.919982910156</t>
  </si>
  <si>
    <t>880.440368652344</t>
  </si>
  <si>
    <t>892.489685058594</t>
  </si>
  <si>
    <t>677.422058105469</t>
  </si>
  <si>
    <t>772.393432617188</t>
  </si>
  <si>
    <t>965.459106445313</t>
  </si>
  <si>
    <t>712.329650878906</t>
  </si>
  <si>
    <t>1075.53552246094</t>
  </si>
  <si>
    <t>644.828002929688</t>
  </si>
  <si>
    <t>756.934265136719</t>
  </si>
  <si>
    <t>818.934814453125</t>
  </si>
  <si>
    <t>815.915466308594</t>
  </si>
  <si>
    <t>730.891296386719</t>
  </si>
  <si>
    <t>707.859069824219</t>
  </si>
  <si>
    <t>721.853576660156</t>
  </si>
  <si>
    <t>647.332641601563</t>
  </si>
  <si>
    <t>693.864318847656</t>
  </si>
  <si>
    <t>748.379577636719</t>
  </si>
  <si>
    <t>796.883483886719</t>
  </si>
  <si>
    <t>995.003234863281</t>
  </si>
  <si>
    <t>872.464050292969</t>
  </si>
  <si>
    <t>740.870910644531</t>
  </si>
  <si>
    <t>751.876220703125</t>
  </si>
  <si>
    <t>792.85546875</t>
  </si>
  <si>
    <t>753.892517089844</t>
  </si>
  <si>
    <t>854.484619140625</t>
  </si>
  <si>
    <t>905.9130859375</t>
  </si>
  <si>
    <t>803.428527832031</t>
  </si>
  <si>
    <t>842.959106445313</t>
  </si>
  <si>
    <t>1092.08715820313</t>
  </si>
  <si>
    <t>992.50048828125</t>
  </si>
  <si>
    <t>997.442993164063</t>
  </si>
  <si>
    <t>593.345520019531</t>
  </si>
  <si>
    <t>741.930053710938</t>
  </si>
  <si>
    <t>772.429992675781</t>
  </si>
  <si>
    <t>730.891967773438</t>
  </si>
  <si>
    <t>876.409606933594</t>
  </si>
  <si>
    <t>818.410278320313</t>
  </si>
  <si>
    <t>858.940002441406</t>
  </si>
  <si>
    <t>1018.50756835938</t>
  </si>
  <si>
    <t>1034.55078125</t>
  </si>
  <si>
    <t>935.947387695313</t>
  </si>
  <si>
    <t>994.478698730469</t>
  </si>
  <si>
    <t>773.411865234375</t>
  </si>
  <si>
    <t>851.891906738281</t>
  </si>
  <si>
    <t>702.380737304688</t>
  </si>
  <si>
    <t>761.441345214844</t>
  </si>
  <si>
    <t>1114.52880859375</t>
  </si>
  <si>
    <t>795.364379882813</t>
  </si>
  <si>
    <t>788.907958984375</t>
  </si>
  <si>
    <t>951.461669921875</t>
  </si>
  <si>
    <t>671.864990234375</t>
  </si>
  <si>
    <t>791.376831054688</t>
  </si>
  <si>
    <t>743.88623046875</t>
  </si>
  <si>
    <t>985.477416992188</t>
  </si>
  <si>
    <t>1106.55029296875</t>
  </si>
  <si>
    <t>741.889770507813</t>
  </si>
  <si>
    <t>822.434204101563</t>
  </si>
  <si>
    <t>742.87109375</t>
  </si>
  <si>
    <t>952.966857910156</t>
  </si>
  <si>
    <t>765.413940429688</t>
  </si>
  <si>
    <t>838.417663574219</t>
  </si>
  <si>
    <t>696.356323242188</t>
  </si>
  <si>
    <t>746.904968261719</t>
  </si>
  <si>
    <t>738.399169921875</t>
  </si>
  <si>
    <t>732.370971679688</t>
  </si>
  <si>
    <t>941.455017089844</t>
  </si>
  <si>
    <t>908.442321777344</t>
  </si>
  <si>
    <t>951.964904785156</t>
  </si>
  <si>
    <t>1167.13024902344</t>
  </si>
  <si>
    <t>638.80419921875</t>
  </si>
  <si>
    <t>939.473937988281</t>
  </si>
  <si>
    <t>800.456481933594</t>
  </si>
  <si>
    <t>926.461181640625</t>
  </si>
  <si>
    <t>833.943481445313</t>
  </si>
  <si>
    <t>1006.02337646484</t>
  </si>
  <si>
    <t>959.920593261719</t>
  </si>
  <si>
    <t>838.951843261719</t>
  </si>
  <si>
    <t>865.433837890625</t>
  </si>
  <si>
    <t>1053.5625</t>
  </si>
  <si>
    <t>1139.06848144531</t>
  </si>
  <si>
    <t>629.847900390625</t>
  </si>
  <si>
    <t>645.315063476563</t>
  </si>
  <si>
    <t>1113.57641601563</t>
  </si>
  <si>
    <t>975.023742675781</t>
  </si>
  <si>
    <t>1113.54016113281</t>
  </si>
  <si>
    <t>827.95849609375</t>
  </si>
  <si>
    <t>760.880187988281</t>
  </si>
  <si>
    <t>955.957458496094</t>
  </si>
  <si>
    <t>928.437377929688</t>
  </si>
  <si>
    <t>701.848999023438</t>
  </si>
  <si>
    <t>938.430297851563</t>
  </si>
  <si>
    <t>924.962585449219</t>
  </si>
  <si>
    <t>811.927917480469</t>
  </si>
  <si>
    <t>1132.61083984375</t>
  </si>
  <si>
    <t>904.951599121094</t>
  </si>
  <si>
    <t>841.934509277344</t>
  </si>
  <si>
    <t>804.957336425781</t>
  </si>
  <si>
    <t>815.93603515625</t>
  </si>
  <si>
    <t>713.861999511719</t>
  </si>
  <si>
    <t>944.475891113281</t>
  </si>
  <si>
    <t>939.440063476563</t>
  </si>
  <si>
    <t>711.864990234375</t>
  </si>
  <si>
    <t>751.405822753906</t>
  </si>
  <si>
    <t>813.963989257813</t>
  </si>
  <si>
    <t>960.492919921875</t>
  </si>
  <si>
    <t>740.382995605469</t>
  </si>
  <si>
    <t>1129.07470703125</t>
  </si>
  <si>
    <t>1034.494140625</t>
  </si>
  <si>
    <t>761.411071777344</t>
  </si>
  <si>
    <t>826.40771484375</t>
  </si>
  <si>
    <t>966.509765625</t>
  </si>
  <si>
    <t>983.941162109375</t>
  </si>
  <si>
    <t>751.888671875</t>
  </si>
  <si>
    <t>822.945007324219</t>
  </si>
  <si>
    <t>809.408569335938</t>
  </si>
  <si>
    <t>870.000610351563</t>
  </si>
  <si>
    <t>723.879272460938</t>
  </si>
  <si>
    <t>814.425048828125</t>
  </si>
  <si>
    <t>899.513671875</t>
  </si>
  <si>
    <t>770.429260253906</t>
  </si>
  <si>
    <t>930.975769042969</t>
  </si>
  <si>
    <t>707.917297363281</t>
  </si>
  <si>
    <t>1073.01721191406</t>
  </si>
  <si>
    <t>744.882690429688</t>
  </si>
  <si>
    <t>889.470153808594</t>
  </si>
  <si>
    <t>1007.48327636719</t>
  </si>
  <si>
    <t>951.434204101563</t>
  </si>
  <si>
    <t>738.888427734375</t>
  </si>
  <si>
    <t>886.92529296875</t>
  </si>
  <si>
    <t>847.945129394531</t>
  </si>
  <si>
    <t>897.444519042969</t>
  </si>
  <si>
    <t>960.490112304688</t>
  </si>
  <si>
    <t>994.978942871094</t>
  </si>
  <si>
    <t>813.926879882813</t>
  </si>
  <si>
    <t>834.434143066406</t>
  </si>
  <si>
    <t>851.949035644531</t>
  </si>
  <si>
    <t>891.444274902344</t>
  </si>
  <si>
    <t>800.433776855469</t>
  </si>
  <si>
    <t>770.903991699219</t>
  </si>
  <si>
    <t>836.923522949219</t>
  </si>
  <si>
    <t>874.940979003906</t>
  </si>
  <si>
    <t>812.925903320313</t>
  </si>
  <si>
    <t>845.456359863281</t>
  </si>
  <si>
    <t>782.915222167969</t>
  </si>
  <si>
    <t>957.466247558594</t>
  </si>
  <si>
    <t>797.391174316406</t>
  </si>
  <si>
    <t>708.392456054688</t>
  </si>
  <si>
    <t>954.958374023438</t>
  </si>
  <si>
    <t>822.886291503906</t>
  </si>
  <si>
    <t>806.438598632813</t>
  </si>
  <si>
    <t>837.43994140625</t>
  </si>
  <si>
    <t>984.516662597656</t>
  </si>
  <si>
    <t>981.954345703125</t>
  </si>
  <si>
    <t>765.874450683594</t>
  </si>
  <si>
    <t>897.435913085938</t>
  </si>
  <si>
    <t>853.440795898438</t>
  </si>
  <si>
    <t>1036.99926757813</t>
  </si>
  <si>
    <t>880.501892089844</t>
  </si>
  <si>
    <t>1129.06958007813</t>
  </si>
  <si>
    <t>25.9535233333333</t>
  </si>
  <si>
    <t>41.0293716666667</t>
  </si>
  <si>
    <t>37.77482</t>
  </si>
  <si>
    <t>32.37223</t>
  </si>
  <si>
    <t>27.9474033333333</t>
  </si>
  <si>
    <t>44.333945</t>
  </si>
  <si>
    <t>34.3339833333333</t>
  </si>
  <si>
    <t>34.636115</t>
  </si>
  <si>
    <t>36.16491</t>
  </si>
  <si>
    <t>29.0225333333333</t>
  </si>
  <si>
    <t>29.4899866666667</t>
  </si>
  <si>
    <t>28.18252</t>
  </si>
  <si>
    <t>16.3360366666667</t>
  </si>
  <si>
    <t>41.3788366666667</t>
  </si>
  <si>
    <t>36.106315</t>
  </si>
  <si>
    <t>25.1342483333333</t>
  </si>
  <si>
    <t>29.443455</t>
  </si>
  <si>
    <t>27.6856816666667</t>
  </si>
  <si>
    <t>59.5039533333333</t>
  </si>
  <si>
    <t>31.433295</t>
  </si>
  <si>
    <t>73.2541016666667</t>
  </si>
  <si>
    <t>41.471105</t>
  </si>
  <si>
    <t>38.3914483333333</t>
  </si>
  <si>
    <t>57.8977483333333</t>
  </si>
  <si>
    <t>26.90694</t>
  </si>
  <si>
    <t>26.5549583333333</t>
  </si>
  <si>
    <t>78.615805</t>
  </si>
  <si>
    <t>41.617005</t>
  </si>
  <si>
    <t>33.3518416666667</t>
  </si>
  <si>
    <t>45.4618966666667</t>
  </si>
  <si>
    <t>49.9192016666667</t>
  </si>
  <si>
    <t>50.8824516666667</t>
  </si>
  <si>
    <t>32.2567666666667</t>
  </si>
  <si>
    <t>52.8107633333333</t>
  </si>
  <si>
    <t>34.7380033333333</t>
  </si>
  <si>
    <t>35.75703</t>
  </si>
  <si>
    <t>35.2463466666667</t>
  </si>
  <si>
    <t>30.0600683333333</t>
  </si>
  <si>
    <t>43.1302466666667</t>
  </si>
  <si>
    <t>38.4783133333333</t>
  </si>
  <si>
    <t>50.9178166666667</t>
  </si>
  <si>
    <t>41.59227</t>
  </si>
  <si>
    <t>35.8522416666667</t>
  </si>
  <si>
    <t>20.9038566666667</t>
  </si>
  <si>
    <t>30.9393333333333</t>
  </si>
  <si>
    <t>40.877415</t>
  </si>
  <si>
    <t>48.8875316666667</t>
  </si>
  <si>
    <t>43.7153433333333</t>
  </si>
  <si>
    <t>73.4928933333333</t>
  </si>
  <si>
    <t>38.780575</t>
  </si>
  <si>
    <t>58.6627766666667</t>
  </si>
  <si>
    <t>53.3910566666667</t>
  </si>
  <si>
    <t>24.7915566666667</t>
  </si>
  <si>
    <t>44.5309883333333</t>
  </si>
  <si>
    <t>19.8808683333333</t>
  </si>
  <si>
    <t>50.5922816666667</t>
  </si>
  <si>
    <t>48.525975</t>
  </si>
  <si>
    <t>65.4524133333333</t>
  </si>
  <si>
    <t>34.3198083333333</t>
  </si>
  <si>
    <t>26.78434</t>
  </si>
  <si>
    <t>24.8534016666667</t>
  </si>
  <si>
    <t>37.8723133333333</t>
  </si>
  <si>
    <t>29.796525</t>
  </si>
  <si>
    <t>28.554565</t>
  </si>
  <si>
    <t>40.5535216666667</t>
  </si>
  <si>
    <t>59.34095</t>
  </si>
  <si>
    <t>24.9428366666667</t>
  </si>
  <si>
    <t>28.6168266666667</t>
  </si>
  <si>
    <t>18.3467366666667</t>
  </si>
  <si>
    <t>18.0400016666667</t>
  </si>
  <si>
    <t>34.0752483333333</t>
  </si>
  <si>
    <t>53.1818133333333</t>
  </si>
  <si>
    <t>50.3574133333333</t>
  </si>
  <si>
    <t>36.966285</t>
  </si>
  <si>
    <t>52.0458966666667</t>
  </si>
  <si>
    <t>38.61646</t>
  </si>
  <si>
    <t>56.44322</t>
  </si>
  <si>
    <t>53.9318616666667</t>
  </si>
  <si>
    <t>28.5146566666667</t>
  </si>
  <si>
    <t>41.35964</t>
  </si>
  <si>
    <t>43.1467066666667</t>
  </si>
  <si>
    <t>34.02036</t>
  </si>
  <si>
    <t>51.2394983333333</t>
  </si>
  <si>
    <t>34.62</t>
  </si>
  <si>
    <t>31.20436</t>
  </si>
  <si>
    <t>50.6313666666667</t>
  </si>
  <si>
    <t>29.08961</t>
  </si>
  <si>
    <t>53.6653233333333</t>
  </si>
  <si>
    <t>60.4105466666667</t>
  </si>
  <si>
    <t>63.9660066666667</t>
  </si>
  <si>
    <t>26.765205</t>
  </si>
  <si>
    <t>45.20007</t>
  </si>
  <si>
    <t>44.9008216666667</t>
  </si>
  <si>
    <t>58.3947416666667</t>
  </si>
  <si>
    <t>54.2820616666667</t>
  </si>
  <si>
    <t>33.831285</t>
  </si>
  <si>
    <t>40.0787133333333</t>
  </si>
  <si>
    <t>40.7016366666667</t>
  </si>
  <si>
    <t>20.8665716666667</t>
  </si>
  <si>
    <t>46.205455</t>
  </si>
  <si>
    <t>33.9545566666667</t>
  </si>
  <si>
    <t>38.9783466666667</t>
  </si>
  <si>
    <t>35.203345</t>
  </si>
  <si>
    <t>33.12175</t>
  </si>
  <si>
    <t>45.2797616666667</t>
  </si>
  <si>
    <t>49.8573783333333</t>
  </si>
  <si>
    <t>47.4324333333333</t>
  </si>
  <si>
    <t>53.9408683333333</t>
  </si>
  <si>
    <t>29.115095</t>
  </si>
  <si>
    <t>55.8173133333333</t>
  </si>
  <si>
    <t>36.045085</t>
  </si>
  <si>
    <t>25.5954733333333</t>
  </si>
  <si>
    <t>39.59729</t>
  </si>
  <si>
    <t>54.0635266666667</t>
  </si>
  <si>
    <t>30.437425</t>
  </si>
  <si>
    <t>29.7387433333333</t>
  </si>
  <si>
    <t>52.5762416666667</t>
  </si>
  <si>
    <t>51.3147166666667</t>
  </si>
  <si>
    <t>65.94599</t>
  </si>
  <si>
    <t>26.7690166666667</t>
  </si>
  <si>
    <t>47.5199266666667</t>
  </si>
  <si>
    <t>73.4977433333333</t>
  </si>
  <si>
    <t>19.3724916666667</t>
  </si>
  <si>
    <t>53.1405366666667</t>
  </si>
  <si>
    <t>51.2701533333333</t>
  </si>
  <si>
    <t>51.2491983333333</t>
  </si>
  <si>
    <t>30.7698816666667</t>
  </si>
  <si>
    <t>28.5716083333333</t>
  </si>
  <si>
    <t>30.7139683333333</t>
  </si>
  <si>
    <t>55.4433</t>
  </si>
  <si>
    <t>48.346445</t>
  </si>
  <si>
    <t>34.8585083333333</t>
  </si>
  <si>
    <t>40.5458283333333</t>
  </si>
  <si>
    <t>40.8968833333333</t>
  </si>
  <si>
    <t>35.335875</t>
  </si>
  <si>
    <t>67.1404066666667</t>
  </si>
  <si>
    <t>37.7494716666667</t>
  </si>
  <si>
    <t>36.8127166666667</t>
  </si>
  <si>
    <t>43.3481616666667</t>
  </si>
  <si>
    <t>42.1733066666667</t>
  </si>
  <si>
    <t>24.97693</t>
  </si>
  <si>
    <t>26.0003733333333</t>
  </si>
  <si>
    <t>50.1367183333333</t>
  </si>
  <si>
    <t>59.4242516666667</t>
  </si>
  <si>
    <t>48.4445133333333</t>
  </si>
  <si>
    <t>34.1008833333333</t>
  </si>
  <si>
    <t>37.40293</t>
  </si>
  <si>
    <t>23.5332833333333</t>
  </si>
  <si>
    <t>46.3454016666667</t>
  </si>
  <si>
    <t>35.4496783333333</t>
  </si>
  <si>
    <t>18.739355</t>
  </si>
  <si>
    <t>47.0266633333333</t>
  </si>
  <si>
    <t>47.2504316666667</t>
  </si>
  <si>
    <t>27.4140183333333</t>
  </si>
  <si>
    <t>26.5630583333333</t>
  </si>
  <si>
    <t>61.1290466666667</t>
  </si>
  <si>
    <t>23.926005</t>
  </si>
  <si>
    <t>36.04491</t>
  </si>
  <si>
    <t>25.3531766666667</t>
  </si>
  <si>
    <t>49.9571866666667</t>
  </si>
  <si>
    <t>25.1731683333333</t>
  </si>
  <si>
    <t>45.6035866666667</t>
  </si>
  <si>
    <t>42.6168183333333</t>
  </si>
  <si>
    <t>27.45902</t>
  </si>
  <si>
    <t>62.8475683333333</t>
  </si>
  <si>
    <t>39.5950616666667</t>
  </si>
  <si>
    <t>31.3646666666667</t>
  </si>
  <si>
    <t>36.7286883333333</t>
  </si>
  <si>
    <t>43.36099</t>
  </si>
  <si>
    <t>32.5282433333333</t>
  </si>
  <si>
    <t>62.1015583333333</t>
  </si>
  <si>
    <t>58.5533316666667</t>
  </si>
  <si>
    <t>40.8752416666667</t>
  </si>
  <si>
    <t>26.8682416666667</t>
  </si>
  <si>
    <t>47.079635</t>
  </si>
  <si>
    <t>64.5834216666667</t>
  </si>
  <si>
    <t>35.7657066666667</t>
  </si>
  <si>
    <t>25.197365</t>
  </si>
  <si>
    <t>45.2903516666667</t>
  </si>
  <si>
    <t>39.1635933333333</t>
  </si>
  <si>
    <t>47.6295983333333</t>
  </si>
  <si>
    <t>54.814655</t>
  </si>
  <si>
    <t>34.489195</t>
  </si>
  <si>
    <t>26.6018033333333</t>
  </si>
  <si>
    <t>29.2520016666667</t>
  </si>
  <si>
    <t>35.209605</t>
  </si>
  <si>
    <t>53.0604866666667</t>
  </si>
  <si>
    <t>49.36951</t>
  </si>
  <si>
    <t>32.5127983333333</t>
  </si>
  <si>
    <t>42.192865</t>
  </si>
  <si>
    <t>34.6518816666667</t>
  </si>
  <si>
    <t>50.5424866666667</t>
  </si>
  <si>
    <t>31.7979916666667</t>
  </si>
  <si>
    <t>29.678245</t>
  </si>
  <si>
    <t>51.5898483333333</t>
  </si>
  <si>
    <t>51.94602</t>
  </si>
  <si>
    <t>36.9154916666667</t>
  </si>
  <si>
    <t>57.8389216666667</t>
  </si>
  <si>
    <t>27.7686116666667</t>
  </si>
  <si>
    <t>22.978375</t>
  </si>
  <si>
    <t>52.7544583333333</t>
  </si>
  <si>
    <t>50.768325</t>
  </si>
  <si>
    <t>54.6202366666667</t>
  </si>
  <si>
    <t>54.6940733333333</t>
  </si>
  <si>
    <t>51.4664416666667</t>
  </si>
  <si>
    <t>38.7655683333333</t>
  </si>
  <si>
    <t>30.3019716666667</t>
  </si>
  <si>
    <t>23.5083</t>
  </si>
  <si>
    <t>30.530845</t>
  </si>
  <si>
    <t>30.6937916666667</t>
  </si>
  <si>
    <t>38.3955366666667</t>
  </si>
  <si>
    <t>32.67168</t>
  </si>
  <si>
    <t>38.103595</t>
  </si>
  <si>
    <t>51.0139666666667</t>
  </si>
  <si>
    <t>53.994405</t>
  </si>
  <si>
    <t>45.45758</t>
  </si>
  <si>
    <t>44.0065783333333</t>
  </si>
  <si>
    <t>43.8613366666667</t>
  </si>
  <si>
    <t>35.9089933333333</t>
  </si>
  <si>
    <t>46.4169516666667</t>
  </si>
  <si>
    <t>54.29659</t>
  </si>
  <si>
    <t>47.2206666666667</t>
  </si>
  <si>
    <t>38.8379016666667</t>
  </si>
  <si>
    <t>59.0343733333333</t>
  </si>
  <si>
    <t>26.3536666666667</t>
  </si>
  <si>
    <t>18.976415</t>
  </si>
  <si>
    <t>49.949115</t>
  </si>
  <si>
    <t>25.4885116666667</t>
  </si>
  <si>
    <t>44.6561083333333</t>
  </si>
  <si>
    <t>44.620245</t>
  </si>
  <si>
    <t>14.0123266666667</t>
  </si>
  <si>
    <t>27.058605</t>
  </si>
  <si>
    <t>44.2776033333333</t>
  </si>
  <si>
    <t>47.9372133333333</t>
  </si>
  <si>
    <t>46.1513016666667</t>
  </si>
  <si>
    <t>53.5135783333333</t>
  </si>
  <si>
    <t>59.9893883333333</t>
  </si>
  <si>
    <t>50.96125</t>
  </si>
  <si>
    <t>32.9488816666667</t>
  </si>
  <si>
    <t>44.2794766666667</t>
  </si>
  <si>
    <t>19.5379766666667</t>
  </si>
  <si>
    <t>34.26375</t>
  </si>
  <si>
    <t>58.2723733333333</t>
  </si>
  <si>
    <t>23.3613</t>
  </si>
  <si>
    <t>56.8943866666667</t>
  </si>
  <si>
    <t>44.3506316666667</t>
  </si>
  <si>
    <t>37.541845</t>
  </si>
  <si>
    <t>28.5179333333333</t>
  </si>
  <si>
    <t>30.483775</t>
  </si>
  <si>
    <t>35.01655</t>
  </si>
  <si>
    <t>43.2090683333333</t>
  </si>
  <si>
    <t>28.8623466666667</t>
  </si>
  <si>
    <t>45.5761083333333</t>
  </si>
  <si>
    <t>68.6683433333333</t>
  </si>
  <si>
    <t>36.6080533333333</t>
  </si>
  <si>
    <t>32.2635</t>
  </si>
  <si>
    <t>40.047255</t>
  </si>
  <si>
    <t>26.5790916666667</t>
  </si>
  <si>
    <t>20.75117</t>
  </si>
  <si>
    <t>21.0035783333333</t>
  </si>
  <si>
    <t>61.9497483333333</t>
  </si>
  <si>
    <t>58.7813033333333</t>
  </si>
  <si>
    <t>45.74058</t>
  </si>
  <si>
    <t>56.2750333333333</t>
  </si>
  <si>
    <t>26.7710916666667</t>
  </si>
  <si>
    <t>54.5416183333333</t>
  </si>
  <si>
    <t>41.51213</t>
  </si>
  <si>
    <t>30.8191433333333</t>
  </si>
  <si>
    <t>31.5366416666667</t>
  </si>
  <si>
    <t>56.3102366666667</t>
  </si>
  <si>
    <t>34.5025183333333</t>
  </si>
  <si>
    <t>29.2893566666667</t>
  </si>
  <si>
    <t>26.9717316666667</t>
  </si>
  <si>
    <t>47.6413933333333</t>
  </si>
  <si>
    <t>31.200365</t>
  </si>
  <si>
    <t>35.07295</t>
  </si>
  <si>
    <t>47.21441</t>
  </si>
  <si>
    <t>24.759095</t>
  </si>
  <si>
    <t>57.2451616666667</t>
  </si>
  <si>
    <t>35.7528333333333</t>
  </si>
  <si>
    <t>18.3439683333333</t>
  </si>
  <si>
    <t>34.3148516666667</t>
  </si>
  <si>
    <t>31.2741766666667</t>
  </si>
  <si>
    <t>41.9745383333333</t>
  </si>
  <si>
    <t>21.90809</t>
  </si>
  <si>
    <t>44.57455</t>
  </si>
  <si>
    <t>30.1639366666667</t>
  </si>
  <si>
    <t>42.030685</t>
  </si>
  <si>
    <t>47.2635433333333</t>
  </si>
  <si>
    <t>34.7524783333333</t>
  </si>
  <si>
    <t>34.1574533333333</t>
  </si>
  <si>
    <t>48.5282866666667</t>
  </si>
  <si>
    <t>53.656995</t>
  </si>
  <si>
    <t>29.807195</t>
  </si>
  <si>
    <t>35.7461033333333</t>
  </si>
  <si>
    <t>49.3740166666667</t>
  </si>
  <si>
    <t>46.4250683333333</t>
  </si>
  <si>
    <t>34.2278833333333</t>
  </si>
  <si>
    <t>27.9571033333333</t>
  </si>
  <si>
    <t>30.15217</t>
  </si>
  <si>
    <t>47.75761</t>
  </si>
  <si>
    <t>45.7299316666667</t>
  </si>
  <si>
    <t>69.2911966666667</t>
  </si>
  <si>
    <t>33.57053</t>
  </si>
  <si>
    <t>49.2663166666667</t>
  </si>
  <si>
    <t>32.725625</t>
  </si>
  <si>
    <t>30.64146</t>
  </si>
  <si>
    <t>31.1128516666667</t>
  </si>
  <si>
    <t>29.6393566666667</t>
  </si>
  <si>
    <t>33.483395</t>
  </si>
  <si>
    <t>57.432405</t>
  </si>
  <si>
    <t>36.7979516666667</t>
  </si>
  <si>
    <t>34.5046616666667</t>
  </si>
  <si>
    <t>50.4786133333333</t>
  </si>
  <si>
    <t>46.0961166666667</t>
  </si>
  <si>
    <t>30.3736316666667</t>
  </si>
  <si>
    <t>27.09199</t>
  </si>
  <si>
    <t>45.6750083333333</t>
  </si>
  <si>
    <t>50.411</t>
  </si>
  <si>
    <t>50.7152533333333</t>
  </si>
  <si>
    <t>53.9974666666667</t>
  </si>
  <si>
    <t>24.5220366666667</t>
  </si>
  <si>
    <t>37.5085366666667</t>
  </si>
  <si>
    <t>54.6759316666667</t>
  </si>
  <si>
    <t>48.9612216666667</t>
  </si>
  <si>
    <t>57.7710716666667</t>
  </si>
  <si>
    <t>42.8166483333333</t>
  </si>
  <si>
    <t>51.1108433333333</t>
  </si>
  <si>
    <t>40.9361083333333</t>
  </si>
  <si>
    <t>33.24608</t>
  </si>
  <si>
    <t>19.4091916666667</t>
  </si>
  <si>
    <t>34.4990783333333</t>
  </si>
  <si>
    <t>39.7908783333333</t>
  </si>
  <si>
    <t>34.0510616666667</t>
  </si>
  <si>
    <t>33.2667816666667</t>
  </si>
  <si>
    <t>39.7878666666667</t>
  </si>
  <si>
    <t>64.455075</t>
  </si>
  <si>
    <t>37.4048266666667</t>
  </si>
  <si>
    <t>20.4505283333333</t>
  </si>
  <si>
    <t>31.754855</t>
  </si>
  <si>
    <t>33.3699533333333</t>
  </si>
  <si>
    <t>23.5571866666667</t>
  </si>
  <si>
    <t>23.1382483333333</t>
  </si>
  <si>
    <t>46.75212</t>
  </si>
  <si>
    <t>21.8194833333333</t>
  </si>
  <si>
    <t>36.7121366666667</t>
  </si>
  <si>
    <t>35.294625</t>
  </si>
  <si>
    <t>33.8882616666667</t>
  </si>
  <si>
    <t>48.1642616666667</t>
  </si>
  <si>
    <t>60.2435633333333</t>
  </si>
  <si>
    <t>36.9944916666667</t>
  </si>
  <si>
    <t>40.4841466666667</t>
  </si>
  <si>
    <t>28.60049</t>
  </si>
  <si>
    <t>16.0850716666667</t>
  </si>
  <si>
    <t>27.00343</t>
  </si>
  <si>
    <t>36.13116</t>
  </si>
  <si>
    <t>21.685865</t>
  </si>
  <si>
    <t>28.6206283333333</t>
  </si>
  <si>
    <t>59.66102</t>
  </si>
  <si>
    <t>36.94827</t>
  </si>
  <si>
    <t>34.5092383333333</t>
  </si>
  <si>
    <t>44.8504666666667</t>
  </si>
  <si>
    <t>64.3588233333333</t>
  </si>
  <si>
    <t>31.5947133333333</t>
  </si>
  <si>
    <t>29.36294</t>
  </si>
  <si>
    <t>37.9401666666667</t>
  </si>
  <si>
    <t>56.1938433333333</t>
  </si>
  <si>
    <t>38.060725</t>
  </si>
  <si>
    <t>34.407325</t>
  </si>
  <si>
    <t>57.2653116666667</t>
  </si>
  <si>
    <t>34.4578533333333</t>
  </si>
  <si>
    <t>30.5452866666667</t>
  </si>
  <si>
    <t>22.1388583333333</t>
  </si>
  <si>
    <t>35.559715</t>
  </si>
  <si>
    <t>44.3079766666667</t>
  </si>
  <si>
    <t>66.7701566666667</t>
  </si>
  <si>
    <t>44.925415</t>
  </si>
  <si>
    <t>24.169855</t>
  </si>
  <si>
    <t>39.7622066666667</t>
  </si>
  <si>
    <t>29.0061233333333</t>
  </si>
  <si>
    <t>54.2228066666667</t>
  </si>
  <si>
    <t>50.1268383333333</t>
  </si>
  <si>
    <t>51.34041</t>
  </si>
  <si>
    <t>30.5283766666667</t>
  </si>
  <si>
    <t>36.63393</t>
  </si>
  <si>
    <t>54.816635</t>
  </si>
  <si>
    <t>46.0397433333333</t>
  </si>
  <si>
    <t>35.851525</t>
  </si>
  <si>
    <t>36.25202</t>
  </si>
  <si>
    <t>51.7083533333333</t>
  </si>
  <si>
    <t>37.1392716666667</t>
  </si>
  <si>
    <t>44.02073</t>
  </si>
  <si>
    <t>25.7688233333333</t>
  </si>
  <si>
    <t>46.0675383333333</t>
  </si>
  <si>
    <t>30.1</t>
  </si>
  <si>
    <t>53.15098</t>
  </si>
  <si>
    <t>44.9498483333333</t>
  </si>
  <si>
    <t>25.1267116666667</t>
  </si>
  <si>
    <t>22.4956366666667</t>
  </si>
  <si>
    <t>29.28191</t>
  </si>
  <si>
    <t>46.5796783333333</t>
  </si>
  <si>
    <t>16.2787783333333</t>
  </si>
  <si>
    <t>28.1123483333333</t>
  </si>
  <si>
    <t>33.6145033333333</t>
  </si>
  <si>
    <t>33.6943966666667</t>
  </si>
  <si>
    <t>32.5827716666667</t>
  </si>
  <si>
    <t>29.6385333333333</t>
  </si>
  <si>
    <t>44.8291916666667</t>
  </si>
  <si>
    <t>47.4390766666667</t>
  </si>
  <si>
    <t>64.88525</t>
  </si>
  <si>
    <t>15.5036416666667</t>
  </si>
  <si>
    <t>29.841475</t>
  </si>
  <si>
    <t>42.1947033333333</t>
  </si>
  <si>
    <t>26.3586766666667</t>
  </si>
  <si>
    <t>28.6712716666667</t>
  </si>
  <si>
    <t>34.882495</t>
  </si>
  <si>
    <t>25.36469</t>
  </si>
  <si>
    <t>30.60008</t>
  </si>
  <si>
    <t>30.874215</t>
  </si>
  <si>
    <t>35.8078266666667</t>
  </si>
  <si>
    <t>29.66809</t>
  </si>
  <si>
    <t>59.288245</t>
  </si>
  <si>
    <t>52.7112466666667</t>
  </si>
  <si>
    <t>36.303065</t>
  </si>
  <si>
    <t>30.4595733333333</t>
  </si>
  <si>
    <t>47.65463</t>
  </si>
  <si>
    <t>49.9980616666667</t>
  </si>
  <si>
    <t>27.763075</t>
  </si>
  <si>
    <t>53.01839</t>
  </si>
  <si>
    <t>48.63612</t>
  </si>
  <si>
    <t>27.50239</t>
  </si>
  <si>
    <t>39.6978033333333</t>
  </si>
  <si>
    <t>64.6546416666667</t>
  </si>
  <si>
    <t>46.672715</t>
  </si>
  <si>
    <t>26.1368816666667</t>
  </si>
  <si>
    <t>50.3231666666667</t>
  </si>
  <si>
    <t>37.2098516666667</t>
  </si>
  <si>
    <t>58.5062</t>
  </si>
  <si>
    <t>21.51186</t>
  </si>
  <si>
    <t>26.17662</t>
  </si>
  <si>
    <t>38.37887</t>
  </si>
  <si>
    <t>27.245075</t>
  </si>
  <si>
    <t>33.3205883333333</t>
  </si>
  <si>
    <t>40.8949483333333</t>
  </si>
  <si>
    <t>56.61103</t>
  </si>
  <si>
    <t>41.2066366666667</t>
  </si>
  <si>
    <t>30.5858816666667</t>
  </si>
  <si>
    <t>28.91003</t>
  </si>
  <si>
    <t>38.9404283333333</t>
  </si>
  <si>
    <t>34.7382616666667</t>
  </si>
  <si>
    <t>51.5324633333333</t>
  </si>
  <si>
    <t>48.014375</t>
  </si>
  <si>
    <t>27.525295</t>
  </si>
  <si>
    <t>42.3938583333333</t>
  </si>
  <si>
    <t>34.2234166666667</t>
  </si>
  <si>
    <t>56.4218483333333</t>
  </si>
  <si>
    <t>35.696935</t>
  </si>
  <si>
    <t>48.0247483333333</t>
  </si>
  <si>
    <t>49.024735</t>
  </si>
  <si>
    <t>52.3341083333333</t>
  </si>
  <si>
    <t>22.3843033333333</t>
  </si>
  <si>
    <t>34.1801316666667</t>
  </si>
  <si>
    <t>42.3002933333333</t>
  </si>
  <si>
    <t>38.2815233333333</t>
  </si>
  <si>
    <t>27.9197733333333</t>
  </si>
  <si>
    <t>50.767635</t>
  </si>
  <si>
    <t>48.744775</t>
  </si>
  <si>
    <t>50.113005</t>
  </si>
  <si>
    <t>50.0843183333333</t>
  </si>
  <si>
    <t>60.9047533333333</t>
  </si>
  <si>
    <t>30.6091066666667</t>
  </si>
  <si>
    <t>53.458375</t>
  </si>
  <si>
    <t>44.0078766666667</t>
  </si>
  <si>
    <t>32.622805</t>
  </si>
  <si>
    <t>32.7529866666667</t>
  </si>
  <si>
    <t>27.1827866666667</t>
  </si>
  <si>
    <t>57.58102</t>
  </si>
  <si>
    <t>59.42522</t>
  </si>
  <si>
    <t>28.4099316666667</t>
  </si>
  <si>
    <t>67.1590166666667</t>
  </si>
  <si>
    <t>34.7194466666667</t>
  </si>
  <si>
    <t>45.9319866666667</t>
  </si>
  <si>
    <t>63.800915</t>
  </si>
  <si>
    <t>51.8132966666667</t>
  </si>
  <si>
    <t>46.5411633333333</t>
  </si>
  <si>
    <t>33.6213783333333</t>
  </si>
  <si>
    <t>25.2520166666667</t>
  </si>
  <si>
    <t>17.9201216666667</t>
  </si>
  <si>
    <t>35.867675</t>
  </si>
  <si>
    <t>43.2293266666667</t>
  </si>
  <si>
    <t>49.989975</t>
  </si>
  <si>
    <t>60.6756716666667</t>
  </si>
  <si>
    <t>44.7100333333333</t>
  </si>
  <si>
    <t>69.939025</t>
  </si>
  <si>
    <t>34.6277383333333</t>
  </si>
  <si>
    <t>35.445245</t>
  </si>
  <si>
    <t>48.7466066666667</t>
  </si>
  <si>
    <t>33.7982083333333</t>
  </si>
  <si>
    <t>36.8466033333333</t>
  </si>
  <si>
    <t>51.53645</t>
  </si>
  <si>
    <t>25.980215</t>
  </si>
  <si>
    <t>47.5164016666667</t>
  </si>
  <si>
    <t>28.6006783333333</t>
  </si>
  <si>
    <t>62.80943</t>
  </si>
  <si>
    <t>26.333375</t>
  </si>
  <si>
    <t>48.076735</t>
  </si>
  <si>
    <t>44.1303766666667</t>
  </si>
  <si>
    <t>37.133125</t>
  </si>
  <si>
    <t>43.5359083333333</t>
  </si>
  <si>
    <t>29.9264816666667</t>
  </si>
  <si>
    <t>27.69172</t>
  </si>
  <si>
    <t>48.4367966666667</t>
  </si>
  <si>
    <t>34.787815</t>
  </si>
  <si>
    <t>33.0817683333333</t>
  </si>
  <si>
    <t>48.7369833333333</t>
  </si>
  <si>
    <t>25.85112</t>
  </si>
  <si>
    <t>12.7601183333333</t>
  </si>
  <si>
    <t>45.2835383333333</t>
  </si>
  <si>
    <t>40.53751</t>
  </si>
  <si>
    <t>36.8706933333333</t>
  </si>
  <si>
    <t>50.4610683333333</t>
  </si>
  <si>
    <t>40.97737</t>
  </si>
  <si>
    <t>36.5020933333333</t>
  </si>
  <si>
    <t>26.04769</t>
  </si>
  <si>
    <t>24.8968066666667</t>
  </si>
  <si>
    <t>40.2874216666667</t>
  </si>
  <si>
    <t>35.9413566666667</t>
  </si>
  <si>
    <t>36.1956633333333</t>
  </si>
  <si>
    <t>26.3086533333333</t>
  </si>
  <si>
    <t>17.44661</t>
  </si>
  <si>
    <t>63.6869683333333</t>
  </si>
  <si>
    <t>49.89738</t>
  </si>
  <si>
    <t>48.6440066666667</t>
  </si>
  <si>
    <t>38.3667</t>
  </si>
  <si>
    <t>34.0924433333333</t>
  </si>
  <si>
    <t>40.5573316666667</t>
  </si>
  <si>
    <t>57.5790483333333</t>
  </si>
  <si>
    <t>25.6279033333333</t>
  </si>
  <si>
    <t>26.763025</t>
  </si>
  <si>
    <t>28.4059333333333</t>
  </si>
  <si>
    <t>44.3004166666667</t>
  </si>
  <si>
    <t>42.8280416666667</t>
  </si>
  <si>
    <t>50.8059533333333</t>
  </si>
  <si>
    <t>46.287685</t>
  </si>
  <si>
    <t>27.9156516666667</t>
  </si>
  <si>
    <t>47.7423083333333</t>
  </si>
  <si>
    <t>31.03544</t>
  </si>
  <si>
    <t>31.8018616666667</t>
  </si>
  <si>
    <t>36.6879166666667</t>
  </si>
  <si>
    <t>23.3909</t>
  </si>
  <si>
    <t>51.8300433333333</t>
  </si>
  <si>
    <t>55.6999083333333</t>
  </si>
  <si>
    <t>38.295955</t>
  </si>
  <si>
    <t>45.2202983333333</t>
  </si>
  <si>
    <t>50.1846416666667</t>
  </si>
  <si>
    <t>41.5640333333333</t>
  </si>
  <si>
    <t>32.71429</t>
  </si>
  <si>
    <t>39.566155</t>
  </si>
  <si>
    <t>48.3686433333333</t>
  </si>
  <si>
    <t>33.22582</t>
  </si>
  <si>
    <t>46.195055</t>
  </si>
  <si>
    <t>29.376095</t>
  </si>
  <si>
    <t>54.3912183333333</t>
  </si>
  <si>
    <t>28.91365</t>
  </si>
  <si>
    <t>31.5678716666667</t>
  </si>
  <si>
    <t>33.8919533333333</t>
  </si>
  <si>
    <t>41.2234116666667</t>
  </si>
  <si>
    <t>62.5055116666667</t>
  </si>
  <si>
    <t>24.94928</t>
  </si>
  <si>
    <t>36.3746933333333</t>
  </si>
  <si>
    <t>48.259175</t>
  </si>
  <si>
    <t>12.95441</t>
  </si>
  <si>
    <t>27.5270916666667</t>
  </si>
  <si>
    <t>38.4440666666667</t>
  </si>
  <si>
    <t>41.17892</t>
  </si>
  <si>
    <t>47.2948566666667</t>
  </si>
  <si>
    <t>30.9952866666667</t>
  </si>
  <si>
    <t>25.9177333333333</t>
  </si>
  <si>
    <t>52.7174966666667</t>
  </si>
  <si>
    <t>51.193505</t>
  </si>
  <si>
    <t>59.834705</t>
  </si>
  <si>
    <t>26.643915</t>
  </si>
  <si>
    <t>39.3404566666667</t>
  </si>
  <si>
    <t>48.273435</t>
  </si>
  <si>
    <t>52.06135</t>
  </si>
  <si>
    <t>17.794855</t>
  </si>
  <si>
    <t>63.794285</t>
  </si>
  <si>
    <t>33.552945</t>
  </si>
  <si>
    <t>28.1207066666667</t>
  </si>
  <si>
    <t>31.70188</t>
  </si>
  <si>
    <t>37.23745</t>
  </si>
  <si>
    <t>19.24716</t>
  </si>
  <si>
    <t>43.4520433333333</t>
  </si>
  <si>
    <t>34.8566566666667</t>
  </si>
  <si>
    <t>51.2709266666667</t>
  </si>
  <si>
    <t>40.5204316666667</t>
  </si>
  <si>
    <t>54.9592066666667</t>
  </si>
  <si>
    <t>41.2270533333333</t>
  </si>
  <si>
    <t>54.7711</t>
  </si>
  <si>
    <t>29.360175</t>
  </si>
  <si>
    <t>49.3819316666667</t>
  </si>
  <si>
    <t>69.7597533333333</t>
  </si>
  <si>
    <t>43.16641</t>
  </si>
  <si>
    <t>31.3403833333333</t>
  </si>
  <si>
    <t>45.6471816666667</t>
  </si>
  <si>
    <t>21.4571</t>
  </si>
  <si>
    <t>26.3443466666667</t>
  </si>
  <si>
    <t>69.1513533333333</t>
  </si>
  <si>
    <t>43.7133733333333</t>
  </si>
  <si>
    <t>33.7676916666667</t>
  </si>
  <si>
    <t>28.92137</t>
  </si>
  <si>
    <t>44.6079616666667</t>
  </si>
  <si>
    <t>42.623315</t>
  </si>
  <si>
    <t>33.4425983333333</t>
  </si>
  <si>
    <t>22.0192566666667</t>
  </si>
  <si>
    <t>30.24352</t>
  </si>
  <si>
    <t>39.5449566666667</t>
  </si>
  <si>
    <t>43.3747833333333</t>
  </si>
  <si>
    <t>43.7900383333333</t>
  </si>
  <si>
    <t>37.1739</t>
  </si>
  <si>
    <t>33.1202216666667</t>
  </si>
  <si>
    <t>32.8450183333333</t>
  </si>
  <si>
    <t>30.4597416666667</t>
  </si>
  <si>
    <t>36.424465</t>
  </si>
  <si>
    <t>57.4544166666667</t>
  </si>
  <si>
    <t>33.26686</t>
  </si>
  <si>
    <t>41.1879366666667</t>
  </si>
  <si>
    <t>50.534015</t>
  </si>
  <si>
    <t>45.9221416666667</t>
  </si>
  <si>
    <t>27.91379</t>
  </si>
  <si>
    <t>32.47211</t>
  </si>
  <si>
    <t>34.79093</t>
  </si>
  <si>
    <t>37.1544583333333</t>
  </si>
  <si>
    <t>24.6116966666667</t>
  </si>
  <si>
    <t>57.2668133333333</t>
  </si>
  <si>
    <t>33.7218416666667</t>
  </si>
  <si>
    <t>42.733315</t>
  </si>
  <si>
    <t>34.8531016666667</t>
  </si>
  <si>
    <t>50.5583333333333</t>
  </si>
  <si>
    <t>34.9748533333333</t>
  </si>
  <si>
    <t>34.3703133333333</t>
  </si>
  <si>
    <t>36.5851966666667</t>
  </si>
  <si>
    <t>37.9670933333333</t>
  </si>
  <si>
    <t>32.1689216666667</t>
  </si>
  <si>
    <t>31.7291666666667</t>
  </si>
  <si>
    <t>44.8008166666667</t>
  </si>
  <si>
    <t>46.7372066666667</t>
  </si>
  <si>
    <t>38.0718716666667</t>
  </si>
  <si>
    <t>33.4487783333333</t>
  </si>
  <si>
    <t>48.0262166666667</t>
  </si>
  <si>
    <t>35.8278016666667</t>
  </si>
  <si>
    <t>43.65151</t>
  </si>
  <si>
    <t>52.6052116666667</t>
  </si>
  <si>
    <t>33.1402466666667</t>
  </si>
  <si>
    <t>57.1891316666667</t>
  </si>
  <si>
    <t>37.012355</t>
  </si>
  <si>
    <t>27.6318583333333</t>
  </si>
  <si>
    <t>44.5422966666667</t>
  </si>
  <si>
    <t>40.653315</t>
  </si>
  <si>
    <t>55.2652883333333</t>
  </si>
  <si>
    <t>44.6801983333333</t>
  </si>
  <si>
    <t>46.3641366666667</t>
  </si>
  <si>
    <t>28.2845783333333</t>
  </si>
  <si>
    <t>37.50249</t>
  </si>
  <si>
    <t>58.9357116666667</t>
  </si>
  <si>
    <t>39.5700566666667</t>
  </si>
  <si>
    <t>40.199385</t>
  </si>
  <si>
    <t>22.3946516666667</t>
  </si>
  <si>
    <t>30.6621166666667</t>
  </si>
  <si>
    <t>36.5406283333333</t>
  </si>
  <si>
    <t>39.6965</t>
  </si>
  <si>
    <t>16.3253566666667</t>
  </si>
  <si>
    <t>36.675925</t>
  </si>
  <si>
    <t>35.0991516666667</t>
  </si>
  <si>
    <t>49.6926516666667</t>
  </si>
  <si>
    <t>44.330005</t>
  </si>
  <si>
    <t>23.3952866666667</t>
  </si>
  <si>
    <t>33.64083</t>
  </si>
  <si>
    <t>24.72022</t>
  </si>
  <si>
    <t>38.1848666666667</t>
  </si>
  <si>
    <t>41.4320266666667</t>
  </si>
  <si>
    <t>53.0028033333333</t>
  </si>
  <si>
    <t>31.2780966666667</t>
  </si>
  <si>
    <t>33.6121783333333</t>
  </si>
  <si>
    <t>57.40047</t>
  </si>
  <si>
    <t>35.7083633333333</t>
  </si>
  <si>
    <t>40.3850216666667</t>
  </si>
  <si>
    <t>47.5086883333333</t>
  </si>
  <si>
    <t>26.236535</t>
  </si>
  <si>
    <t>48.586095</t>
  </si>
  <si>
    <t>49.166485</t>
  </si>
  <si>
    <t>35.332275</t>
  </si>
  <si>
    <t>47.1549016666667</t>
  </si>
  <si>
    <t>33.8994616666667</t>
  </si>
  <si>
    <t>33.2955333333333</t>
  </si>
  <si>
    <t>41.7824933333333</t>
  </si>
  <si>
    <t>51.147285</t>
  </si>
  <si>
    <t>43.003485</t>
  </si>
  <si>
    <t>47.281405</t>
  </si>
  <si>
    <t>48.8829633333333</t>
  </si>
  <si>
    <t>26.5932783333333</t>
  </si>
  <si>
    <t>44.98058</t>
  </si>
  <si>
    <t>26.1592566666667</t>
  </si>
  <si>
    <t>42.1350266666667</t>
  </si>
  <si>
    <t>47.0231766666667</t>
  </si>
  <si>
    <t>39.0880816666667</t>
  </si>
  <si>
    <t>37.3488483333333</t>
  </si>
  <si>
    <t>45.4215866666667</t>
  </si>
  <si>
    <t>63.713485</t>
  </si>
  <si>
    <t>41.4627383333333</t>
  </si>
  <si>
    <t>38.8375683333333</t>
  </si>
  <si>
    <t>29.9247983333333</t>
  </si>
  <si>
    <t>48.0121533333333</t>
  </si>
  <si>
    <t>50.0753683333333</t>
  </si>
  <si>
    <t>54.5945016666667</t>
  </si>
  <si>
    <t>29.00261</t>
  </si>
  <si>
    <t>42.3677583333333</t>
  </si>
  <si>
    <t>56.5614666666667</t>
  </si>
  <si>
    <t>55.6240266666667</t>
  </si>
  <si>
    <t>54.711745</t>
  </si>
  <si>
    <t>42.3462433333333</t>
  </si>
  <si>
    <t>40.7497983333333</t>
  </si>
  <si>
    <t>36.6264166666667</t>
  </si>
  <si>
    <t>49.2672133333333</t>
  </si>
  <si>
    <t>49.3411366666667</t>
  </si>
  <si>
    <t>58.0514266666667</t>
  </si>
  <si>
    <t>42.6516383333333</t>
  </si>
  <si>
    <t>36.788705</t>
  </si>
  <si>
    <t>59.3393033333333</t>
  </si>
  <si>
    <t>57.8472066666667</t>
  </si>
  <si>
    <t>58.471565</t>
  </si>
  <si>
    <t>21.3222066666667</t>
  </si>
  <si>
    <t>37.1209516666667</t>
  </si>
  <si>
    <t>40.8809983333333</t>
  </si>
  <si>
    <t>35.1684133333333</t>
  </si>
  <si>
    <t>44.6019716666667</t>
  </si>
  <si>
    <t>27.0363183333333</t>
  </si>
  <si>
    <t>40.2543483333333</t>
  </si>
  <si>
    <t>30.4921483333333</t>
  </si>
  <si>
    <t>46.8754233333333</t>
  </si>
  <si>
    <t>54.5460466666667</t>
  </si>
  <si>
    <t>25.417125</t>
  </si>
  <si>
    <t>43.5079183333333</t>
  </si>
  <si>
    <t>44.7632516666667</t>
  </si>
  <si>
    <t>44.2361216666667</t>
  </si>
  <si>
    <t>43.6093766666667</t>
  </si>
  <si>
    <t>39.2373716666667</t>
  </si>
  <si>
    <t>34.1417866666667</t>
  </si>
  <si>
    <t>39.0502983333333</t>
  </si>
  <si>
    <t>30.3139683333333</t>
  </si>
  <si>
    <t>41.83103</t>
  </si>
  <si>
    <t>57.1696133333333</t>
  </si>
  <si>
    <t>55.60187</t>
  </si>
  <si>
    <t>27.3820533333333</t>
  </si>
  <si>
    <t>52.0492866666667</t>
  </si>
  <si>
    <t>31.394305</t>
  </si>
  <si>
    <t>34.7896733333333</t>
  </si>
  <si>
    <t>38.4813183333333</t>
  </si>
  <si>
    <t>29.5843466666667</t>
  </si>
  <si>
    <t>41.612125</t>
  </si>
  <si>
    <t>44.55484</t>
  </si>
  <si>
    <t>36.1940266666667</t>
  </si>
  <si>
    <t>44.05746</t>
  </si>
  <si>
    <t>39.7587616666667</t>
  </si>
  <si>
    <t>32.6615683333333</t>
  </si>
  <si>
    <t>24.562945</t>
  </si>
  <si>
    <t>31.901775</t>
  </si>
  <si>
    <t>41.9523816666667</t>
  </si>
  <si>
    <t>47.2151516666667</t>
  </si>
  <si>
    <t>26.4818983333333</t>
  </si>
  <si>
    <t>37.4006</t>
  </si>
  <si>
    <t>53.2231683333333</t>
  </si>
  <si>
    <t>43.5059983333333</t>
  </si>
  <si>
    <t>31.920055</t>
  </si>
  <si>
    <t>31.144085</t>
  </si>
  <si>
    <t>56.0463083333333</t>
  </si>
  <si>
    <t>26.8192083333333</t>
  </si>
  <si>
    <t>47.81398</t>
  </si>
  <si>
    <t>39.9912283333333</t>
  </si>
  <si>
    <t>34.2257533333333</t>
  </si>
  <si>
    <t>42.0084616666667</t>
  </si>
  <si>
    <t>21.8923033333333</t>
  </si>
  <si>
    <t>42.5269233333333</t>
  </si>
  <si>
    <t>54.4594883333333</t>
  </si>
  <si>
    <t>28.989675</t>
  </si>
  <si>
    <t>43.4968016666667</t>
  </si>
  <si>
    <t>46.93808</t>
  </si>
  <si>
    <t>27.7563383333333</t>
  </si>
  <si>
    <t>35.8852366666667</t>
  </si>
  <si>
    <t>37.8360283333333</t>
  </si>
  <si>
    <t>52.038675</t>
  </si>
  <si>
    <t>36.31314</t>
  </si>
  <si>
    <t>57.499015</t>
  </si>
  <si>
    <t>50.9132516666667</t>
  </si>
  <si>
    <t>31.7311433333333</t>
  </si>
  <si>
    <t>45.28188</t>
  </si>
  <si>
    <t>37.16429</t>
  </si>
  <si>
    <t>37.4083083333333</t>
  </si>
  <si>
    <t>65.51076</t>
  </si>
  <si>
    <t>24.1157266666667</t>
  </si>
  <si>
    <t>50.0703033333333</t>
  </si>
  <si>
    <t>43.07619</t>
  </si>
  <si>
    <t>43.0935233333333</t>
  </si>
  <si>
    <t>47.0254883333333</t>
  </si>
  <si>
    <t>22.8937766666667</t>
  </si>
  <si>
    <t>62.5227816666667</t>
  </si>
  <si>
    <t>37.4704266666667</t>
  </si>
  <si>
    <t>25.2233666666667</t>
  </si>
  <si>
    <t>46.0593233333333</t>
  </si>
  <si>
    <t>41.5821216666667</t>
  </si>
  <si>
    <t>47.29978</t>
  </si>
  <si>
    <t>30.0159383333333</t>
  </si>
  <si>
    <t>52.19379</t>
  </si>
  <si>
    <t>53.8219966666667</t>
  </si>
  <si>
    <t>38.3690233333333</t>
  </si>
  <si>
    <t>66.9277283333333</t>
  </si>
  <si>
    <t>43.7586566666667</t>
  </si>
  <si>
    <t>50.0862316666667</t>
  </si>
  <si>
    <t>40.22329</t>
  </si>
  <si>
    <t>57.078725</t>
  </si>
  <si>
    <t>55.1885916666667</t>
  </si>
  <si>
    <t>28.7673166666667</t>
  </si>
  <si>
    <t>33.8510966666667</t>
  </si>
  <si>
    <t>68.4613433333333</t>
  </si>
  <si>
    <t>52.8161583333333</t>
  </si>
  <si>
    <t>44.14749</t>
  </si>
  <si>
    <t>50.9170116666667</t>
  </si>
  <si>
    <t>67.0361833333333</t>
  </si>
  <si>
    <t>38.1814433333333</t>
  </si>
  <si>
    <t>52.12518</t>
  </si>
  <si>
    <t>36.906975</t>
  </si>
  <si>
    <t>61.95034</t>
  </si>
  <si>
    <t>42.29832</t>
  </si>
  <si>
    <t>48.3229816666667</t>
  </si>
  <si>
    <t>49.382945</t>
  </si>
  <si>
    <t>41.027895</t>
  </si>
  <si>
    <t>54.6093633333333</t>
  </si>
  <si>
    <t>61.7868216666667</t>
  </si>
  <si>
    <t>32.6671</t>
  </si>
  <si>
    <t>44.0831866666667</t>
  </si>
  <si>
    <t>52.51433</t>
  </si>
  <si>
    <t>38.0688333333333</t>
  </si>
  <si>
    <t>48.06345</t>
  </si>
  <si>
    <t>27.0337583333333</t>
  </si>
  <si>
    <t>38.7642616666667</t>
  </si>
  <si>
    <t>37.1449766666667</t>
  </si>
  <si>
    <t>40.85807</t>
  </si>
  <si>
    <t>39.9556516666667</t>
  </si>
  <si>
    <t>32.5030016666667</t>
  </si>
  <si>
    <t>60.6078816666667</t>
  </si>
  <si>
    <t>49.03575</t>
  </si>
  <si>
    <t>33.1991316666667</t>
  </si>
  <si>
    <t>42.14471</t>
  </si>
  <si>
    <t>48.3042966666667</t>
  </si>
  <si>
    <t>51.28332</t>
  </si>
  <si>
    <t>57.8679866666667</t>
  </si>
  <si>
    <t>66.5375966666667</t>
  </si>
  <si>
    <t>28.9697933333333</t>
  </si>
  <si>
    <t>27.2977966666667</t>
  </si>
  <si>
    <t>33.8984783333333</t>
  </si>
  <si>
    <t>42.3881216666667</t>
  </si>
  <si>
    <t>42.4094316666667</t>
  </si>
  <si>
    <t>51.67964</t>
  </si>
  <si>
    <t>37.8107266666667</t>
  </si>
  <si>
    <t>45.6666716666667</t>
  </si>
  <si>
    <t>30.4534966666667</t>
  </si>
  <si>
    <t>45.674455</t>
  </si>
  <si>
    <t>37.7790933333333</t>
  </si>
  <si>
    <t>43.9634183333333</t>
  </si>
  <si>
    <t>49.513165</t>
  </si>
  <si>
    <t>44.316085</t>
  </si>
  <si>
    <t>38.5190716666667</t>
  </si>
  <si>
    <t>29.88665</t>
  </si>
  <si>
    <t>41.1363716666667</t>
  </si>
  <si>
    <t>41.7460116666667</t>
  </si>
  <si>
    <t>61.1636366666667</t>
  </si>
  <si>
    <t>41.071075</t>
  </si>
  <si>
    <t>27.0205683333333</t>
  </si>
  <si>
    <t>34.1235083333333</t>
  </si>
  <si>
    <t>35.3498983333333</t>
  </si>
  <si>
    <t>40.5040766666667</t>
  </si>
  <si>
    <t>46.6417816666667</t>
  </si>
  <si>
    <t>59.090525</t>
  </si>
  <si>
    <t>22.396165</t>
  </si>
  <si>
    <t>53.87195</t>
  </si>
  <si>
    <t>28.6205933333333</t>
  </si>
  <si>
    <t>47.1404533333333</t>
  </si>
  <si>
    <t>45.5008716666667</t>
  </si>
  <si>
    <t>60.440005</t>
  </si>
  <si>
    <t>36.5754733333333</t>
  </si>
  <si>
    <t>48.0899616666667</t>
  </si>
  <si>
    <t>49.15615</t>
  </si>
  <si>
    <t>43.5477333333333</t>
  </si>
  <si>
    <t>49.96524</t>
  </si>
  <si>
    <t>53.0744283333333</t>
  </si>
  <si>
    <t>31.1047566666667</t>
  </si>
  <si>
    <t>54.0358766666667</t>
  </si>
  <si>
    <t>50.326575</t>
  </si>
  <si>
    <t>37.2865716666667</t>
  </si>
  <si>
    <t>40.0535966666667</t>
  </si>
  <si>
    <t>63.4149066666667</t>
  </si>
  <si>
    <t>43.650215</t>
  </si>
  <si>
    <t>49.8441666666667</t>
  </si>
  <si>
    <t>35.5656433333333</t>
  </si>
  <si>
    <t>55.6344933333333</t>
  </si>
  <si>
    <t>37.7354883333333</t>
  </si>
  <si>
    <t>53.0137016666667</t>
  </si>
  <si>
    <t>49.6199766666667</t>
  </si>
  <si>
    <t>32.2233183333333</t>
  </si>
  <si>
    <t>47.8975383333333</t>
  </si>
  <si>
    <t>48.8227216666667</t>
  </si>
  <si>
    <t>37.2829316666667</t>
  </si>
  <si>
    <t>36.5868216666667</t>
  </si>
  <si>
    <t>19.6781116666667</t>
  </si>
  <si>
    <t>37.2026533333333</t>
  </si>
  <si>
    <t>52.917775</t>
  </si>
  <si>
    <t>56.2207066666667</t>
  </si>
  <si>
    <t>39.52559</t>
  </si>
  <si>
    <t>47.59438</t>
  </si>
  <si>
    <t>44.4495616666667</t>
  </si>
  <si>
    <t>59.9542683333333</t>
  </si>
  <si>
    <t>55.8995516666667</t>
  </si>
  <si>
    <t>23.21474</t>
  </si>
  <si>
    <t>30.6689866666667</t>
  </si>
  <si>
    <t>33.9466166666667</t>
  </si>
  <si>
    <t>40.522345</t>
  </si>
  <si>
    <t>33.634445</t>
  </si>
  <si>
    <t>51.8258333333333</t>
  </si>
  <si>
    <t>38.779465</t>
  </si>
  <si>
    <t>40.5397233333333</t>
  </si>
  <si>
    <t>40.4652366666667</t>
  </si>
  <si>
    <t>26.1815566666667</t>
  </si>
  <si>
    <t>41.8211216666667</t>
  </si>
  <si>
    <t>42.5642766666667</t>
  </si>
  <si>
    <t>45.3820316666667</t>
  </si>
  <si>
    <t>52.1166633333333</t>
  </si>
  <si>
    <t>56.4371383333333</t>
  </si>
  <si>
    <t>66.9882333333333</t>
  </si>
  <si>
    <t>56.8717783333333</t>
  </si>
  <si>
    <t>48.4066216666667</t>
  </si>
  <si>
    <t>55.0351033333333</t>
  </si>
  <si>
    <t>47.9252</t>
  </si>
  <si>
    <t>32.9814483333333</t>
  </si>
  <si>
    <t>39.4306416666667</t>
  </si>
  <si>
    <t>50.8762466666667</t>
  </si>
  <si>
    <t>44.0627633333333</t>
  </si>
  <si>
    <t>38.7088816666667</t>
  </si>
  <si>
    <t>44.5227366666667</t>
  </si>
  <si>
    <t>42.2291266666667</t>
  </si>
  <si>
    <t>62.75495</t>
  </si>
  <si>
    <t>41.68719</t>
  </si>
  <si>
    <t>45.965965</t>
  </si>
  <si>
    <t>57.0366266666667</t>
  </si>
  <si>
    <t>26.9905666666667</t>
  </si>
  <si>
    <t>50.4311216666667</t>
  </si>
  <si>
    <t>30.2535566666667</t>
  </si>
  <si>
    <t>53.1840716666667</t>
  </si>
  <si>
    <t>58.392265</t>
  </si>
  <si>
    <t>31.471485</t>
  </si>
  <si>
    <t>42.5673466666667</t>
  </si>
  <si>
    <t>40.1561366666667</t>
  </si>
  <si>
    <t>29.8691133333333</t>
  </si>
  <si>
    <t>55.1849233333333</t>
  </si>
  <si>
    <t>39.44012</t>
  </si>
  <si>
    <t>31.854045</t>
  </si>
  <si>
    <t>47.954625</t>
  </si>
  <si>
    <t>38.2679766666667</t>
  </si>
  <si>
    <t>36.37665</t>
  </si>
  <si>
    <t>36.7244916666667</t>
  </si>
  <si>
    <t>49.0590016666667</t>
  </si>
  <si>
    <t>43.2670033333333</t>
  </si>
  <si>
    <t>26.6248316666667</t>
  </si>
  <si>
    <t>31.97893</t>
  </si>
  <si>
    <t>48.7877883333333</t>
  </si>
  <si>
    <t>40.7462783333333</t>
  </si>
  <si>
    <t>38.6904566666667</t>
  </si>
  <si>
    <t>28.1199433333333</t>
  </si>
  <si>
    <t>43.5508</t>
  </si>
  <si>
    <t>43.508115</t>
  </si>
  <si>
    <t>50.915115</t>
  </si>
  <si>
    <t>45.798475</t>
  </si>
  <si>
    <t>50.8265916666667</t>
  </si>
  <si>
    <t>38.876095</t>
  </si>
  <si>
    <t>62.123185</t>
  </si>
  <si>
    <t>42.7237033333333</t>
  </si>
  <si>
    <t>55.27112</t>
  </si>
  <si>
    <t>56.5306766666667</t>
  </si>
  <si>
    <t>30.8584766666667</t>
  </si>
  <si>
    <t>36.8645683333333</t>
  </si>
  <si>
    <t>32.8782883333333</t>
  </si>
  <si>
    <t>26.822925</t>
  </si>
  <si>
    <t>44.3098033333333</t>
  </si>
  <si>
    <t>42.2372283333333</t>
  </si>
  <si>
    <t>26.5337083333333</t>
  </si>
  <si>
    <t>38.90578</t>
  </si>
  <si>
    <t>53.9922083333333</t>
  </si>
  <si>
    <t>46.39894</t>
  </si>
  <si>
    <t>36.9021516666667</t>
  </si>
  <si>
    <t>40.38222</t>
  </si>
  <si>
    <t>35.1045883333333</t>
  </si>
  <si>
    <t>51.138305</t>
  </si>
  <si>
    <t>25.38343</t>
  </si>
  <si>
    <t>60.2786266666667</t>
  </si>
  <si>
    <t>38.4841383333333</t>
  </si>
  <si>
    <t>36.1638566666667</t>
  </si>
  <si>
    <t>27.07275</t>
  </si>
  <si>
    <t>33.081755</t>
  </si>
  <si>
    <t>58.7536616666667</t>
  </si>
  <si>
    <t>57.6445466666667</t>
  </si>
  <si>
    <t>40.0071483333333</t>
  </si>
  <si>
    <t>25.9919333333333</t>
  </si>
  <si>
    <t>48.9801183333333</t>
  </si>
  <si>
    <t>50.1099016666667</t>
  </si>
  <si>
    <t>36.40021</t>
  </si>
  <si>
    <t>27.6768416666667</t>
  </si>
  <si>
    <t>30.5956833333333</t>
  </si>
  <si>
    <t>49.215355</t>
  </si>
  <si>
    <t>49.1582033333333</t>
  </si>
  <si>
    <t>42.15292</t>
  </si>
  <si>
    <t>29.8217383333333</t>
  </si>
  <si>
    <t>41.6078916666667</t>
  </si>
  <si>
    <t>28.8699</t>
  </si>
  <si>
    <t>53.0888816666667</t>
  </si>
  <si>
    <t>28.6572533333333</t>
  </si>
  <si>
    <t>29.51227</t>
  </si>
  <si>
    <t>50.275685</t>
  </si>
  <si>
    <t>42.8081266666667</t>
  </si>
  <si>
    <t>52.8802383333333</t>
  </si>
  <si>
    <t>27.175925</t>
  </si>
  <si>
    <t>42.501075</t>
  </si>
  <si>
    <t>40.4286383333333</t>
  </si>
  <si>
    <t>38.0773583333333</t>
  </si>
  <si>
    <t>52.4959733333333</t>
  </si>
  <si>
    <t>34.6505516666667</t>
  </si>
  <si>
    <t>47.31315</t>
  </si>
  <si>
    <t>53.1954383333333</t>
  </si>
  <si>
    <t>41.563175</t>
  </si>
  <si>
    <t>45.729365</t>
  </si>
  <si>
    <t>49.82354</t>
  </si>
  <si>
    <t>65.4405566666667</t>
  </si>
  <si>
    <t>29.185925</t>
  </si>
  <si>
    <t>32.3452783333333</t>
  </si>
  <si>
    <t>37.5542266666667</t>
  </si>
  <si>
    <t>44.6826483333333</t>
  </si>
  <si>
    <t>40.4756516666667</t>
  </si>
  <si>
    <t>59.876895</t>
  </si>
  <si>
    <t>37.3686383333333</t>
  </si>
  <si>
    <t>38.9492833333333</t>
  </si>
  <si>
    <t>31.82349</t>
  </si>
  <si>
    <t>44.3070866666667</t>
  </si>
  <si>
    <t>44.787685</t>
  </si>
  <si>
    <t>42.397325</t>
  </si>
  <si>
    <t>45.39922</t>
  </si>
  <si>
    <t>40.9307216666667</t>
  </si>
  <si>
    <t>38.3836683333333</t>
  </si>
  <si>
    <t>45.1524016666667</t>
  </si>
  <si>
    <t>48.0332683333333</t>
  </si>
  <si>
    <t>45.0585583333333</t>
  </si>
  <si>
    <t>39.3023933333333</t>
  </si>
  <si>
    <t>40.15057</t>
  </si>
  <si>
    <t>46.4728666666667</t>
  </si>
  <si>
    <t>43.6109433333333</t>
  </si>
  <si>
    <t>64.5024233333333</t>
  </si>
  <si>
    <t>52.1446883333333</t>
  </si>
  <si>
    <t>42.0596933333333</t>
  </si>
  <si>
    <t>48.16226</t>
  </si>
  <si>
    <t>27.567835</t>
  </si>
  <si>
    <t>37.7630366666667</t>
  </si>
  <si>
    <t>47.8019883333333</t>
  </si>
  <si>
    <t>54.9974933333333</t>
  </si>
  <si>
    <t>49.724205</t>
  </si>
  <si>
    <t>46.6658233333333</t>
  </si>
  <si>
    <t>55.1728166666667</t>
  </si>
  <si>
    <t>62.8658766666667</t>
  </si>
  <si>
    <t>49.0572833333333</t>
  </si>
  <si>
    <t>36.8024366666667</t>
  </si>
  <si>
    <t>20.0315283333333</t>
  </si>
  <si>
    <t>54.53938</t>
  </si>
  <si>
    <t>42.7212916666667</t>
  </si>
  <si>
    <t>40.8859733333333</t>
  </si>
  <si>
    <t>50.9473283333333</t>
  </si>
  <si>
    <t>59.67116</t>
  </si>
  <si>
    <t>38.831485</t>
  </si>
  <si>
    <t>56.0661683333333</t>
  </si>
  <si>
    <t>33.6447383333333</t>
  </si>
  <si>
    <t>39.273605</t>
  </si>
  <si>
    <t>36.589375</t>
  </si>
  <si>
    <t>23.9638616666667</t>
  </si>
  <si>
    <t>51.5342933333333</t>
  </si>
  <si>
    <t>35.9302216666667</t>
  </si>
  <si>
    <t>59.3981766666667</t>
  </si>
  <si>
    <t>65.5087283333333</t>
  </si>
  <si>
    <t>50.471145</t>
  </si>
  <si>
    <t>32.7160766666667</t>
  </si>
  <si>
    <t>45.5642066666667</t>
  </si>
  <si>
    <t>45.9233666666667</t>
  </si>
  <si>
    <t>54.393375</t>
  </si>
  <si>
    <t>37.5834783333333</t>
  </si>
  <si>
    <t>52.6929916666667</t>
  </si>
  <si>
    <t>24.791545</t>
  </si>
  <si>
    <t>54.5916916666667</t>
  </si>
  <si>
    <t>43.982375</t>
  </si>
  <si>
    <t>44.9098616666667</t>
  </si>
  <si>
    <t>37.3313933333333</t>
  </si>
  <si>
    <t>36.8130516666667</t>
  </si>
  <si>
    <t>39.82516</t>
  </si>
  <si>
    <t>67.476545</t>
  </si>
  <si>
    <t>32.9179116666667</t>
  </si>
  <si>
    <t>55.354165</t>
  </si>
  <si>
    <t>65.3764733333333</t>
  </si>
  <si>
    <t>61.537125</t>
  </si>
  <si>
    <t>46.50855</t>
  </si>
  <si>
    <t>42.28694</t>
  </si>
  <si>
    <t>53.6503166666667</t>
  </si>
  <si>
    <t>34.803925</t>
  </si>
  <si>
    <t>51.1914133333333</t>
  </si>
  <si>
    <t>50.4209566666667</t>
  </si>
  <si>
    <t>41.847075</t>
  </si>
  <si>
    <t>20.964765</t>
  </si>
  <si>
    <t>43.5422766666667</t>
  </si>
  <si>
    <t>30.7772633333333</t>
  </si>
  <si>
    <t>27.659915</t>
  </si>
  <si>
    <t>33.0675733333333</t>
  </si>
  <si>
    <t>46.232995</t>
  </si>
  <si>
    <t>50.674965</t>
  </si>
  <si>
    <t>35.9932116666667</t>
  </si>
  <si>
    <t>33.4720233333333</t>
  </si>
  <si>
    <t>41.4217816666667</t>
  </si>
  <si>
    <t>56.5377616666667</t>
  </si>
  <si>
    <t>56.4417516666667</t>
  </si>
  <si>
    <t>39.3832233333333</t>
  </si>
  <si>
    <t>46.8613283333333</t>
  </si>
  <si>
    <t>31.8091366666667</t>
  </si>
  <si>
    <t>45.6070616666667</t>
  </si>
  <si>
    <t>35.5535466666667</t>
  </si>
  <si>
    <t>48.6591766666667</t>
  </si>
  <si>
    <t>62.799755</t>
  </si>
  <si>
    <t>43.3787566666667</t>
  </si>
  <si>
    <t>43.2306383333333</t>
  </si>
  <si>
    <t>52.471035</t>
  </si>
  <si>
    <t>65.0791866666667</t>
  </si>
  <si>
    <t>30.5345316666667</t>
  </si>
  <si>
    <t>32.01057</t>
  </si>
  <si>
    <t>55.3059033333333</t>
  </si>
  <si>
    <t>37.9611316666667</t>
  </si>
  <si>
    <t>36.88944</t>
  </si>
  <si>
    <t>50.8204566666667</t>
  </si>
  <si>
    <t>64.3716466666667</t>
  </si>
  <si>
    <t>50.244305</t>
  </si>
  <si>
    <t>32.012645</t>
  </si>
  <si>
    <t>42.0000633333333</t>
  </si>
  <si>
    <t>58.7344766666667</t>
  </si>
  <si>
    <t>35.3065983333333</t>
  </si>
  <si>
    <t>68.4523916666667</t>
  </si>
  <si>
    <t>51.5281866666667</t>
  </si>
  <si>
    <t>40.02788</t>
  </si>
  <si>
    <t>54.9770983333333</t>
  </si>
  <si>
    <t>20.6204883333333</t>
  </si>
  <si>
    <t>52.2608083333333</t>
  </si>
  <si>
    <t>54.9429983333333</t>
  </si>
  <si>
    <t>51.127925</t>
  </si>
  <si>
    <t>25.8741</t>
  </si>
  <si>
    <t>59.203565</t>
  </si>
  <si>
    <t>28.4764366666667</t>
  </si>
  <si>
    <t>41.9416616666667</t>
  </si>
  <si>
    <t>53.67152</t>
  </si>
  <si>
    <t>40.8420066666667</t>
  </si>
  <si>
    <t>37.2905133333333</t>
  </si>
  <si>
    <t>51.156455</t>
  </si>
  <si>
    <t>45.0340233333333</t>
  </si>
  <si>
    <t>53.09621</t>
  </si>
  <si>
    <t>43.409205</t>
  </si>
  <si>
    <t>48.100285</t>
  </si>
  <si>
    <t>46.7719716666667</t>
  </si>
  <si>
    <t>52.1117666666667</t>
  </si>
  <si>
    <t>57.539265</t>
  </si>
  <si>
    <t>32.1320766666667</t>
  </si>
  <si>
    <t>48.4462533333333</t>
  </si>
  <si>
    <t>50.343275</t>
  </si>
  <si>
    <t>57.9925083333333</t>
  </si>
  <si>
    <t>48.3323483333333</t>
  </si>
  <si>
    <t>38.2898933333333</t>
  </si>
  <si>
    <t>48.5322983333333</t>
  </si>
  <si>
    <t>41.235215</t>
  </si>
  <si>
    <t>25.3664183333333</t>
  </si>
  <si>
    <t>40.6411766666667</t>
  </si>
  <si>
    <t>46.7135416666667</t>
  </si>
  <si>
    <t>22.42611</t>
  </si>
  <si>
    <t>34.4501966666667</t>
  </si>
  <si>
    <t>59.6070566666667</t>
  </si>
  <si>
    <t>52.525375</t>
  </si>
  <si>
    <t>68.2986416666667</t>
  </si>
  <si>
    <t>46.7818716666667</t>
  </si>
  <si>
    <t>41.08487</t>
  </si>
  <si>
    <t>51.9436133333333</t>
  </si>
  <si>
    <t>42.8726966666667</t>
  </si>
  <si>
    <t>48.5775016666667</t>
  </si>
  <si>
    <t>46.289665</t>
  </si>
  <si>
    <t>45.743505</t>
  </si>
  <si>
    <t>28.8254283333333</t>
  </si>
  <si>
    <t>46.61882</t>
  </si>
  <si>
    <t>49.7998433333333</t>
  </si>
  <si>
    <t>45.6486833333333</t>
  </si>
  <si>
    <t>45.4359983333333</t>
  </si>
  <si>
    <t>48.0452183333333</t>
  </si>
  <si>
    <t>55.163605</t>
  </si>
  <si>
    <t>41.323805</t>
  </si>
  <si>
    <t>51.3103266666667</t>
  </si>
  <si>
    <t>32.03708</t>
  </si>
  <si>
    <t>38.3349466666667</t>
  </si>
  <si>
    <t>33.3933666666667</t>
  </si>
  <si>
    <t>29.803465</t>
  </si>
  <si>
    <t>48.642025</t>
  </si>
  <si>
    <t>31.6713383333333</t>
  </si>
  <si>
    <t>24.403655</t>
  </si>
  <si>
    <t>47.1747966666667</t>
  </si>
  <si>
    <t>38.47431</t>
  </si>
  <si>
    <t>39.0012216666667</t>
  </si>
  <si>
    <t>28.121695</t>
  </si>
  <si>
    <t>58.4623716666667</t>
  </si>
  <si>
    <t>46.3108933333333</t>
  </si>
  <si>
    <t>58.5744683333333</t>
  </si>
  <si>
    <t>32.7910316666667</t>
  </si>
  <si>
    <t>39.0472133333333</t>
  </si>
  <si>
    <t>45.4098883333333</t>
  </si>
  <si>
    <t>28.7772366666667</t>
  </si>
  <si>
    <t>62.360195</t>
  </si>
  <si>
    <t>45.9411783333333</t>
  </si>
  <si>
    <t>38.8065916666667</t>
  </si>
  <si>
    <t>38.4068733333333</t>
  </si>
  <si>
    <t>35.288195</t>
  </si>
  <si>
    <t>41.180875</t>
  </si>
  <si>
    <t>42.7532416666667</t>
  </si>
  <si>
    <t>30.2945483333333</t>
  </si>
  <si>
    <t>47.2283866666667</t>
  </si>
  <si>
    <t>54.0778116666667</t>
  </si>
  <si>
    <t>46.7919433333333</t>
  </si>
  <si>
    <t>39.2108466666667</t>
  </si>
  <si>
    <t>31.7626633333333</t>
  </si>
  <si>
    <t>34.4581166666667</t>
  </si>
  <si>
    <t>42.2920366666667</t>
  </si>
  <si>
    <t>54.9323316666667</t>
  </si>
  <si>
    <t>40.0465016666667</t>
  </si>
  <si>
    <t>54.1343916666667</t>
  </si>
  <si>
    <t>32.239765</t>
  </si>
  <si>
    <t>52.36255</t>
  </si>
  <si>
    <t>40.4979633333333</t>
  </si>
  <si>
    <t>37.7486883333333</t>
  </si>
  <si>
    <t>35.4872283333333</t>
  </si>
  <si>
    <t>33.11564</t>
  </si>
  <si>
    <t>32.1459966666667</t>
  </si>
  <si>
    <t>34.866105</t>
  </si>
  <si>
    <t>56.5258666666667</t>
  </si>
  <si>
    <t>65.8558383333333</t>
  </si>
  <si>
    <t>74.1388066666667</t>
  </si>
  <si>
    <t>50.0574766666667</t>
  </si>
  <si>
    <t>55.6008666666667</t>
  </si>
  <si>
    <t>38.1177416666667</t>
  </si>
  <si>
    <t>38.027975</t>
  </si>
  <si>
    <t>48.2072133333333</t>
  </si>
  <si>
    <t>48.5265616666667</t>
  </si>
  <si>
    <t>52.5458516666667</t>
  </si>
  <si>
    <t>44.1791583333333</t>
  </si>
  <si>
    <t>38.956975</t>
  </si>
  <si>
    <t>48.6781466666667</t>
  </si>
  <si>
    <t>40.22998</t>
  </si>
  <si>
    <t>42.5163866666667</t>
  </si>
  <si>
    <t>54.5405766666667</t>
  </si>
  <si>
    <t>28.7346883333333</t>
  </si>
  <si>
    <t>31.3919216666667</t>
  </si>
  <si>
    <t>49.3745933333333</t>
  </si>
  <si>
    <t>40.6598216666667</t>
  </si>
  <si>
    <t>32.112325</t>
  </si>
  <si>
    <t>44.4427566666667</t>
  </si>
  <si>
    <t>36.7375833333333</t>
  </si>
  <si>
    <t>32.2208183333333</t>
  </si>
  <si>
    <t>51.7173216666667</t>
  </si>
  <si>
    <t>43.57075</t>
  </si>
  <si>
    <t>51.480115</t>
  </si>
  <si>
    <t>44.405505</t>
  </si>
  <si>
    <t>46.9022966666667</t>
  </si>
  <si>
    <t>43.827655</t>
  </si>
  <si>
    <t>54.8653</t>
  </si>
  <si>
    <t>37.1758633333333</t>
  </si>
  <si>
    <t>45.7612633333333</t>
  </si>
  <si>
    <t>53.991825</t>
  </si>
  <si>
    <t>38.3003566666667</t>
  </si>
  <si>
    <t>47.1411666666667</t>
  </si>
  <si>
    <t>44.2099883333333</t>
  </si>
  <si>
    <t>33.662785</t>
  </si>
  <si>
    <t>72.0509933333333</t>
  </si>
  <si>
    <t>34.4815283333333</t>
  </si>
  <si>
    <t>40.01761</t>
  </si>
  <si>
    <t>49.7653533333333</t>
  </si>
  <si>
    <t>36.7923466666667</t>
  </si>
  <si>
    <t>33.2945366666667</t>
  </si>
  <si>
    <t>32.8870933333333</t>
  </si>
  <si>
    <t>46.385925</t>
  </si>
  <si>
    <t>46.59346</t>
  </si>
  <si>
    <t>34.7407633333333</t>
  </si>
  <si>
    <t>50.182625</t>
  </si>
  <si>
    <t>70.87691</t>
  </si>
  <si>
    <t>51.5369633333333</t>
  </si>
  <si>
    <t>26.7355866666667</t>
  </si>
  <si>
    <t>47.799085</t>
  </si>
  <si>
    <t>49.12504</t>
  </si>
  <si>
    <t>47.81971</t>
  </si>
  <si>
    <t>49.7400983333333</t>
  </si>
  <si>
    <t>39.8934533333333</t>
  </si>
  <si>
    <t>41.7259016666667</t>
  </si>
  <si>
    <t>38.7079066666667</t>
  </si>
  <si>
    <t>34.787055</t>
  </si>
  <si>
    <t>37.14769</t>
  </si>
  <si>
    <t>25.3391466666667</t>
  </si>
  <si>
    <t>35.922005</t>
  </si>
  <si>
    <t>49.0130316666667</t>
  </si>
  <si>
    <t>57.2681983333333</t>
  </si>
  <si>
    <t>42.6930416666667</t>
  </si>
  <si>
    <t>60.8105483333333</t>
  </si>
  <si>
    <t>51.27623</t>
  </si>
  <si>
    <t>30.4334666666667</t>
  </si>
  <si>
    <t>42.0070983333333</t>
  </si>
  <si>
    <t>41.9900516666667</t>
  </si>
  <si>
    <t>35.35507</t>
  </si>
  <si>
    <t>48.9698616666667</t>
  </si>
  <si>
    <t>46.4541866666667</t>
  </si>
  <si>
    <t>27.6573</t>
  </si>
  <si>
    <t>44.3047766666667</t>
  </si>
  <si>
    <t>40.4017816666667</t>
  </si>
  <si>
    <t>51.1542733333333</t>
  </si>
  <si>
    <t>39.2569516666667</t>
  </si>
  <si>
    <t>47.1969016666667</t>
  </si>
  <si>
    <t>45.97156</t>
  </si>
  <si>
    <t>59.5223883333333</t>
  </si>
  <si>
    <t>43.831755</t>
  </si>
  <si>
    <t>45.6822783333333</t>
  </si>
  <si>
    <t>41.71266</t>
  </si>
  <si>
    <t>48.098155</t>
  </si>
  <si>
    <t>55.2335233333333</t>
  </si>
  <si>
    <t>50.6102916666667</t>
  </si>
  <si>
    <t>59.5671116666667</t>
  </si>
  <si>
    <t>36.20969</t>
  </si>
  <si>
    <t>32.258255</t>
  </si>
  <si>
    <t>35.1131466666667</t>
  </si>
  <si>
    <t>34.756515</t>
  </si>
  <si>
    <t>46.3181966666667</t>
  </si>
  <si>
    <t>47.093115</t>
  </si>
  <si>
    <t>65.3679183333333</t>
  </si>
  <si>
    <t>42.6187466666667</t>
  </si>
  <si>
    <t>56.33562</t>
  </si>
  <si>
    <t>22.536325</t>
  </si>
  <si>
    <t>27.43894</t>
  </si>
  <si>
    <t>42.3740516666667</t>
  </si>
  <si>
    <t>59.1305566666667</t>
  </si>
  <si>
    <t>45.964625</t>
  </si>
  <si>
    <t>56.61173</t>
  </si>
  <si>
    <t>41.403175</t>
  </si>
  <si>
    <t>59.3554366666667</t>
  </si>
  <si>
    <t>42.5723633333333</t>
  </si>
  <si>
    <t>45.4850816666667</t>
  </si>
  <si>
    <t>50.649445</t>
  </si>
  <si>
    <t>49.8286033333333</t>
  </si>
  <si>
    <t>59.3856483333333</t>
  </si>
  <si>
    <t>57.4369816666667</t>
  </si>
  <si>
    <t>33.7149016666667</t>
  </si>
  <si>
    <t>45.9252816666667</t>
  </si>
  <si>
    <t>45.7519633333333</t>
  </si>
  <si>
    <t>50.5564116666667</t>
  </si>
  <si>
    <t>27.385935</t>
  </si>
  <si>
    <t>47.36765</t>
  </si>
  <si>
    <t>50.69944</t>
  </si>
  <si>
    <t>48.9393166666667</t>
  </si>
  <si>
    <t>52.4028433333333</t>
  </si>
  <si>
    <t>37.4176766666667</t>
  </si>
  <si>
    <t>52.614025</t>
  </si>
  <si>
    <t>40.7239333333333</t>
  </si>
  <si>
    <t>35.6088666666667</t>
  </si>
  <si>
    <t>50.57766</t>
  </si>
  <si>
    <t>38.8415566666667</t>
  </si>
  <si>
    <t>66.408095</t>
  </si>
  <si>
    <t>52.4608883333333</t>
  </si>
  <si>
    <t>41.8061883333333</t>
  </si>
  <si>
    <t>42.8686733333333</t>
  </si>
  <si>
    <t>33.3788083333333</t>
  </si>
  <si>
    <t>38.24283</t>
  </si>
  <si>
    <t>48.7657166666667</t>
  </si>
  <si>
    <t>42.8975016666667</t>
  </si>
  <si>
    <t>50.078165</t>
  </si>
  <si>
    <t>45.2463033333333</t>
  </si>
  <si>
    <t>51.63547</t>
  </si>
  <si>
    <t>50.4391466666667</t>
  </si>
  <si>
    <t>50.8310283333333</t>
  </si>
  <si>
    <t>34.078475</t>
  </si>
  <si>
    <t>47.025205</t>
  </si>
  <si>
    <t>54.8193366666667</t>
  </si>
  <si>
    <t>37.6933083333333</t>
  </si>
  <si>
    <t>39.67396</t>
  </si>
  <si>
    <t>53.6731933333333</t>
  </si>
  <si>
    <t>51.5102683333333</t>
  </si>
  <si>
    <t>53.59897</t>
  </si>
  <si>
    <t>62.151035</t>
  </si>
  <si>
    <t>39.5033883333333</t>
  </si>
  <si>
    <t>45.6463283333333</t>
  </si>
  <si>
    <t>42.4715766666667</t>
  </si>
  <si>
    <t>42.422385</t>
  </si>
  <si>
    <t>49.8620316666667</t>
  </si>
  <si>
    <t>48.8307816666667</t>
  </si>
  <si>
    <t>46.856</t>
  </si>
  <si>
    <t>35.102575</t>
  </si>
  <si>
    <t>41.29403</t>
  </si>
  <si>
    <t>39.0146616666667</t>
  </si>
  <si>
    <t>51.007625</t>
  </si>
  <si>
    <t>45.057445</t>
  </si>
  <si>
    <t>46.75</t>
  </si>
  <si>
    <t>40.539075</t>
  </si>
  <si>
    <t>53.1661883333333</t>
  </si>
  <si>
    <t>57.3146933333333</t>
  </si>
  <si>
    <t>49.1248116666667</t>
  </si>
  <si>
    <t>24.9217516666667</t>
  </si>
  <si>
    <t>55.3563433333333</t>
  </si>
  <si>
    <t>56.9426583333333</t>
  </si>
  <si>
    <t>34.9279883333333</t>
  </si>
  <si>
    <t>47.2631683333333</t>
  </si>
  <si>
    <t>53.852055</t>
  </si>
  <si>
    <t>43.1999633333333</t>
  </si>
  <si>
    <t>42.8495083333333</t>
  </si>
  <si>
    <t>39.3901966666667</t>
  </si>
  <si>
    <t>34.59216</t>
  </si>
  <si>
    <t>46.9447783333333</t>
  </si>
  <si>
    <t>57.7646183333333</t>
  </si>
  <si>
    <t>27.4600683333333</t>
  </si>
  <si>
    <t>48.192525</t>
  </si>
  <si>
    <t>52.5279516666667</t>
  </si>
  <si>
    <t>52.9240183333333</t>
  </si>
  <si>
    <t>49.4946366666667</t>
  </si>
  <si>
    <t>49.8616933333333</t>
  </si>
  <si>
    <t>40.3934616666667</t>
  </si>
  <si>
    <t>60.387055</t>
  </si>
  <si>
    <t>42.38386</t>
  </si>
  <si>
    <t>44.804925</t>
  </si>
  <si>
    <t>55.3392616666667</t>
  </si>
  <si>
    <t>44.10144</t>
  </si>
  <si>
    <t>34.40237</t>
  </si>
  <si>
    <t>69.0998666666667</t>
  </si>
  <si>
    <t>57.9161416666667</t>
  </si>
  <si>
    <t>65.5444216666667</t>
  </si>
  <si>
    <t>50.8942933333333</t>
  </si>
  <si>
    <t>31.65109</t>
  </si>
  <si>
    <t>44.46903</t>
  </si>
  <si>
    <t>42.72201</t>
  </si>
  <si>
    <t>30.4504533333333</t>
  </si>
  <si>
    <t>54.5714866666667</t>
  </si>
  <si>
    <t>52.4830583333333</t>
  </si>
  <si>
    <t>48.4180666666667</t>
  </si>
  <si>
    <t>57.7353916666667</t>
  </si>
  <si>
    <t>47.7325883333333</t>
  </si>
  <si>
    <t>53.6014333333333</t>
  </si>
  <si>
    <t>41.4909616666667</t>
  </si>
  <si>
    <t>40.0059366666667</t>
  </si>
  <si>
    <t>29.72208</t>
  </si>
  <si>
    <t>50.6080816666667</t>
  </si>
  <si>
    <t>45.77908</t>
  </si>
  <si>
    <t>37.4511766666667</t>
  </si>
  <si>
    <t>39.5865883333333</t>
  </si>
  <si>
    <t>57.6955516666667</t>
  </si>
  <si>
    <t>65.43945</t>
  </si>
  <si>
    <t>45.27803</t>
  </si>
  <si>
    <t>69.660615</t>
  </si>
  <si>
    <t>55.0990683333333</t>
  </si>
  <si>
    <t>55.400385</t>
  </si>
  <si>
    <t>39.9997916666667</t>
  </si>
  <si>
    <t>46.6946966666667</t>
  </si>
  <si>
    <t>41.257755</t>
  </si>
  <si>
    <t>39.0538483333333</t>
  </si>
  <si>
    <t>44.5950433333333</t>
  </si>
  <si>
    <t>40.598155</t>
  </si>
  <si>
    <t>54.553035</t>
  </si>
  <si>
    <t>45.3740616666667</t>
  </si>
  <si>
    <t>32.0973816666667</t>
  </si>
  <si>
    <t>53.7818283333333</t>
  </si>
  <si>
    <t>40.5995466666667</t>
  </si>
  <si>
    <t>46.9060566666667</t>
  </si>
  <si>
    <t>44.786135</t>
  </si>
  <si>
    <t>55.297025</t>
  </si>
  <si>
    <t>40.0809283333333</t>
  </si>
  <si>
    <t>53.7606916666667</t>
  </si>
  <si>
    <t>59.247645</t>
  </si>
  <si>
    <t>48.6187383333333</t>
  </si>
  <si>
    <t>40.9951516666667</t>
  </si>
  <si>
    <t>50.8350366666667</t>
  </si>
  <si>
    <t>66.6258866666667</t>
  </si>
  <si>
    <t>49.19665</t>
  </si>
  <si>
    <t>44.12881</t>
  </si>
  <si>
    <t>40.2589116666667</t>
  </si>
  <si>
    <t>37.8229116666667</t>
  </si>
  <si>
    <t>41.47322</t>
  </si>
  <si>
    <t>51.23867</t>
  </si>
  <si>
    <t>45.6949883333333</t>
  </si>
  <si>
    <t>63.8666533333333</t>
  </si>
  <si>
    <t>50.9701933333333</t>
  </si>
  <si>
    <t>45.3309633333333</t>
  </si>
  <si>
    <t>51.62428</t>
  </si>
  <si>
    <t>44.1995433333333</t>
  </si>
  <si>
    <t>49.0113116666667</t>
  </si>
  <si>
    <t>48.7182883333333</t>
  </si>
  <si>
    <t>48.2111516666667</t>
  </si>
  <si>
    <t>44.1261516666667</t>
  </si>
  <si>
    <t>39.2451466666667</t>
  </si>
  <si>
    <t>40.7408066666667</t>
  </si>
  <si>
    <t>40.2233633333333</t>
  </si>
  <si>
    <t>40.7035083333333</t>
  </si>
  <si>
    <t>53.3271983333333</t>
  </si>
  <si>
    <t>45.5203366666667</t>
  </si>
  <si>
    <t>47.9299716666667</t>
  </si>
  <si>
    <t>38.8749933333333</t>
  </si>
  <si>
    <t>37.9909766666667</t>
  </si>
  <si>
    <t>47.579045</t>
  </si>
  <si>
    <t>47.1949333333333</t>
  </si>
  <si>
    <t>68.13985</t>
  </si>
  <si>
    <t>62.02429</t>
  </si>
  <si>
    <t>0.02</t>
  </si>
  <si>
    <t>1524.87407102625</t>
  </si>
  <si>
    <t>1088.61931028406</t>
  </si>
  <si>
    <t>3244.67209224781</t>
  </si>
  <si>
    <t>1071.57817258875</t>
  </si>
  <si>
    <t>1935.88359251063</t>
  </si>
  <si>
    <t>1043.54850950281</t>
  </si>
  <si>
    <t>802.466234112188</t>
  </si>
  <si>
    <t>1190.67717161219</t>
  </si>
  <si>
    <t>844.464158916875</t>
  </si>
  <si>
    <t>1552.84550657313</t>
  </si>
  <si>
    <t>2199.11845579188</t>
  </si>
  <si>
    <t>2088.14189329188</t>
  </si>
  <si>
    <t>1020.5464343075</t>
  </si>
  <si>
    <t>971.550218487188</t>
  </si>
  <si>
    <t>1012.61454954188</t>
  </si>
  <si>
    <t>1309.80839719813</t>
  </si>
  <si>
    <t>1013.57432737391</t>
  </si>
  <si>
    <t>1808.9058093075</t>
  </si>
  <si>
    <t>2026.97513179859</t>
  </si>
  <si>
    <t>1861.96550169031</t>
  </si>
  <si>
    <t>1200.639207745</t>
  </si>
  <si>
    <t>1768.93437376063</t>
  </si>
  <si>
    <t>1354.71220579188</t>
  </si>
  <si>
    <t>1439.7729968075</t>
  </si>
  <si>
    <t>1348.61613645594</t>
  </si>
  <si>
    <t>974.48979</t>
  </si>
  <si>
    <t>1828.95574</t>
  </si>
  <si>
    <t>1558.74882688563</t>
  </si>
  <si>
    <t>1199.63566770594</t>
  </si>
  <si>
    <t>944.515611553594</t>
  </si>
  <si>
    <t>1086.61601438563</t>
  </si>
  <si>
    <t>1651.7925280575</t>
  </si>
  <si>
    <t>912.514879131719</t>
  </si>
  <si>
    <t>929.529649639531</t>
  </si>
  <si>
    <t>2199.13107662281</t>
  </si>
  <si>
    <t>959.502305889531</t>
  </si>
  <si>
    <t>986.551866436406</t>
  </si>
  <si>
    <t>1218.64836301844</t>
  </si>
  <si>
    <t>1050.52238645594</t>
  </si>
  <si>
    <t>1719.77409544031</t>
  </si>
  <si>
    <t>1749.90251340906</t>
  </si>
  <si>
    <t>1079.53032</t>
  </si>
  <si>
    <t>1118.54594602625</t>
  </si>
  <si>
    <t>1713.89055051844</t>
  </si>
  <si>
    <t>1786.93144407313</t>
  </si>
  <si>
    <t>1113.53691282313</t>
  </si>
  <si>
    <t>1231.61638059656</t>
  </si>
  <si>
    <t>1263.69316282313</t>
  </si>
  <si>
    <t>813.519273662969</t>
  </si>
  <si>
    <t>834.471849346563</t>
  </si>
  <si>
    <t>1000.56736936609</t>
  </si>
  <si>
    <t>1047.55705442469</t>
  </si>
  <si>
    <t>1714.98648433766</t>
  </si>
  <si>
    <t>1406.93351926844</t>
  </si>
  <si>
    <t>1447.85270872156</t>
  </si>
  <si>
    <t>1063.57878294031</t>
  </si>
  <si>
    <t>1496.79581050953</t>
  </si>
  <si>
    <t>960.49272337</t>
  </si>
  <si>
    <t>1128.62724485438</t>
  </si>
  <si>
    <t>913.546312237188</t>
  </si>
  <si>
    <t>913.522203350469</t>
  </si>
  <si>
    <t>1482.83317747156</t>
  </si>
  <si>
    <t>2243.13278560719</t>
  </si>
  <si>
    <t>1554.807176495</t>
  </si>
  <si>
    <t>1340.75468626063</t>
  </si>
  <si>
    <t>1789.78495969813</t>
  </si>
  <si>
    <t>1019.58732786219</t>
  </si>
  <si>
    <t>1211.69719114344</t>
  </si>
  <si>
    <t>828.518358135625</t>
  </si>
  <si>
    <t>1557.82328977625</t>
  </si>
  <si>
    <t>1541.85185422938</t>
  </si>
  <si>
    <t>1674.82121458094</t>
  </si>
  <si>
    <t>1410.64811887781</t>
  </si>
  <si>
    <t>1020.57194700281</t>
  </si>
  <si>
    <t>1065.67753782313</t>
  </si>
  <si>
    <t>1506.74101438563</t>
  </si>
  <si>
    <t>1642.84208860438</t>
  </si>
  <si>
    <t>1386.764207745</t>
  </si>
  <si>
    <t>942.561754131719</t>
  </si>
  <si>
    <t>1523.87797727625</t>
  </si>
  <si>
    <t>1300.70012083094</t>
  </si>
  <si>
    <t>1254.63921</t>
  </si>
  <si>
    <t>1299.71562376063</t>
  </si>
  <si>
    <t>1144.68290891688</t>
  </si>
  <si>
    <t>1669.91728391688</t>
  </si>
  <si>
    <t>1891.03422727625</t>
  </si>
  <si>
    <t>1768.00297727625</t>
  </si>
  <si>
    <t>1018.59239378016</t>
  </si>
  <si>
    <t>871.487596416875</t>
  </si>
  <si>
    <t>1372.75358762781</t>
  </si>
  <si>
    <t>884.55522337</t>
  </si>
  <si>
    <t>883.572496319219</t>
  </si>
  <si>
    <t>1131.64152708094</t>
  </si>
  <si>
    <t>1263.77824583094</t>
  </si>
  <si>
    <t>2126.13003902516</t>
  </si>
  <si>
    <t>1770.8654</t>
  </si>
  <si>
    <t>1716.87540035328</t>
  </si>
  <si>
    <t>1265.63261594813</t>
  </si>
  <si>
    <t>1701.86699094813</t>
  </si>
  <si>
    <t>1164.57548704188</t>
  </si>
  <si>
    <t>819.401048565313</t>
  </si>
  <si>
    <t>1162.58513059656</t>
  </si>
  <si>
    <t>1002.50969114344</t>
  </si>
  <si>
    <t>2640.41159420094</t>
  </si>
  <si>
    <t>1892.87089719813</t>
  </si>
  <si>
    <t>1542.77372922938</t>
  </si>
  <si>
    <t>1701.99113645594</t>
  </si>
  <si>
    <t>1169.61589231531</t>
  </si>
  <si>
    <t>1525.7983874325</t>
  </si>
  <si>
    <t>1327.7261218075</t>
  </si>
  <si>
    <t>1031.53630247156</t>
  </si>
  <si>
    <t>1269.68876829188</t>
  </si>
  <si>
    <t>1563.92082395594</t>
  </si>
  <si>
    <t>2048.11552610438</t>
  </si>
  <si>
    <t>999.582689190313</t>
  </si>
  <si>
    <t>2057.07492427906</t>
  </si>
  <si>
    <t>1478.80697994313</t>
  </si>
  <si>
    <t>994.531846905156</t>
  </si>
  <si>
    <t>950.468126202031</t>
  </si>
  <si>
    <t>1161.627488995</t>
  </si>
  <si>
    <t>911.45610227625</t>
  </si>
  <si>
    <t>1218.61857786219</t>
  </si>
  <si>
    <t>1137.58867063563</t>
  </si>
  <si>
    <t>1092.53630247156</t>
  </si>
  <si>
    <t>1082.51005735438</t>
  </si>
  <si>
    <t>1679.85807981531</t>
  </si>
  <si>
    <t>1584.88437252125</t>
  </si>
  <si>
    <t>2208.08328609547</t>
  </si>
  <si>
    <t>841.488389873906</t>
  </si>
  <si>
    <t>2903.46658687672</t>
  </si>
  <si>
    <t>1644.76811</t>
  </si>
  <si>
    <t>1368.77421751063</t>
  </si>
  <si>
    <t>1226.60942258875</t>
  </si>
  <si>
    <t>1281.62285032313</t>
  </si>
  <si>
    <t>1415.71367063563</t>
  </si>
  <si>
    <t>1208.63749876063</t>
  </si>
  <si>
    <t>1585.85258665125</t>
  </si>
  <si>
    <t>1442.80290403406</t>
  </si>
  <si>
    <t>1389.71330442469</t>
  </si>
  <si>
    <t>1404.77336301844</t>
  </si>
  <si>
    <t>1132.54118528406</t>
  </si>
  <si>
    <t>985.542283916875</t>
  </si>
  <si>
    <t>1117.57219114344</t>
  </si>
  <si>
    <t>1638.87114133875</t>
  </si>
  <si>
    <t>1678.97355833094</t>
  </si>
  <si>
    <t>2127.00619869313</t>
  </si>
  <si>
    <t>1048.50517454188</t>
  </si>
  <si>
    <t>991.556932354375</t>
  </si>
  <si>
    <t>950.46879758875</t>
  </si>
  <si>
    <t>2021.97342281422</t>
  </si>
  <si>
    <t>1445.80436887781</t>
  </si>
  <si>
    <t>1422.66826047938</t>
  </si>
  <si>
    <t>1478.73076047938</t>
  </si>
  <si>
    <t>1752.81254758875</t>
  </si>
  <si>
    <t>1772.8882311825</t>
  </si>
  <si>
    <t>1041.486863995</t>
  </si>
  <si>
    <t>2194.003024865</t>
  </si>
  <si>
    <t>1026.45598020594</t>
  </si>
  <si>
    <t>1064.5112780575</t>
  </si>
  <si>
    <t>2279.10660152516</t>
  </si>
  <si>
    <t>1193.59892454188</t>
  </si>
  <si>
    <t>1493.74931516688</t>
  </si>
  <si>
    <t>1140.49870481531</t>
  </si>
  <si>
    <t>1416.78740110438</t>
  </si>
  <si>
    <t>1284.71501340906</t>
  </si>
  <si>
    <t>1925.02275266688</t>
  </si>
  <si>
    <t>1359.68742551844</t>
  </si>
  <si>
    <t>1105.588426495</t>
  </si>
  <si>
    <t>1647.72868528406</t>
  </si>
  <si>
    <t>1026.47441282313</t>
  </si>
  <si>
    <t>930.488450909063</t>
  </si>
  <si>
    <t>1159.65751829188</t>
  </si>
  <si>
    <t>979.473253155156</t>
  </si>
  <si>
    <t>1670.86064329188</t>
  </si>
  <si>
    <t>1388.68718137781</t>
  </si>
  <si>
    <t>2160.12027340016</t>
  </si>
  <si>
    <t>1479.7417468075</t>
  </si>
  <si>
    <t>2203.19413938563</t>
  </si>
  <si>
    <t>1493.78361692469</t>
  </si>
  <si>
    <t>1725.86613645594</t>
  </si>
  <si>
    <t>915.551378155156</t>
  </si>
  <si>
    <t>1430.75114622156</t>
  </si>
  <si>
    <t>1815.93181028406</t>
  </si>
  <si>
    <t>1278.69267454188</t>
  </si>
  <si>
    <t>2188.24472408375</t>
  </si>
  <si>
    <t>1329.72551145594</t>
  </si>
  <si>
    <t>1337.63408079188</t>
  </si>
  <si>
    <t>1274.66472044031</t>
  </si>
  <si>
    <t>1534.75456419031</t>
  </si>
  <si>
    <t>1279.67582883875</t>
  </si>
  <si>
    <t>1003.54521360438</t>
  </si>
  <si>
    <t>1674.85672359547</t>
  </si>
  <si>
    <t>1421.70878782313</t>
  </si>
  <si>
    <t>1427.85356321375</t>
  </si>
  <si>
    <t>1438.76872434656</t>
  </si>
  <si>
    <t>958.494432354375</t>
  </si>
  <si>
    <t>1002.54094114344</t>
  </si>
  <si>
    <t>1103.576707745</t>
  </si>
  <si>
    <t>905.43657102625</t>
  </si>
  <si>
    <t>1703.83096675953</t>
  </si>
  <si>
    <t>1000.54033079188</t>
  </si>
  <si>
    <t>1200.68364133875</t>
  </si>
  <si>
    <t>1159.62724485438</t>
  </si>
  <si>
    <t>1867.89445676844</t>
  </si>
  <si>
    <t>1268.68388547938</t>
  </si>
  <si>
    <t>1011.58256712</t>
  </si>
  <si>
    <t>1559.76823606531</t>
  </si>
  <si>
    <t>1693.84477415125</t>
  </si>
  <si>
    <t>2441.34592037281</t>
  </si>
  <si>
    <t>1610.76664915125</t>
  </si>
  <si>
    <t>1394.66452388844</t>
  </si>
  <si>
    <t>1207.57744016688</t>
  </si>
  <si>
    <t>1355.7183093075</t>
  </si>
  <si>
    <t>1088.59404172938</t>
  </si>
  <si>
    <t>1347.689988995</t>
  </si>
  <si>
    <t>1535.77055540125</t>
  </si>
  <si>
    <t>1395.63713254969</t>
  </si>
  <si>
    <t>1472.62968626063</t>
  </si>
  <si>
    <t>1114.62004270594</t>
  </si>
  <si>
    <t>997.444261455938</t>
  </si>
  <si>
    <t>1280.67302122156</t>
  </si>
  <si>
    <t>816.409532452031</t>
  </si>
  <si>
    <t>1676.81486692469</t>
  </si>
  <si>
    <t>1588.78561763844</t>
  </si>
  <si>
    <t>1437.73613157313</t>
  </si>
  <si>
    <t>1525.85063352625</t>
  </si>
  <si>
    <t>2327.08957271656</t>
  </si>
  <si>
    <t>1377.58000364344</t>
  </si>
  <si>
    <t>1108.56266965906</t>
  </si>
  <si>
    <t>1000.541551495</t>
  </si>
  <si>
    <t>1852.90348997156</t>
  </si>
  <si>
    <t>1174.60551633875</t>
  </si>
  <si>
    <t>1430.71306028406</t>
  </si>
  <si>
    <t>943.579820537969</t>
  </si>
  <si>
    <t>1063.5151843075</t>
  </si>
  <si>
    <t>1401.705613995</t>
  </si>
  <si>
    <t>1162.52226438563</t>
  </si>
  <si>
    <t>1911.94035520594</t>
  </si>
  <si>
    <t>1429.6714343075</t>
  </si>
  <si>
    <t>917.456895733281</t>
  </si>
  <si>
    <t>944.504197979375</t>
  </si>
  <si>
    <t>1756.82902708094</t>
  </si>
  <si>
    <t>1335.65373411219</t>
  </si>
  <si>
    <t>1261.59160032313</t>
  </si>
  <si>
    <t>1216.6186999325</t>
  </si>
  <si>
    <t>1030.54142942469</t>
  </si>
  <si>
    <t>1158.63640012781</t>
  </si>
  <si>
    <t>1512.86369504969</t>
  </si>
  <si>
    <t>1125.62223997156</t>
  </si>
  <si>
    <t>1919.022020245</t>
  </si>
  <si>
    <t>1411.84245481531</t>
  </si>
  <si>
    <t>1362.61747922938</t>
  </si>
  <si>
    <t>1290.62626829188</t>
  </si>
  <si>
    <t>1204.62993040125</t>
  </si>
  <si>
    <t>1763.79764156422</t>
  </si>
  <si>
    <t>2084.99704341969</t>
  </si>
  <si>
    <t>1557.82292356531</t>
  </si>
  <si>
    <t>1075.55668821375</t>
  </si>
  <si>
    <t>1782.94059934656</t>
  </si>
  <si>
    <t>1031.561082745</t>
  </si>
  <si>
    <t>1432.76835813563</t>
  </si>
  <si>
    <t>1233.68278684656</t>
  </si>
  <si>
    <t>1436.81474485438</t>
  </si>
  <si>
    <t>1831.96135129969</t>
  </si>
  <si>
    <t>1693.80119504969</t>
  </si>
  <si>
    <t>879.456956768438</t>
  </si>
  <si>
    <t>1485.79118528406</t>
  </si>
  <si>
    <t>1617.87272825281</t>
  </si>
  <si>
    <t>816.420884991094</t>
  </si>
  <si>
    <t>1234.6314</t>
  </si>
  <si>
    <t>1077.55827512781</t>
  </si>
  <si>
    <t>1544.79313840906</t>
  </si>
  <si>
    <t>2076.13162593922</t>
  </si>
  <si>
    <t>1131.57084837</t>
  </si>
  <si>
    <t>1238.71013059656</t>
  </si>
  <si>
    <t>1726.86233882984</t>
  </si>
  <si>
    <t>1186.60649290125</t>
  </si>
  <si>
    <t>1059.53007688563</t>
  </si>
  <si>
    <t>1471.77641477625</t>
  </si>
  <si>
    <t>960.463121319219</t>
  </si>
  <si>
    <t>1603.88127317469</t>
  </si>
  <si>
    <t>1686.84672727625</t>
  </si>
  <si>
    <t>1531.71171751063</t>
  </si>
  <si>
    <t>1517.76738157313</t>
  </si>
  <si>
    <t>1254.63835325281</t>
  </si>
  <si>
    <t>1705.84465208094</t>
  </si>
  <si>
    <t>1491.76884641688</t>
  </si>
  <si>
    <t>1222.75187864344</t>
  </si>
  <si>
    <t>1050.52092161219</t>
  </si>
  <si>
    <t>1019.57792844813</t>
  </si>
  <si>
    <t>1673.90947141688</t>
  </si>
  <si>
    <t>2142.09115963063</t>
  </si>
  <si>
    <t>1189.56962766688</t>
  </si>
  <si>
    <t>1098.62516965906</t>
  </si>
  <si>
    <t>1818.93364133875</t>
  </si>
  <si>
    <t>1417.78386106531</t>
  </si>
  <si>
    <t>935.530565166875</t>
  </si>
  <si>
    <t>1055.55485715906</t>
  </si>
  <si>
    <t>849.457628155156</t>
  </si>
  <si>
    <t>980.483079815313</t>
  </si>
  <si>
    <t>1497.7378405575</t>
  </si>
  <si>
    <t>1215.67216672938</t>
  </si>
  <si>
    <t>1373.71965208094</t>
  </si>
  <si>
    <t>1843.85466184656</t>
  </si>
  <si>
    <t>985.498643780156</t>
  </si>
  <si>
    <t>1277.72453489344</t>
  </si>
  <si>
    <t>1742.86429195484</t>
  </si>
  <si>
    <t>2466.28744869313</t>
  </si>
  <si>
    <t>1632.8784655575</t>
  </si>
  <si>
    <t>1539.82902708094</t>
  </si>
  <si>
    <t>1421.75236692469</t>
  </si>
  <si>
    <t>1389.76371946375</t>
  </si>
  <si>
    <t>1744.9487780575</t>
  </si>
  <si>
    <t>1120.5620593075</t>
  </si>
  <si>
    <t>970.487901592656</t>
  </si>
  <si>
    <t>1673.92753782313</t>
  </si>
  <si>
    <t>2060.98422603688</t>
  </si>
  <si>
    <t>1685.91105833094</t>
  </si>
  <si>
    <t>1223.63383665125</t>
  </si>
  <si>
    <t>1729.79825191578</t>
  </si>
  <si>
    <t>2044.98081</t>
  </si>
  <si>
    <t>1714.83818235438</t>
  </si>
  <si>
    <t>1902.03691282313</t>
  </si>
  <si>
    <t>1992.01352291188</t>
  </si>
  <si>
    <t>982.485032940313</t>
  </si>
  <si>
    <t>1378.72099485438</t>
  </si>
  <si>
    <t>1817.85136594813</t>
  </si>
  <si>
    <t>2163.0860326775</t>
  </si>
  <si>
    <t>1430.79983882984</t>
  </si>
  <si>
    <t>1586.75883665125</t>
  </si>
  <si>
    <t>1568.91423215906</t>
  </si>
  <si>
    <t>1043.54655637781</t>
  </si>
  <si>
    <t>1506.82304563563</t>
  </si>
  <si>
    <t>1345.74650754969</t>
  </si>
  <si>
    <t>1214.64665403406</t>
  </si>
  <si>
    <t>1622.81755247156</t>
  </si>
  <si>
    <t>960.50004758875</t>
  </si>
  <si>
    <t>1438.68290891688</t>
  </si>
  <si>
    <t>1518.80095090906</t>
  </si>
  <si>
    <t>2058.10031490406</t>
  </si>
  <si>
    <t>1117.53654661219</t>
  </si>
  <si>
    <t>1230.5952624325</t>
  </si>
  <si>
    <t>1662.77018919031</t>
  </si>
  <si>
    <t>1844.01054563563</t>
  </si>
  <si>
    <t>2385.13840084156</t>
  </si>
  <si>
    <t>1356.709520245</t>
  </si>
  <si>
    <t>944.478685284063</t>
  </si>
  <si>
    <t>922.463182354375</t>
  </si>
  <si>
    <t>1143.60136594813</t>
  </si>
  <si>
    <t>902.457384014531</t>
  </si>
  <si>
    <t>2179.11233882984</t>
  </si>
  <si>
    <t>1178.56474485438</t>
  </si>
  <si>
    <t>2357.16263179859</t>
  </si>
  <si>
    <t>1092.54277219813</t>
  </si>
  <si>
    <t>1226.67228879969</t>
  </si>
  <si>
    <t>1252.69401731531</t>
  </si>
  <si>
    <t>987.562242412969</t>
  </si>
  <si>
    <t>1432.768113995</t>
  </si>
  <si>
    <t>1610.80644407313</t>
  </si>
  <si>
    <t>2384.25711422047</t>
  </si>
  <si>
    <t>1291.5977</t>
  </si>
  <si>
    <t>1531.83513059656</t>
  </si>
  <si>
    <t>958.457322979375</t>
  </si>
  <si>
    <t>1506.81266965906</t>
  </si>
  <si>
    <t>2028.98185911219</t>
  </si>
  <si>
    <t>1458.74345579188</t>
  </si>
  <si>
    <t>1299.70634641688</t>
  </si>
  <si>
    <t>1673.83195676844</t>
  </si>
  <si>
    <t>1577.80693235438</t>
  </si>
  <si>
    <t>939.500474834844</t>
  </si>
  <si>
    <t>2409.17996578297</t>
  </si>
  <si>
    <t>1240.70012083094</t>
  </si>
  <si>
    <t>1317.67961301844</t>
  </si>
  <si>
    <t>1875.98991575281</t>
  </si>
  <si>
    <t>1118.6304186825</t>
  </si>
  <si>
    <t>1276.71513547938</t>
  </si>
  <si>
    <t>1648.932176495</t>
  </si>
  <si>
    <t>1124.67753782313</t>
  </si>
  <si>
    <t>1298.82097044031</t>
  </si>
  <si>
    <t>1487.78752317469</t>
  </si>
  <si>
    <t>1246.65239133875</t>
  </si>
  <si>
    <t>918.50053587</t>
  </si>
  <si>
    <t>928.520372295781</t>
  </si>
  <si>
    <t>1018.60472288172</t>
  </si>
  <si>
    <t>1469.78032102625</t>
  </si>
  <si>
    <t>2069.04159908375</t>
  </si>
  <si>
    <t>1106.55851926844</t>
  </si>
  <si>
    <t>956.577134991094</t>
  </si>
  <si>
    <t>1661.8569811825</t>
  </si>
  <si>
    <t>1087.56303587</t>
  </si>
  <si>
    <t>816.456895733281</t>
  </si>
  <si>
    <t>935.459581280156</t>
  </si>
  <si>
    <t>1267.62565794031</t>
  </si>
  <si>
    <t>1555.86796751063</t>
  </si>
  <si>
    <t>1400.68852415125</t>
  </si>
  <si>
    <t>1041.59306516688</t>
  </si>
  <si>
    <t>937.5464343075</t>
  </si>
  <si>
    <t>2040.06450071375</t>
  </si>
  <si>
    <t>1433.76469602625</t>
  </si>
  <si>
    <t>1296.7459</t>
  </si>
  <si>
    <t>849.416551495</t>
  </si>
  <si>
    <t>976.53618</t>
  </si>
  <si>
    <t>1357.74650754969</t>
  </si>
  <si>
    <t>1176.58403196375</t>
  </si>
  <si>
    <t>820.46825</t>
  </si>
  <si>
    <t>2170.04399290125</t>
  </si>
  <si>
    <t>1855.91703977625</t>
  </si>
  <si>
    <t>1473.80729856531</t>
  </si>
  <si>
    <t>1644.80009641688</t>
  </si>
  <si>
    <t>929.490404034063</t>
  </si>
  <si>
    <t>1113.61406126063</t>
  </si>
  <si>
    <t>1192.61259641688</t>
  </si>
  <si>
    <t>1918.06216793141</t>
  </si>
  <si>
    <t>1559.80351438563</t>
  </si>
  <si>
    <t>1457.83903684656</t>
  </si>
  <si>
    <t>1390.67546262781</t>
  </si>
  <si>
    <t>1744.86686887781</t>
  </si>
  <si>
    <t>1022.52598753016</t>
  </si>
  <si>
    <t>865.452745342656</t>
  </si>
  <si>
    <t>1152.60051145594</t>
  </si>
  <si>
    <t>996.521104717656</t>
  </si>
  <si>
    <t>1312.66435</t>
  </si>
  <si>
    <t>1511.71562376063</t>
  </si>
  <si>
    <t>1375.75870113453</t>
  </si>
  <si>
    <t>1750.94455318531</t>
  </si>
  <si>
    <t>1247.71039180836</t>
  </si>
  <si>
    <t>1293.68925657313</t>
  </si>
  <si>
    <t>1582.81303587</t>
  </si>
  <si>
    <t>994.578782940313</t>
  </si>
  <si>
    <t>957.489732647344</t>
  </si>
  <si>
    <t>2236.08139400563</t>
  </si>
  <si>
    <t>2373.13612909438</t>
  </si>
  <si>
    <t>1806.89352779469</t>
  </si>
  <si>
    <t>1057.63786497156</t>
  </si>
  <si>
    <t>1402.77226438563</t>
  </si>
  <si>
    <t>1247.59294309656</t>
  </si>
  <si>
    <t>1941.05215816578</t>
  </si>
  <si>
    <t>971.576341534063</t>
  </si>
  <si>
    <t>1583.84501829188</t>
  </si>
  <si>
    <t>913.546007061406</t>
  </si>
  <si>
    <t>833.487596416875</t>
  </si>
  <si>
    <t>1115.64372434656</t>
  </si>
  <si>
    <t>1017.59282102625</t>
  </si>
  <si>
    <t>1445.70573606531</t>
  </si>
  <si>
    <t>1303.67997922938</t>
  </si>
  <si>
    <t>1816.9839343075</t>
  </si>
  <si>
    <t>1087.61686887781</t>
  </si>
  <si>
    <t>904.480455303594</t>
  </si>
  <si>
    <t>912.587388897344</t>
  </si>
  <si>
    <t>1721.79911985438</t>
  </si>
  <si>
    <t>1937.99711790125</t>
  </si>
  <si>
    <t>916.473314190313</t>
  </si>
  <si>
    <t>1383.70329465906</t>
  </si>
  <si>
    <t>976.54582</t>
  </si>
  <si>
    <t>1271.69645872156</t>
  </si>
  <si>
    <t>1613.86264400563</t>
  </si>
  <si>
    <t>1246.67888059656</t>
  </si>
  <si>
    <t>1030.55156126063</t>
  </si>
  <si>
    <t>1445.78679075281</t>
  </si>
  <si>
    <t>1018.6050280575</t>
  </si>
  <si>
    <t>948.551378155156</t>
  </si>
  <si>
    <t>1291.70158567469</t>
  </si>
  <si>
    <t>1116.60649290125</t>
  </si>
  <si>
    <t>1513.82255735438</t>
  </si>
  <si>
    <t>1649.95671262781</t>
  </si>
  <si>
    <t>2532.34878902516</t>
  </si>
  <si>
    <t>910.509691143438</t>
  </si>
  <si>
    <t>1279.73759641688</t>
  </si>
  <si>
    <t>1185.68400754969</t>
  </si>
  <si>
    <t>1901.03630247156</t>
  </si>
  <si>
    <t>1085.65629758875</t>
  </si>
  <si>
    <t>1614.83146848719</t>
  </si>
  <si>
    <t>1534.81290035328</t>
  </si>
  <si>
    <t>2364.14628782313</t>
  </si>
  <si>
    <t>998.599351787969</t>
  </si>
  <si>
    <t>1370.76298704188</t>
  </si>
  <si>
    <t>1211.7397936825</t>
  </si>
  <si>
    <t>1986.02981929859</t>
  </si>
  <si>
    <t>1161.6538561825</t>
  </si>
  <si>
    <t>1312.78312864344</t>
  </si>
  <si>
    <t>1673.81669797938</t>
  </si>
  <si>
    <t>1819.87236204188</t>
  </si>
  <si>
    <t>1418.76445188563</t>
  </si>
  <si>
    <t>963.539964580938</t>
  </si>
  <si>
    <t>1483.70129757008</t>
  </si>
  <si>
    <t>1005.5386218075</t>
  </si>
  <si>
    <t>2127.16073970875</t>
  </si>
  <si>
    <t>1456.80204954188</t>
  </si>
  <si>
    <t>1101.5913561825</t>
  </si>
  <si>
    <t>1084.65300169031</t>
  </si>
  <si>
    <t>1159.64677610438</t>
  </si>
  <si>
    <t>1251.62646846852</t>
  </si>
  <si>
    <t>1225.64299192469</t>
  </si>
  <si>
    <t>1541.82585325281</t>
  </si>
  <si>
    <t>2682.28896112563</t>
  </si>
  <si>
    <t>1765.00101070484</t>
  </si>
  <si>
    <t>1587.84367551844</t>
  </si>
  <si>
    <t>1685.94584837</t>
  </si>
  <si>
    <t>1141.65556516688</t>
  </si>
  <si>
    <t>842.511827373906</t>
  </si>
  <si>
    <t>969.607896709844</t>
  </si>
  <si>
    <t>1899.93893795094</t>
  </si>
  <si>
    <t>948.569688702031</t>
  </si>
  <si>
    <t>1095.67717161219</t>
  </si>
  <si>
    <t>2270.25143795094</t>
  </si>
  <si>
    <t>1261.69023313563</t>
  </si>
  <si>
    <t>1385.76542844813</t>
  </si>
  <si>
    <t>1565.8061999325</t>
  </si>
  <si>
    <t>1457.84929075281</t>
  </si>
  <si>
    <t>1147.67131223719</t>
  </si>
  <si>
    <t>1195.61369504969</t>
  </si>
  <si>
    <t>1057.53483762781</t>
  </si>
  <si>
    <t>1638.82339840016</t>
  </si>
  <si>
    <t>1194.61747922938</t>
  </si>
  <si>
    <t>2031.99125852625</t>
  </si>
  <si>
    <t>2672.34097652516</t>
  </si>
  <si>
    <t>957.572374248906</t>
  </si>
  <si>
    <t>1671.92888059656</t>
  </si>
  <si>
    <t>971.577379131719</t>
  </si>
  <si>
    <t>1008.49931516688</t>
  </si>
  <si>
    <t>1078.57756223719</t>
  </si>
  <si>
    <t>1208.59770383875</t>
  </si>
  <si>
    <t>934.499742412969</t>
  </si>
  <si>
    <t>1355.71379270594</t>
  </si>
  <si>
    <t>1384.76799192469</t>
  </si>
  <si>
    <t>1662.84465208094</t>
  </si>
  <si>
    <t>1145.63981809656</t>
  </si>
  <si>
    <t>1260.635301495</t>
  </si>
  <si>
    <t>1171.68193235438</t>
  </si>
  <si>
    <t>870.449876690313</t>
  </si>
  <si>
    <t>872.482713604375</t>
  </si>
  <si>
    <t>984.608140850469</t>
  </si>
  <si>
    <t>903.469957256719</t>
  </si>
  <si>
    <t>933.444566631719</t>
  </si>
  <si>
    <t>1058.54765501063</t>
  </si>
  <si>
    <t>1318.68095579188</t>
  </si>
  <si>
    <t>1384.74907102625</t>
  </si>
  <si>
    <t>986.577440166875</t>
  </si>
  <si>
    <t>1526.6948718075</t>
  </si>
  <si>
    <t>1561.78190794031</t>
  </si>
  <si>
    <t>1049.50102415125</t>
  </si>
  <si>
    <t>1220.65617551844</t>
  </si>
  <si>
    <t>1259.70207395594</t>
  </si>
  <si>
    <t>1138.65043821375</t>
  </si>
  <si>
    <t>894.456407452031</t>
  </si>
  <si>
    <t>1497.75493040125</t>
  </si>
  <si>
    <t>1648.90837278406</t>
  </si>
  <si>
    <t>1497.83183469813</t>
  </si>
  <si>
    <t>1291.69059934656</t>
  </si>
  <si>
    <t>1258.7495593075</t>
  </si>
  <si>
    <t>1794.07614498219</t>
  </si>
  <si>
    <t>1013.60899534266</t>
  </si>
  <si>
    <t>971.589219952031</t>
  </si>
  <si>
    <t>1261.64238</t>
  </si>
  <si>
    <t>1539.88591184656</t>
  </si>
  <si>
    <t>1028.57267942469</t>
  </si>
  <si>
    <t>1604.77946653406</t>
  </si>
  <si>
    <t>1130.60930051844</t>
  </si>
  <si>
    <t>1276.72502317469</t>
  </si>
  <si>
    <t>943.521287823125</t>
  </si>
  <si>
    <t>1440.85690670094</t>
  </si>
  <si>
    <t>1387.72404661219</t>
  </si>
  <si>
    <t>1197.64836301844</t>
  </si>
  <si>
    <t>1640.84343137781</t>
  </si>
  <si>
    <t>1315.71220579188</t>
  </si>
  <si>
    <t>1313.75651731531</t>
  </si>
  <si>
    <t>1285.70109739344</t>
  </si>
  <si>
    <t>1226.67289915125</t>
  </si>
  <si>
    <t>1143.5991686825</t>
  </si>
  <si>
    <t>1662.95524778406</t>
  </si>
  <si>
    <t>1575.77543821375</t>
  </si>
  <si>
    <t>1304.66069212</t>
  </si>
  <si>
    <t>1519.81657590906</t>
  </si>
  <si>
    <t>1282.78801145594</t>
  </si>
  <si>
    <t>1409.78947629969</t>
  </si>
  <si>
    <t>1313.70890989344</t>
  </si>
  <si>
    <t>2022.99551754078</t>
  </si>
  <si>
    <t>1416.70622434656</t>
  </si>
  <si>
    <t>1637.96403684656</t>
  </si>
  <si>
    <t>1350.83488645594</t>
  </si>
  <si>
    <t>1772.94328489344</t>
  </si>
  <si>
    <t>1424.76860227625</t>
  </si>
  <si>
    <t>1257.66899290125</t>
  </si>
  <si>
    <t>1723.87553587</t>
  </si>
  <si>
    <t>1965.05545406422</t>
  </si>
  <si>
    <t>1302.77653684656</t>
  </si>
  <si>
    <t>1054.66191282313</t>
  </si>
  <si>
    <t>862.503099346563</t>
  </si>
  <si>
    <t>1029.59343137781</t>
  </si>
  <si>
    <t>1591.92312984547</t>
  </si>
  <si>
    <t>1243.6909655575</t>
  </si>
  <si>
    <t>1269.7573718075</t>
  </si>
  <si>
    <t>956.578233623906</t>
  </si>
  <si>
    <t>1117.57634153406</t>
  </si>
  <si>
    <t>1287.73369016688</t>
  </si>
  <si>
    <t>991.581468487188</t>
  </si>
  <si>
    <t>1274.65922727625</t>
  </si>
  <si>
    <t>1463.81450071375</t>
  </si>
  <si>
    <t>2158.13554563563</t>
  </si>
  <si>
    <t>1157.6890124325</t>
  </si>
  <si>
    <t>1651.83256712</t>
  </si>
  <si>
    <t>2292.23398189625</t>
  </si>
  <si>
    <t>1347.71708860438</t>
  </si>
  <si>
    <t>1020.60820188563</t>
  </si>
  <si>
    <t>1608.87297239344</t>
  </si>
  <si>
    <t>1713.86075191578</t>
  </si>
  <si>
    <t>1164.64494504969</t>
  </si>
  <si>
    <t>1105.549363995</t>
  </si>
  <si>
    <t>1736.98845090906</t>
  </si>
  <si>
    <t>1445.83671751063</t>
  </si>
  <si>
    <t>1350.73674192469</t>
  </si>
  <si>
    <t>1728.87993040125</t>
  </si>
  <si>
    <t>840.494676495</t>
  </si>
  <si>
    <t>1168.64750852625</t>
  </si>
  <si>
    <t>1107.61540403406</t>
  </si>
  <si>
    <t>1053.67717161219</t>
  </si>
  <si>
    <t>1342.79374876063</t>
  </si>
  <si>
    <t>1906.02737789234</t>
  </si>
  <si>
    <t>2088.01616087</t>
  </si>
  <si>
    <t>1205.68779172938</t>
  </si>
  <si>
    <t>1106.64543333094</t>
  </si>
  <si>
    <t>1866.94743528406</t>
  </si>
  <si>
    <t>1459.732957745</t>
  </si>
  <si>
    <t>1334.71953001063</t>
  </si>
  <si>
    <t>1015.61338987391</t>
  </si>
  <si>
    <t>1593.79997434656</t>
  </si>
  <si>
    <t>1142.71501340906</t>
  </si>
  <si>
    <t>2549.22397</t>
  </si>
  <si>
    <t>985.542650127813</t>
  </si>
  <si>
    <t>1380.68083372156</t>
  </si>
  <si>
    <t>1396.7065905575</t>
  </si>
  <si>
    <t>913.607774639531</t>
  </si>
  <si>
    <t>1440.88017454188</t>
  </si>
  <si>
    <t>1242.66801633875</t>
  </si>
  <si>
    <t>1171.74357786219</t>
  </si>
  <si>
    <t>1733.91276731531</t>
  </si>
  <si>
    <t>989.504564190313</t>
  </si>
  <si>
    <t>1545.85177974781</t>
  </si>
  <si>
    <t>2001.20212154469</t>
  </si>
  <si>
    <t>1591.84819212</t>
  </si>
  <si>
    <t>1453.80749874195</t>
  </si>
  <si>
    <t>2372.08957271656</t>
  </si>
  <si>
    <t>1844.83500852625</t>
  </si>
  <si>
    <t>1929.00163450281</t>
  </si>
  <si>
    <t>1259.67546262781</t>
  </si>
  <si>
    <t>1176.53972044031</t>
  </si>
  <si>
    <t>835.397935772344</t>
  </si>
  <si>
    <t>1718.94865598719</t>
  </si>
  <si>
    <t>1631.86772337</t>
  </si>
  <si>
    <t>1774.91179075281</t>
  </si>
  <si>
    <t>1177.55314817469</t>
  </si>
  <si>
    <t>933.507066631719</t>
  </si>
  <si>
    <t>1521.71269407313</t>
  </si>
  <si>
    <t>1507.74723997156</t>
  </si>
  <si>
    <t>958.550035381719</t>
  </si>
  <si>
    <t>1207.67538814625</t>
  </si>
  <si>
    <t>1179.5854968075</t>
  </si>
  <si>
    <t>1052.51884641688</t>
  </si>
  <si>
    <t>1993.97465696375</t>
  </si>
  <si>
    <t>1475.73930540125</t>
  </si>
  <si>
    <t>1013.58073606531</t>
  </si>
  <si>
    <t>1031.52775754969</t>
  </si>
  <si>
    <t>1481.80363645594</t>
  </si>
  <si>
    <t>1147.64689817469</t>
  </si>
  <si>
    <t>1928.99502925953</t>
  </si>
  <si>
    <t>1049.52787962</t>
  </si>
  <si>
    <t>1457.72014036219</t>
  </si>
  <si>
    <t>990.540513897344</t>
  </si>
  <si>
    <t>1626.90268306813</t>
  </si>
  <si>
    <t>1607.74846067469</t>
  </si>
  <si>
    <t>1884.98576536219</t>
  </si>
  <si>
    <t>1810.79898433766</t>
  </si>
  <si>
    <t>1028.59013547938</t>
  </si>
  <si>
    <t>1062.54911985438</t>
  </si>
  <si>
    <t>1148.600145245</t>
  </si>
  <si>
    <t>1382.66288938563</t>
  </si>
  <si>
    <t>1302.68364133875</t>
  </si>
  <si>
    <t>1389.65141477625</t>
  </si>
  <si>
    <t>1102.62394895594</t>
  </si>
  <si>
    <t>903.41649</t>
  </si>
  <si>
    <t>1897.03598384938</t>
  </si>
  <si>
    <t>2481.16861324391</t>
  </si>
  <si>
    <t>1099.64678</t>
  </si>
  <si>
    <t>952.593736553594</t>
  </si>
  <si>
    <t>1428.76054563563</t>
  </si>
  <si>
    <t>1669.85685911219</t>
  </si>
  <si>
    <t>1425.72819700281</t>
  </si>
  <si>
    <t>815.497972393438</t>
  </si>
  <si>
    <t>1140.55009641688</t>
  </si>
  <si>
    <t>1415.64018</t>
  </si>
  <si>
    <t>1648.78923215906</t>
  </si>
  <si>
    <t>1128.600145245</t>
  </si>
  <si>
    <t>1511.71098508875</t>
  </si>
  <si>
    <t>1769.83774166188</t>
  </si>
  <si>
    <t>1712.95439329188</t>
  </si>
  <si>
    <t>1029.50676145594</t>
  </si>
  <si>
    <t>1140.58036985438</t>
  </si>
  <si>
    <t>1434.79399290125</t>
  </si>
  <si>
    <t>1730.85807981531</t>
  </si>
  <si>
    <t>1471.77604856531</t>
  </si>
  <si>
    <t>1561.71696653406</t>
  </si>
  <si>
    <t>1797.86039915125</t>
  </si>
  <si>
    <t>1602.82206907313</t>
  </si>
  <si>
    <t>1286.64872922938</t>
  </si>
  <si>
    <t>1494.72697629969</t>
  </si>
  <si>
    <t>1002.48473</t>
  </si>
  <si>
    <t>931.483995342656</t>
  </si>
  <si>
    <t>1731.91545286219</t>
  </si>
  <si>
    <t>1376.65348997156</t>
  </si>
  <si>
    <t>1393.66691770594</t>
  </si>
  <si>
    <t>1231.59160032313</t>
  </si>
  <si>
    <t>1173.62468137781</t>
  </si>
  <si>
    <t>1211.6616686825</t>
  </si>
  <si>
    <t>1224.68583860438</t>
  </si>
  <si>
    <t>1122.53410520594</t>
  </si>
  <si>
    <t>1200.63957395594</t>
  </si>
  <si>
    <t>1382.76506223719</t>
  </si>
  <si>
    <t>1024.57792844813</t>
  </si>
  <si>
    <t>900.477525616094</t>
  </si>
  <si>
    <t>1434.73771848719</t>
  </si>
  <si>
    <t>2074.03396968922</t>
  </si>
  <si>
    <t>1306.77372922938</t>
  </si>
  <si>
    <t>963.525804424688</t>
  </si>
  <si>
    <t>902.493760967656</t>
  </si>
  <si>
    <t>1265.5561999325</t>
  </si>
  <si>
    <t>1120.59941282313</t>
  </si>
  <si>
    <t>1491.68815794031</t>
  </si>
  <si>
    <t>1994.91862669031</t>
  </si>
  <si>
    <t>1394.67448606531</t>
  </si>
  <si>
    <t>1926.07072629969</t>
  </si>
  <si>
    <t>1297.71208372156</t>
  </si>
  <si>
    <t>944.540635967656</t>
  </si>
  <si>
    <t>1595.73417844813</t>
  </si>
  <si>
    <t>1444.76371946375</t>
  </si>
  <si>
    <t>999.583116436406</t>
  </si>
  <si>
    <t>1631.90007200281</t>
  </si>
  <si>
    <t>1728.89238157313</t>
  </si>
  <si>
    <t>1523.73674192469</t>
  </si>
  <si>
    <t>1155.67033567469</t>
  </si>
  <si>
    <t>2583.29971675953</t>
  </si>
  <si>
    <t>1953.0327624325</t>
  </si>
  <si>
    <t>2541.24789791188</t>
  </si>
  <si>
    <t>1542.77775754969</t>
  </si>
  <si>
    <t>1086.58989133875</t>
  </si>
  <si>
    <t>1399.69133176844</t>
  </si>
  <si>
    <t>1728.83244504969</t>
  </si>
  <si>
    <t>1454.71855344813</t>
  </si>
  <si>
    <t>1256.72319212</t>
  </si>
  <si>
    <t>1074.56730833094</t>
  </si>
  <si>
    <t>1569.77238645594</t>
  </si>
  <si>
    <t>941.5522936825</t>
  </si>
  <si>
    <t>1098.58854856531</t>
  </si>
  <si>
    <t>1299.740770245</t>
  </si>
  <si>
    <t>1553.85966672938</t>
  </si>
  <si>
    <t>1169.653</t>
  </si>
  <si>
    <t>1472.73454465906</t>
  </si>
  <si>
    <t>1352.64274778406</t>
  </si>
  <si>
    <t>1408.67131223719</t>
  </si>
  <si>
    <t>1078.54081907313</t>
  </si>
  <si>
    <t>1604.78093137781</t>
  </si>
  <si>
    <t>1095.58268919031</t>
  </si>
  <si>
    <t>1282.61992063563</t>
  </si>
  <si>
    <t>1363.68303098719</t>
  </si>
  <si>
    <t>928.546129131719</t>
  </si>
  <si>
    <t>2182.02627925953</t>
  </si>
  <si>
    <t>1707.97795286219</t>
  </si>
  <si>
    <t>1590.88383665125</t>
  </si>
  <si>
    <t>1910.02275266688</t>
  </si>
  <si>
    <t>1000.57762327234</t>
  </si>
  <si>
    <t>1402.76921</t>
  </si>
  <si>
    <t>1125.67631712</t>
  </si>
  <si>
    <t>942.572801495</t>
  </si>
  <si>
    <t>1103.62016477625</t>
  </si>
  <si>
    <t>1292.6362780575</t>
  </si>
  <si>
    <t>1508.81974973719</t>
  </si>
  <si>
    <t>1651.96476926844</t>
  </si>
  <si>
    <t>1386.77360715906</t>
  </si>
  <si>
    <t>1080.56792</t>
  </si>
  <si>
    <t>1368.70439329188</t>
  </si>
  <si>
    <t>1493.73771848719</t>
  </si>
  <si>
    <t>1411.71550169031</t>
  </si>
  <si>
    <t>1966.97970943531</t>
  </si>
  <si>
    <t>1148.62993040125</t>
  </si>
  <si>
    <t>1492.76396360438</t>
  </si>
  <si>
    <t>1056.6147936825</t>
  </si>
  <si>
    <t>1055.64531126063</t>
  </si>
  <si>
    <t>1179.600145245</t>
  </si>
  <si>
    <t>1093.55314817469</t>
  </si>
  <si>
    <t>1261.68010129969</t>
  </si>
  <si>
    <t>992.515306377813</t>
  </si>
  <si>
    <t>1210.53386106531</t>
  </si>
  <si>
    <t>1387.71598997156</t>
  </si>
  <si>
    <t>961.470079327031</t>
  </si>
  <si>
    <t>1197.69536008875</t>
  </si>
  <si>
    <t>954.547777080938</t>
  </si>
  <si>
    <t>1272.6440905575</t>
  </si>
  <si>
    <t>2161.11362056813</t>
  </si>
  <si>
    <t>1843.90605344813</t>
  </si>
  <si>
    <t>2396.19522457203</t>
  </si>
  <si>
    <t>1075.55961790125</t>
  </si>
  <si>
    <t>1858.01262</t>
  </si>
  <si>
    <t>1356.69536008875</t>
  </si>
  <si>
    <t>1585.80961790125</t>
  </si>
  <si>
    <t>1279.6636218075</t>
  </si>
  <si>
    <t>1261.69011</t>
  </si>
  <si>
    <t>1498.71379270594</t>
  </si>
  <si>
    <t>1145.60478391688</t>
  </si>
  <si>
    <t>2383.20737056813</t>
  </si>
  <si>
    <t>979.520372295781</t>
  </si>
  <si>
    <t>1405.73417844813</t>
  </si>
  <si>
    <t>1619.86406126063</t>
  </si>
  <si>
    <t>1303.74333372156</t>
  </si>
  <si>
    <t>1443.69989376148</t>
  </si>
  <si>
    <t>1326.72636594813</t>
  </si>
  <si>
    <t>1978.08854856531</t>
  </si>
  <si>
    <t>1091.49431028406</t>
  </si>
  <si>
    <t>1307.66325559656</t>
  </si>
  <si>
    <t>1747.90903072438</t>
  </si>
  <si>
    <t>1871.91337766688</t>
  </si>
  <si>
    <t>1133.6030749325</t>
  </si>
  <si>
    <t>1540.82072629969</t>
  </si>
  <si>
    <t>1163.64250364344</t>
  </si>
  <si>
    <t>1422.64494504969</t>
  </si>
  <si>
    <t>1263.65019407313</t>
  </si>
  <si>
    <t>1507.75663938563</t>
  </si>
  <si>
    <t>1061.58232297938</t>
  </si>
  <si>
    <t>820.440599346563</t>
  </si>
  <si>
    <t>874.462816143438</t>
  </si>
  <si>
    <t>1943.05276851734</t>
  </si>
  <si>
    <t>2183.07876949391</t>
  </si>
  <si>
    <t>1454.67851438563</t>
  </si>
  <si>
    <t>1117.57304563563</t>
  </si>
  <si>
    <t>1245.66716184656</t>
  </si>
  <si>
    <t>1638.88371458094</t>
  </si>
  <si>
    <t>1341.77348508875</t>
  </si>
  <si>
    <t>1475.81120481531</t>
  </si>
  <si>
    <t>1287.67961301844</t>
  </si>
  <si>
    <t>1230.63066282313</t>
  </si>
  <si>
    <t>2142.10544185719</t>
  </si>
  <si>
    <t>2286.20692987563</t>
  </si>
  <si>
    <t>1127.64238157313</t>
  </si>
  <si>
    <t>1366.78166379969</t>
  </si>
  <si>
    <t>1587.7964343075</t>
  </si>
  <si>
    <t>2089.99673824391</t>
  </si>
  <si>
    <t>1572.91472044031</t>
  </si>
  <si>
    <t>1846.92582883875</t>
  </si>
  <si>
    <t>1255.73625364344</t>
  </si>
  <si>
    <t>1312.76103391688</t>
  </si>
  <si>
    <t>1560.77971067469</t>
  </si>
  <si>
    <t>917.530076885625</t>
  </si>
  <si>
    <t>1586.87468137781</t>
  </si>
  <si>
    <t>1214.60087766688</t>
  </si>
  <si>
    <t>1455.79814329188</t>
  </si>
  <si>
    <t>1157.6772936825</t>
  </si>
  <si>
    <t>1195.59575071375</t>
  </si>
  <si>
    <t>1167.66777219813</t>
  </si>
  <si>
    <t>1059.60295286219</t>
  </si>
  <si>
    <t>843.530198955938</t>
  </si>
  <si>
    <t>1158.6479968075</t>
  </si>
  <si>
    <t>2343.26803951344</t>
  </si>
  <si>
    <t>992.540941143438</t>
  </si>
  <si>
    <t>1224.62944212</t>
  </si>
  <si>
    <t>1624.89006223719</t>
  </si>
  <si>
    <t>1679.90947141688</t>
  </si>
  <si>
    <t>1236.65825071375</t>
  </si>
  <si>
    <t>1260.64274778406</t>
  </si>
  <si>
    <t>1321.66276731531</t>
  </si>
  <si>
    <t>1459.7554186825</t>
  </si>
  <si>
    <t>1110.54228391688</t>
  </si>
  <si>
    <t>1218.59599485438</t>
  </si>
  <si>
    <t>1490.736863995</t>
  </si>
  <si>
    <t>1735.87602415125</t>
  </si>
  <si>
    <t>1365.643113995</t>
  </si>
  <si>
    <t>1575.89811887781</t>
  </si>
  <si>
    <t>1526.73454465906</t>
  </si>
  <si>
    <t>1409.75663938563</t>
  </si>
  <si>
    <t>1424.84611692469</t>
  </si>
  <si>
    <t>1566.83659544031</t>
  </si>
  <si>
    <t>882.43168821375</t>
  </si>
  <si>
    <t>1196.54887571375</t>
  </si>
  <si>
    <t>1855.03325071375</t>
  </si>
  <si>
    <t>1331.73283567469</t>
  </si>
  <si>
    <t>1310.65959348719</t>
  </si>
  <si>
    <t>1378.72075071375</t>
  </si>
  <si>
    <t>957.608751202031</t>
  </si>
  <si>
    <t>1364.6460436825</t>
  </si>
  <si>
    <t>1858.00961666188</t>
  </si>
  <si>
    <t>2023.00029172938</t>
  </si>
  <si>
    <t>1268.74186887781</t>
  </si>
  <si>
    <t>1468.82597532313</t>
  </si>
  <si>
    <t>1244.64824094813</t>
  </si>
  <si>
    <t>1414.79875364344</t>
  </si>
  <si>
    <t>1997.10147457203</t>
  </si>
  <si>
    <t>1199.73478879969</t>
  </si>
  <si>
    <t>1108.56083860438</t>
  </si>
  <si>
    <t>1460.83806028406</t>
  </si>
  <si>
    <t>1097.63029661219</t>
  </si>
  <si>
    <t>1562.86052122156</t>
  </si>
  <si>
    <t>992.487047100469</t>
  </si>
  <si>
    <t>1042.62480344813</t>
  </si>
  <si>
    <t>1002.55772581141</t>
  </si>
  <si>
    <t>1146.54594602625</t>
  </si>
  <si>
    <t>987.563585186406</t>
  </si>
  <si>
    <t>799.467393780156</t>
  </si>
  <si>
    <t>1454.83244504969</t>
  </si>
  <si>
    <t>1610.77556028406</t>
  </si>
  <si>
    <t>1672.86247434656</t>
  </si>
  <si>
    <t>820.440233135625</t>
  </si>
  <si>
    <t>1972.99516477625</t>
  </si>
  <si>
    <t>1751.90446653406</t>
  </si>
  <si>
    <t>1019.55510129969</t>
  </si>
  <si>
    <t>1672.88943843922</t>
  </si>
  <si>
    <t>1116.60270872156</t>
  </si>
  <si>
    <t>1422.74992551844</t>
  </si>
  <si>
    <t>1198.70414915125</t>
  </si>
  <si>
    <t>1234.67277708094</t>
  </si>
  <si>
    <t>1471.77031</t>
  </si>
  <si>
    <t>1436.79020872156</t>
  </si>
  <si>
    <t>991.593187237188</t>
  </si>
  <si>
    <t>1307.68364133875</t>
  </si>
  <si>
    <t>1235.64677610438</t>
  </si>
  <si>
    <t>872.483079815313</t>
  </si>
  <si>
    <t>800.487230205938</t>
  </si>
  <si>
    <t>1671.85368528406</t>
  </si>
  <si>
    <t>901.550035381719</t>
  </si>
  <si>
    <t>1680.99015989344</t>
  </si>
  <si>
    <t>1478.80571165125</t>
  </si>
  <si>
    <t>1373.70817747156</t>
  </si>
  <si>
    <t>1847.91972532313</t>
  </si>
  <si>
    <t>1844.91508665125</t>
  </si>
  <si>
    <t>1118.65654172938</t>
  </si>
  <si>
    <t>1230.64335813563</t>
  </si>
  <si>
    <t>1812.88200559656</t>
  </si>
  <si>
    <t>1511.72856321375</t>
  </si>
  <si>
    <t>1702.84416379969</t>
  </si>
  <si>
    <t>1788.88565425953</t>
  </si>
  <si>
    <t>1412.73857297938</t>
  </si>
  <si>
    <t>1331.71709</t>
  </si>
  <si>
    <t>1866.00724973719</t>
  </si>
  <si>
    <t>1114.63469114344</t>
  </si>
  <si>
    <t>814.47814</t>
  </si>
  <si>
    <t>1789.02151851734</t>
  </si>
  <si>
    <t>1419.74797239344</t>
  </si>
  <si>
    <t>1572.86039915125</t>
  </si>
  <si>
    <t>1328.71586790125</t>
  </si>
  <si>
    <t>1200.62138547938</t>
  </si>
  <si>
    <t>1001.55198850672</t>
  </si>
  <si>
    <t>1602.90275754969</t>
  </si>
  <si>
    <t>1333.70342</t>
  </si>
  <si>
    <t>819.472276592656</t>
  </si>
  <si>
    <t>1935.00175657313</t>
  </si>
  <si>
    <t>1438.72453489344</t>
  </si>
  <si>
    <t>1842.8979968075</t>
  </si>
  <si>
    <t>1333.66813840906</t>
  </si>
  <si>
    <t>1750.90251340906</t>
  </si>
  <si>
    <t>1779.92753782313</t>
  </si>
  <si>
    <t>1172.68913450281</t>
  </si>
  <si>
    <t>1127.67790403406</t>
  </si>
  <si>
    <t>1347.72953977625</t>
  </si>
  <si>
    <t>1664.8745593075</t>
  </si>
  <si>
    <t>1680.95720090906</t>
  </si>
  <si>
    <t>1030.55192747156</t>
  </si>
  <si>
    <t>1232.64787473719</t>
  </si>
  <si>
    <t>1357.76774778406</t>
  </si>
  <si>
    <t>1636.85637</t>
  </si>
  <si>
    <t>1435.78765</t>
  </si>
  <si>
    <t>1448.77446165125</t>
  </si>
  <si>
    <t>1667.93022337</t>
  </si>
  <si>
    <t>1081.67497434656</t>
  </si>
  <si>
    <t>1918.10185422938</t>
  </si>
  <si>
    <t>1471.77177610438</t>
  </si>
  <si>
    <t>916.509508037969</t>
  </si>
  <si>
    <t>974.578538799688</t>
  </si>
  <si>
    <t>1572.8433093075</t>
  </si>
  <si>
    <t>1898.00497799</t>
  </si>
  <si>
    <t>1420.73173704188</t>
  </si>
  <si>
    <t>1658.85637083094</t>
  </si>
  <si>
    <t>1001.59831419031</t>
  </si>
  <si>
    <t>2219.14358882984</t>
  </si>
  <si>
    <t>1430.78532590906</t>
  </si>
  <si>
    <t>2803.460056115</t>
  </si>
  <si>
    <t>1928.04008665125</t>
  </si>
  <si>
    <t>1201.68437376063</t>
  </si>
  <si>
    <t>1356.71208372156</t>
  </si>
  <si>
    <t>1260.6968249325</t>
  </si>
  <si>
    <t>1044.59282</t>
  </si>
  <si>
    <t>1171.62053098719</t>
  </si>
  <si>
    <t>1485.80876340906</t>
  </si>
  <si>
    <t>984.618577862188</t>
  </si>
  <si>
    <t>1042.61503782313</t>
  </si>
  <si>
    <t>1363.70915403406</t>
  </si>
  <si>
    <t>1176.66386594813</t>
  </si>
  <si>
    <t>1564.84050169031</t>
  </si>
  <si>
    <t>1121.74015989344</t>
  </si>
  <si>
    <t>871.535264873906</t>
  </si>
  <si>
    <t>1576.86552610438</t>
  </si>
  <si>
    <t>1183.71794309656</t>
  </si>
  <si>
    <t>1085.69206419031</t>
  </si>
  <si>
    <t>1392.60527219813</t>
  </si>
  <si>
    <t>1427.80119504969</t>
  </si>
  <si>
    <t>1318.70390501063</t>
  </si>
  <si>
    <t>2104.07150631031</t>
  </si>
  <si>
    <t>1518.77934446375</t>
  </si>
  <si>
    <t>968.624986553594</t>
  </si>
  <si>
    <t>1691.91179075281</t>
  </si>
  <si>
    <t>1211.66240110438</t>
  </si>
  <si>
    <t>1513.82219114344</t>
  </si>
  <si>
    <t>2071.94267454188</t>
  </si>
  <si>
    <t>1275.65751829188</t>
  </si>
  <si>
    <t>1829.93962278406</t>
  </si>
  <si>
    <t>1137.59990110438</t>
  </si>
  <si>
    <t>2432.36807613453</t>
  </si>
  <si>
    <t>1097.63737669031</t>
  </si>
  <si>
    <t>1765.98234739344</t>
  </si>
  <si>
    <t>913.545640850469</t>
  </si>
  <si>
    <t>1979.00296382984</t>
  </si>
  <si>
    <t>1128.65617551844</t>
  </si>
  <si>
    <t>2014.98405637781</t>
  </si>
  <si>
    <t>1101.61516</t>
  </si>
  <si>
    <t>1327.75419797938</t>
  </si>
  <si>
    <t>1834.91301145594</t>
  </si>
  <si>
    <t>1273.67411985438</t>
  </si>
  <si>
    <t>1464.82109251063</t>
  </si>
  <si>
    <t>903.513963604375</t>
  </si>
  <si>
    <t>1018.55943479578</t>
  </si>
  <si>
    <t>1092.60490598719</t>
  </si>
  <si>
    <t>2415.24394407313</t>
  </si>
  <si>
    <t>968.624681377813</t>
  </si>
  <si>
    <t>1234.66679563563</t>
  </si>
  <si>
    <t>1851.93718137781</t>
  </si>
  <si>
    <t>942.536302471563</t>
  </si>
  <si>
    <t>1133.63090696375</t>
  </si>
  <si>
    <t>814.503160381719</t>
  </si>
  <si>
    <t>1042.62541379969</t>
  </si>
  <si>
    <t>1199.66118040125</t>
  </si>
  <si>
    <t>1119.64164915125</t>
  </si>
  <si>
    <t>1258.65812864344</t>
  </si>
  <si>
    <t>1244.64189329188</t>
  </si>
  <si>
    <t>1528.77385129969</t>
  </si>
  <si>
    <t>1513.82475462</t>
  </si>
  <si>
    <t>1264.65141477625</t>
  </si>
  <si>
    <t>2123.09819212</t>
  </si>
  <si>
    <t>1092.615770245</t>
  </si>
  <si>
    <t>1195.74003782313</t>
  </si>
  <si>
    <t>1740.01567258875</t>
  </si>
  <si>
    <t>1569.83476438563</t>
  </si>
  <si>
    <t>940.545579815313</t>
  </si>
  <si>
    <t>963.48100462</t>
  </si>
  <si>
    <t>1482.79313840906</t>
  </si>
  <si>
    <t>1410.79484739344</t>
  </si>
  <si>
    <t>1356.82084837</t>
  </si>
  <si>
    <t>1522.79997434656</t>
  </si>
  <si>
    <t>1535.72209348719</t>
  </si>
  <si>
    <t>1080.54716672938</t>
  </si>
  <si>
    <t>1100.61454954188</t>
  </si>
  <si>
    <t>1400.74394407313</t>
  </si>
  <si>
    <t>1925.98991575281</t>
  </si>
  <si>
    <t>966.526475811406</t>
  </si>
  <si>
    <t>1200.69853391688</t>
  </si>
  <si>
    <t>1643.80168333094</t>
  </si>
  <si>
    <t>2105.09477415125</t>
  </si>
  <si>
    <t>1264.54753294031</t>
  </si>
  <si>
    <t>1618.78325071375</t>
  </si>
  <si>
    <t>1600.78618040125</t>
  </si>
  <si>
    <t>1356.64396848719</t>
  </si>
  <si>
    <t>1673.91081419031</t>
  </si>
  <si>
    <t>1082.52665891688</t>
  </si>
  <si>
    <t>1162.56425657313</t>
  </si>
  <si>
    <t>1568.80496578297</t>
  </si>
  <si>
    <t>1830.82304563563</t>
  </si>
  <si>
    <t>834.435777569219</t>
  </si>
  <si>
    <t>1739.85844602625</t>
  </si>
  <si>
    <t>1348.65153684656</t>
  </si>
  <si>
    <t>2179.06181516688</t>
  </si>
  <si>
    <t>1273.62626829188</t>
  </si>
  <si>
    <t>1050.52006712</t>
  </si>
  <si>
    <t>1381.71318235438</t>
  </si>
  <si>
    <t>1092.53227415125</t>
  </si>
  <si>
    <t>967.4624499325</t>
  </si>
  <si>
    <t>1164.56852903406</t>
  </si>
  <si>
    <t>1249.64348020594</t>
  </si>
  <si>
    <t>984.504320049688</t>
  </si>
  <si>
    <t>1112.59819212</t>
  </si>
  <si>
    <t>1199.52433958094</t>
  </si>
  <si>
    <t>964.509752178594</t>
  </si>
  <si>
    <t>1050.54802122156</t>
  </si>
  <si>
    <t>1014.52482786219</t>
  </si>
  <si>
    <t>1693.83793821375</t>
  </si>
  <si>
    <t>1126.50102415125</t>
  </si>
  <si>
    <t>1170.52067747156</t>
  </si>
  <si>
    <t>1946.94536008875</t>
  </si>
  <si>
    <t>1533.86540403406</t>
  </si>
  <si>
    <t>1492.76188840906</t>
  </si>
  <si>
    <t>1437.7495593075</t>
  </si>
  <si>
    <t>1400.63456907313</t>
  </si>
  <si>
    <t>1053.51298704188</t>
  </si>
  <si>
    <t>1252.60576047938</t>
  </si>
  <si>
    <t>1502.78593626063</t>
  </si>
  <si>
    <t>1055.51725950281</t>
  </si>
  <si>
    <t>1516.84843626063</t>
  </si>
  <si>
    <t>1733.90825071375</t>
  </si>
  <si>
    <t>-0.285442423217449</t>
  </si>
  <si>
    <t>-1.71410328643067</t>
  </si>
  <si>
    <t>0.313115712144474</t>
  </si>
  <si>
    <t>-1.11396562614255</t>
  </si>
  <si>
    <t>0.865868501398243</t>
  </si>
  <si>
    <t>0.424717019454878</t>
  </si>
  <si>
    <t>-0.875024745742489</t>
  </si>
  <si>
    <t>-0.709409596936916</t>
  </si>
  <si>
    <t>0.66625311323708</t>
  </si>
  <si>
    <t>-1.88109846623004</t>
  </si>
  <si>
    <t>0.798716369166327</t>
  </si>
  <si>
    <t>0.190759108039716</t>
  </si>
  <si>
    <t>2.03386651475152</t>
  </si>
  <si>
    <t>-0.874024414716591</t>
  </si>
  <si>
    <t>-1.91220461602873</t>
  </si>
  <si>
    <t>-0.45599594159475</t>
  </si>
  <si>
    <t>-0.487927758384259</t>
  </si>
  <si>
    <t>0.445042750282635</t>
  </si>
  <si>
    <t>0.95583611439513</t>
  </si>
  <si>
    <t>-2.6189228091147</t>
  </si>
  <si>
    <t>-0.00247033983867328</t>
  </si>
  <si>
    <t>1.658662308584</t>
  </si>
  <si>
    <t>0.880456984751898</t>
  </si>
  <si>
    <t>0.575400348163321</t>
  </si>
  <si>
    <t>-0.777540975109427</t>
  </si>
  <si>
    <t>-0.0621630277300738</t>
  </si>
  <si>
    <t>-0.42</t>
  </si>
  <si>
    <t>0.26</t>
  </si>
  <si>
    <t>-0.557757837805111</t>
  </si>
  <si>
    <t>-1.89106086412434</t>
  </si>
  <si>
    <t>-0.428512140389578</t>
  </si>
  <si>
    <t>0.559623286426604</t>
  </si>
  <si>
    <t>0.140312718827942</t>
  </si>
  <si>
    <t>-0.0955143672217667</t>
  </si>
  <si>
    <t>-0.674158666163276</t>
  </si>
  <si>
    <t>0.823203687946376</t>
  </si>
  <si>
    <t>-2.24116237709258</t>
  </si>
  <si>
    <t>0.131920490684655</t>
  </si>
  <si>
    <t>0.49786998121445</t>
  </si>
  <si>
    <t>0.837836441162991</t>
  </si>
  <si>
    <t>-0.454042010268536</t>
  </si>
  <si>
    <t>-1.91603870039612</t>
  </si>
  <si>
    <t>-1.58264732564449</t>
  </si>
  <si>
    <t>-0.808553126172484</t>
  </si>
  <si>
    <t>-1.14286246499739</t>
  </si>
  <si>
    <t>0.445906300287385</t>
  </si>
  <si>
    <t>-0.126413906149256</t>
  </si>
  <si>
    <t>-0.976080991184818</t>
  </si>
  <si>
    <t>-0.0523983053452547</t>
  </si>
  <si>
    <t>-0.212042428383195</t>
  </si>
  <si>
    <t>-0.0269086389680467</t>
  </si>
  <si>
    <t>-1.11866490467448</t>
  </si>
  <si>
    <t>0.791870763172363</t>
  </si>
  <si>
    <t>-0.75129460502743</t>
  </si>
  <si>
    <t>0.519687919870898</t>
  </si>
  <si>
    <t>0.476363689017005</t>
  </si>
  <si>
    <t>-0.732084136742117</t>
  </si>
  <si>
    <t>-0.475714171318198</t>
  </si>
  <si>
    <t>1.12398879339645</t>
  </si>
  <si>
    <t>-0.310934222661555</t>
  </si>
  <si>
    <t>0.839673590859586</t>
  </si>
  <si>
    <t>1.08655618670715</t>
  </si>
  <si>
    <t>-0.43273533269187</t>
  </si>
  <si>
    <t>0.906996713863104</t>
  </si>
  <si>
    <t>1.02924915275185</t>
  </si>
  <si>
    <t>-0.0651429514384034</t>
  </si>
  <si>
    <t>-1.10674954627893</t>
  </si>
  <si>
    <t>-1.88590563635178</t>
  </si>
  <si>
    <t>-0.746096171341189</t>
  </si>
  <si>
    <t>0.0600108182766422</t>
  </si>
  <si>
    <t>-1.01959252481968</t>
  </si>
  <si>
    <t>-1.38027214029065</t>
  </si>
  <si>
    <t>-1.06150652840837</t>
  </si>
  <si>
    <t>-0.499021346728647</t>
  </si>
  <si>
    <t>-0.392676827727828</t>
  </si>
  <si>
    <t>2.64418077644526</t>
  </si>
  <si>
    <t>1.52316183793844</t>
  </si>
  <si>
    <t>1.00338254495381</t>
  </si>
  <si>
    <t>-0.172039954504741</t>
  </si>
  <si>
    <t>-0.839315069377703</t>
  </si>
  <si>
    <t>0.441716678901581</t>
  </si>
  <si>
    <t>2.14</t>
  </si>
  <si>
    <t>0.0672998178926393</t>
  </si>
  <si>
    <t>-0.749004915030326</t>
  </si>
  <si>
    <t>-1.28292170253937</t>
  </si>
  <si>
    <t>0.925941066973349</t>
  </si>
  <si>
    <t>3.7109588242178</t>
  </si>
  <si>
    <t>-0.807496549841717</t>
  </si>
  <si>
    <t>-0.929299657515658</t>
  </si>
  <si>
    <t>2.20821700253257</t>
  </si>
  <si>
    <t>-1.35991509434192</t>
  </si>
  <si>
    <t>0.101892282959996</t>
  </si>
  <si>
    <t>0.566249048133859</t>
  </si>
  <si>
    <t>-0.119054955233046</t>
  </si>
  <si>
    <t>-1.88476940257571</t>
  </si>
  <si>
    <t>1.2</t>
  </si>
  <si>
    <t>-1.08099674439538</t>
  </si>
  <si>
    <t>1.46935066424095</t>
  </si>
  <si>
    <t>0.378794658075646</t>
  </si>
  <si>
    <t>0.232489759773351</t>
  </si>
  <si>
    <t>-2.34039813703205</t>
  </si>
  <si>
    <t>-0.0393033046754378</t>
  </si>
  <si>
    <t>-0.573706735726371</t>
  </si>
  <si>
    <t>-3.34117948953047</t>
  </si>
  <si>
    <t>-1.404793046658</t>
  </si>
  <si>
    <t>0.215805706543109</t>
  </si>
  <si>
    <t>0.746282345629605</t>
  </si>
  <si>
    <t>-0.217143670041668</t>
  </si>
  <si>
    <t>0.931409098491712</t>
  </si>
  <si>
    <t>3.34821875296089</t>
  </si>
  <si>
    <t>-0.498109893115818</t>
  </si>
  <si>
    <t>-1.79413899048</t>
  </si>
  <si>
    <t>-0.615334259698403</t>
  </si>
  <si>
    <t>0.952004098354113</t>
  </si>
  <si>
    <t>-0.687386541202764</t>
  </si>
  <si>
    <t>-1.26976947068791</t>
  </si>
  <si>
    <t>-0.335640067780322</t>
  </si>
  <si>
    <t>0.191663200033789</t>
  </si>
  <si>
    <t>-0.989078899814665</t>
  </si>
  <si>
    <t>1.01814481065506</t>
  </si>
  <si>
    <t>-2.24258057507099</t>
  </si>
  <si>
    <t>-2.2225394079895</t>
  </si>
  <si>
    <t>-1.08620488815391</t>
  </si>
  <si>
    <t>0.788240684084468</t>
  </si>
  <si>
    <t>-1.17221601451642</t>
  </si>
  <si>
    <t>0.359271607266251</t>
  </si>
  <si>
    <t>-0.0213067592108124</t>
  </si>
  <si>
    <t>0.579600179343881</t>
  </si>
  <si>
    <t>-0.815716653986877</t>
  </si>
  <si>
    <t>2.02536745056867</t>
  </si>
  <si>
    <t>-2.41</t>
  </si>
  <si>
    <t>0.607273730370027</t>
  </si>
  <si>
    <t>0.673644547886965</t>
  </si>
  <si>
    <t>0.447895513859025</t>
  </si>
  <si>
    <t>0.14434106928577</t>
  </si>
  <si>
    <t>-0.643310649824602</t>
  </si>
  <si>
    <t>-1.21047742149033</t>
  </si>
  <si>
    <t>1.82127722046318</t>
  </si>
  <si>
    <t>0.811775122146757</t>
  </si>
  <si>
    <t>-0.00232888986553245</t>
  </si>
  <si>
    <t>-0.357608131991032</t>
  </si>
  <si>
    <t>-0.296662182600839</t>
  </si>
  <si>
    <t>-1.26626858980028</t>
  </si>
  <si>
    <t>0.814614838298967</t>
  </si>
  <si>
    <t>-0.195333071620256</t>
  </si>
  <si>
    <t>-0.718191078046572</t>
  </si>
  <si>
    <t>-0.64067220769948</t>
  </si>
  <si>
    <t>-0.215757278337053</t>
  </si>
  <si>
    <t>-0.272182790869144</t>
  </si>
  <si>
    <t>0.878609084921835</t>
  </si>
  <si>
    <t>3.08657789969169</t>
  </si>
  <si>
    <t>0.0141912037324511</t>
  </si>
  <si>
    <t>-0.0742600530845806</t>
  </si>
  <si>
    <t>0.899867331530641</t>
  </si>
  <si>
    <t>-0.337927394103993</t>
  </si>
  <si>
    <t>1.17111894753412</t>
  </si>
  <si>
    <t>2.37491696311642</t>
  </si>
  <si>
    <t>-0.136473521559653</t>
  </si>
  <si>
    <t>-0.67470633209527</t>
  </si>
  <si>
    <t>-0.56810192331358</t>
  </si>
  <si>
    <t>0.442570669443689</t>
  </si>
  <si>
    <t>0.68878818185468</t>
  </si>
  <si>
    <t>-0.308176314405703</t>
  </si>
  <si>
    <t>-0.864763212969856</t>
  </si>
  <si>
    <t>-0.656083978592953</t>
  </si>
  <si>
    <t>0.0240915987068953</t>
  </si>
  <si>
    <t>0.786378116926597</t>
  </si>
  <si>
    <t>-0.379702780976362</t>
  </si>
  <si>
    <t>0.433927058874472</t>
  </si>
  <si>
    <t>-0.782744182365494</t>
  </si>
  <si>
    <t>-0.736581885352097</t>
  </si>
  <si>
    <t>0.501873929076432</t>
  </si>
  <si>
    <t>0.0988951520444557</t>
  </si>
  <si>
    <t>4.1218290122649</t>
  </si>
  <si>
    <t>4.77795712513889</t>
  </si>
  <si>
    <t>-1.61235922213533</t>
  </si>
  <si>
    <t>-1.41881683370111</t>
  </si>
  <si>
    <t>-1.2967102279605</t>
  </si>
  <si>
    <t>0.961742163586557</t>
  </si>
  <si>
    <t>0.394101213031847</t>
  </si>
  <si>
    <t>0.406165252183955</t>
  </si>
  <si>
    <t>1.76126475176638</t>
  </si>
  <si>
    <t>2.29303437429251</t>
  </si>
  <si>
    <t>-1.08059438548504</t>
  </si>
  <si>
    <t>1.65328571830269</t>
  </si>
  <si>
    <t>-0.439815629153612</t>
  </si>
  <si>
    <t>2.49283561385422</t>
  </si>
  <si>
    <t>-1.11860763439485</t>
  </si>
  <si>
    <t>-1.63680874180693</t>
  </si>
  <si>
    <t>0.338014316253419</t>
  </si>
  <si>
    <t>-0.710167927947534</t>
  </si>
  <si>
    <t>-1.11215156787498</t>
  </si>
  <si>
    <t>-0.435016566186981</t>
  </si>
  <si>
    <t>1.86078167868961</t>
  </si>
  <si>
    <t>-0.161209674297524</t>
  </si>
  <si>
    <t>-0.890913495246453</t>
  </si>
  <si>
    <t>0.802813535656913</t>
  </si>
  <si>
    <t>0.110055784447269</t>
  </si>
  <si>
    <t>0.226118821246876</t>
  </si>
  <si>
    <t>-0.797925671644129</t>
  </si>
  <si>
    <t>-1.90446908176775</t>
  </si>
  <si>
    <t>0.120805135571564</t>
  </si>
  <si>
    <t>-3.91628917386738</t>
  </si>
  <si>
    <t>1.28512530730284</t>
  </si>
  <si>
    <t>-0.536627470994685</t>
  </si>
  <si>
    <t>-0.799905045983951</t>
  </si>
  <si>
    <t>-1.18621769858853</t>
  </si>
  <si>
    <t>0.896104101879926</t>
  </si>
  <si>
    <t>0.804508200321783</t>
  </si>
  <si>
    <t>-1.92277307928193</t>
  </si>
  <si>
    <t>-1.66161935205403</t>
  </si>
  <si>
    <t>-0.170691433880337</t>
  </si>
  <si>
    <t>1.27092589114331</t>
  </si>
  <si>
    <t>-0.573731438049268</t>
  </si>
  <si>
    <t>-0.287376921420756</t>
  </si>
  <si>
    <t>0.318479377430314</t>
  </si>
  <si>
    <t>3.52975682042189</t>
  </si>
  <si>
    <t>0.536435352605935</t>
  </si>
  <si>
    <t>-1.34896557104331</t>
  </si>
  <si>
    <t>0.0753585342131874</t>
  </si>
  <si>
    <t>-0.230401072364957</t>
  </si>
  <si>
    <t>-0.347666161875892</t>
  </si>
  <si>
    <t>1.29449871318764</t>
  </si>
  <si>
    <t>0.139319260728311</t>
  </si>
  <si>
    <t>-0.817060133269251</t>
  </si>
  <si>
    <t>2.1936853953389</t>
  </si>
  <si>
    <t>1.17590083106536</t>
  </si>
  <si>
    <t>-1.00222604761995</t>
  </si>
  <si>
    <t>-0.619388471423581</t>
  </si>
  <si>
    <t>-0.694418936416385</t>
  </si>
  <si>
    <t>1.27350483993065</t>
  </si>
  <si>
    <t>-0.672524723379957</t>
  </si>
  <si>
    <t>0.568942917660104</t>
  </si>
  <si>
    <t>-2.63438447612006</t>
  </si>
  <si>
    <t>-1.47810066383657</t>
  </si>
  <si>
    <t>0.911535908400569</t>
  </si>
  <si>
    <t>-0.0274440979746489</t>
  </si>
  <si>
    <t>-0.209778543261012</t>
  </si>
  <si>
    <t>0.523209376689918</t>
  </si>
  <si>
    <t>-0.665488178784885</t>
  </si>
  <si>
    <t>-0.622877723866256</t>
  </si>
  <si>
    <t>2.20328266319707</t>
  </si>
  <si>
    <t>-0.847658179452043</t>
  </si>
  <si>
    <t>0.692801953357788</t>
  </si>
  <si>
    <t>1.49894334190448</t>
  </si>
  <si>
    <t>-0.142512768733757</t>
  </si>
  <si>
    <t>-0.126150177278813</t>
  </si>
  <si>
    <t>0.283409330933919</t>
  </si>
  <si>
    <t>-3.62139116738064</t>
  </si>
  <si>
    <t>-0.701422383652107</t>
  </si>
  <si>
    <t>1.21722172787779</t>
  </si>
  <si>
    <t>0.148933488740715</t>
  </si>
  <si>
    <t>1.23738522480783</t>
  </si>
  <si>
    <t>-1.82287414134885</t>
  </si>
  <si>
    <t>-0.439237338293521</t>
  </si>
  <si>
    <t>-1.24838081678577</t>
  </si>
  <si>
    <t>2.28991065577138</t>
  </si>
  <si>
    <t>0.164495048929302</t>
  </si>
  <si>
    <t>-0.761070468607033</t>
  </si>
  <si>
    <t>-0.856512536874079</t>
  </si>
  <si>
    <t>0.0431651249555458</t>
  </si>
  <si>
    <t>-0.842553246740823</t>
  </si>
  <si>
    <t>-0.0497180483044421</t>
  </si>
  <si>
    <t>1.29643001795294</t>
  </si>
  <si>
    <t>-0.98077644352382</t>
  </si>
  <si>
    <t>-0.147274475965621</t>
  </si>
  <si>
    <t>0.248348533714109</t>
  </si>
  <si>
    <t>3.5490818975925</t>
  </si>
  <si>
    <t>-0.209816908744908</t>
  </si>
  <si>
    <t>-0.05</t>
  </si>
  <si>
    <t>0.667098781628017</t>
  </si>
  <si>
    <t>1.024162409623</t>
  </si>
  <si>
    <t>-0.973132317724861</t>
  </si>
  <si>
    <t>-0.581421835848212</t>
  </si>
  <si>
    <t>-0.198346192123609</t>
  </si>
  <si>
    <t>0.435784501773445</t>
  </si>
  <si>
    <t>0.165692039605943</t>
  </si>
  <si>
    <t>-1.56617014576847</t>
  </si>
  <si>
    <t>0.848285267576472</t>
  </si>
  <si>
    <t>-0.202996634461238</t>
  </si>
  <si>
    <t>0.60907543688871</t>
  </si>
  <si>
    <t>-0.778976375596354</t>
  </si>
  <si>
    <t>-1.25270268112157</t>
  </si>
  <si>
    <t>-1.34059863151134</t>
  </si>
  <si>
    <t>-1.22986610701974</t>
  </si>
  <si>
    <t>0.812378158761146</t>
  </si>
  <si>
    <t>-0.120577075613327</t>
  </si>
  <si>
    <t>0.0182812537435653</t>
  </si>
  <si>
    <t>-0.556559893720263</t>
  </si>
  <si>
    <t>0.688675289523189</t>
  </si>
  <si>
    <t>-0.875120877102935</t>
  </si>
  <si>
    <t>-0.661344111437541</t>
  </si>
  <si>
    <t>0.0347830628327626</t>
  </si>
  <si>
    <t>-1.34407164360473</t>
  </si>
  <si>
    <t>1.61910730722544</t>
  </si>
  <si>
    <t>2.81761940045634</t>
  </si>
  <si>
    <t>-0.396698022349454</t>
  </si>
  <si>
    <t>-1.17391429640952</t>
  </si>
  <si>
    <t>-0.162615343268558</t>
  </si>
  <si>
    <t>-0.587949654018607</t>
  </si>
  <si>
    <t>0.350039563676706</t>
  </si>
  <si>
    <t>-0.896261882857069</t>
  </si>
  <si>
    <t>1.74401737220498</t>
  </si>
  <si>
    <t>0.808933910897087</t>
  </si>
  <si>
    <t>-0.306961197404036</t>
  </si>
  <si>
    <t>-0.595900400931816</t>
  </si>
  <si>
    <t>-0.0426511439744514</t>
  </si>
  <si>
    <t>0.949768903213748</t>
  </si>
  <si>
    <t>-4.4527089144348</t>
  </si>
  <si>
    <t>0.753844041887048</t>
  </si>
  <si>
    <t>0.0426478541524804</t>
  </si>
  <si>
    <t>0.887326192971532</t>
  </si>
  <si>
    <t>0.413632485549101</t>
  </si>
  <si>
    <t>-1.17528742736548</t>
  </si>
  <si>
    <t>-0.169705715467109</t>
  </si>
  <si>
    <t>0.789480485413438</t>
  </si>
  <si>
    <t>-0.829823490865457</t>
  </si>
  <si>
    <t>0.0605256942673617</t>
  </si>
  <si>
    <t>-0.220359017501861</t>
  </si>
  <si>
    <t>-1.19920008954619</t>
  </si>
  <si>
    <t>3.7</t>
  </si>
  <si>
    <t>1.42641119151683</t>
  </si>
  <si>
    <t>1.95397528841708</t>
  </si>
  <si>
    <t>1.38885697485193</t>
  </si>
  <si>
    <t>1.01441780697533</t>
  </si>
  <si>
    <t>-0.247646642352812</t>
  </si>
  <si>
    <t>1.07800789526112</t>
  </si>
  <si>
    <t>-0.160702114753149</t>
  </si>
  <si>
    <t>-0.298756083745924</t>
  </si>
  <si>
    <t>0.208198777402174</t>
  </si>
  <si>
    <t>-1.11168023197328</t>
  </si>
  <si>
    <t>-1.43732177386754</t>
  </si>
  <si>
    <t>1.80468810375669</t>
  </si>
  <si>
    <t>-0.742145944356449</t>
  </si>
  <si>
    <t>-1.80485076058342</t>
  </si>
  <si>
    <t>0.114727353159038</t>
  </si>
  <si>
    <t>0.355334443614166</t>
  </si>
  <si>
    <t>1.37113387720626</t>
  </si>
  <si>
    <t>-0.0693842977110449</t>
  </si>
  <si>
    <t>-0.473925362215528</t>
  </si>
  <si>
    <t>-0.608192917297745</t>
  </si>
  <si>
    <t>-0.710109591991383</t>
  </si>
  <si>
    <t>-0.220775961633788</t>
  </si>
  <si>
    <t>2.15256123893626</t>
  </si>
  <si>
    <t>-0.337694633182478</t>
  </si>
  <si>
    <t>-1.70710455365741</t>
  </si>
  <si>
    <t>-1.00691095763606</t>
  </si>
  <si>
    <t>0.299268719193218</t>
  </si>
  <si>
    <t>0.760455654434404</t>
  </si>
  <si>
    <t>-0.501159918177607</t>
  </si>
  <si>
    <t>-0.297121054468139</t>
  </si>
  <si>
    <t>-0.82425308317136</t>
  </si>
  <si>
    <t>-2.88248732376459</t>
  </si>
  <si>
    <t>-0.479699182692165</t>
  </si>
  <si>
    <t>-1.39196941832272</t>
  </si>
  <si>
    <t>0.296181914819133</t>
  </si>
  <si>
    <t>-0.00392586004321918</t>
  </si>
  <si>
    <t>-0.127232730829296</t>
  </si>
  <si>
    <t>0.184865864017803</t>
  </si>
  <si>
    <t>-1.62401508982248</t>
  </si>
  <si>
    <t>1.8</t>
  </si>
  <si>
    <t>-1.91645522335535</t>
  </si>
  <si>
    <t>-1.65193648903089</t>
  </si>
  <si>
    <t>-2.41345922455519</t>
  </si>
  <si>
    <t>2.39668095884492</t>
  </si>
  <si>
    <t>-0.0620384104169478</t>
  </si>
  <si>
    <t>0.569456998497685</t>
  </si>
  <si>
    <t>0.167566664338772</t>
  </si>
  <si>
    <t>-0.135590496239042</t>
  </si>
  <si>
    <t>-0.235715853458405</t>
  </si>
  <si>
    <t>-1.18733638466323</t>
  </si>
  <si>
    <t>-0.608897387467829</t>
  </si>
  <si>
    <t>-0.146675686953079</t>
  </si>
  <si>
    <t>0.719333724091293</t>
  </si>
  <si>
    <t>-1.15999661572754</t>
  </si>
  <si>
    <t>0.265673497376819</t>
  </si>
  <si>
    <t>0.739997082745471</t>
  </si>
  <si>
    <t>-1.01226070296701</t>
  </si>
  <si>
    <t>1.10419399217943</t>
  </si>
  <si>
    <t>-0.808660708473939</t>
  </si>
  <si>
    <t>-0.156379798496888</t>
  </si>
  <si>
    <t>0.1846270017855</t>
  </si>
  <si>
    <t>-0.79049877687833</t>
  </si>
  <si>
    <t>0.29117449786532</t>
  </si>
  <si>
    <t>1.4660260578177</t>
  </si>
  <si>
    <t>-1.06677712554683</t>
  </si>
  <si>
    <t>-0.394937596878216</t>
  </si>
  <si>
    <t>-0.440423349812866</t>
  </si>
  <si>
    <t>0.105239200301117</t>
  </si>
  <si>
    <t>-0.000386184569832023</t>
  </si>
  <si>
    <t>-0.662076248658214</t>
  </si>
  <si>
    <t>-2.10058230522146</t>
  </si>
  <si>
    <t>1.36605811175022</t>
  </si>
  <si>
    <t>0.887749252309747</t>
  </si>
  <si>
    <t>0.416124812890943</t>
  </si>
  <si>
    <t>-0.836337293378669</t>
  </si>
  <si>
    <t>-0.172772775868371</t>
  </si>
  <si>
    <t>-0.198805601254313</t>
  </si>
  <si>
    <t>0.801900237187656</t>
  </si>
  <si>
    <t>0.14</t>
  </si>
  <si>
    <t>3.55562296828088</t>
  </si>
  <si>
    <t>-0.18</t>
  </si>
  <si>
    <t>2.23993188007567</t>
  </si>
  <si>
    <t>-1.3040515665192</t>
  </si>
  <si>
    <t>0.78</t>
  </si>
  <si>
    <t>1.29334301940597</t>
  </si>
  <si>
    <t>-0.811735501987864</t>
  </si>
  <si>
    <t>0.829331835535587</t>
  </si>
  <si>
    <t>1.45314125439764</t>
  </si>
  <si>
    <t>-3.75717266389363</t>
  </si>
  <si>
    <t>-0.920452974241202</t>
  </si>
  <si>
    <t>1.3584686929171</t>
  </si>
  <si>
    <t>0.178118004749079</t>
  </si>
  <si>
    <t>0.678351866452311</t>
  </si>
  <si>
    <t>1.86615702710933</t>
  </si>
  <si>
    <t>0.284996624362392</t>
  </si>
  <si>
    <t>3.15931714383812</t>
  </si>
  <si>
    <t>-0.566009911594216</t>
  </si>
  <si>
    <t>0.0913425449452957</t>
  </si>
  <si>
    <t>-0.264475036595596</t>
  </si>
  <si>
    <t>-1.05524342517115</t>
  </si>
  <si>
    <t>-0.09</t>
  </si>
  <si>
    <t>-0.623483252961207</t>
  </si>
  <si>
    <t>-0.498020087343635</t>
  </si>
  <si>
    <t>-0.0817299939735082</t>
  </si>
  <si>
    <t>-0.236017622747275</t>
  </si>
  <si>
    <t>-1.37569116072476</t>
  </si>
  <si>
    <t>1.1559040509707</t>
  </si>
  <si>
    <t>-0.496038821496051</t>
  </si>
  <si>
    <t>-0.411119454248206</t>
  </si>
  <si>
    <t>1.3942764487888</t>
  </si>
  <si>
    <t>-0.4328431113169</t>
  </si>
  <si>
    <t>0.698162159655907</t>
  </si>
  <si>
    <t>-2.49737507031191</t>
  </si>
  <si>
    <t>-0.0512587658549018</t>
  </si>
  <si>
    <t>-0.611732730524286</t>
  </si>
  <si>
    <t>-0.952124965241461</t>
  </si>
  <si>
    <t>-0.91063964776824</t>
  </si>
  <si>
    <t>-0.775327201168474</t>
  </si>
  <si>
    <t>-0.644990607102718</t>
  </si>
  <si>
    <t>-0.491756717950084</t>
  </si>
  <si>
    <t>1.58478600643489</t>
  </si>
  <si>
    <t>-1.08615521563354</t>
  </si>
  <si>
    <t>0.239174061423202</t>
  </si>
  <si>
    <t>0.934998921902916</t>
  </si>
  <si>
    <t>0.0792618458718489</t>
  </si>
  <si>
    <t>-1.1009503638782</t>
  </si>
  <si>
    <t>-0.476501624458919</t>
  </si>
  <si>
    <t>-0.369709969991234</t>
  </si>
  <si>
    <t>0.275040432722146</t>
  </si>
  <si>
    <t>0.15563039133602</t>
  </si>
  <si>
    <t>-0.187784723098146</t>
  </si>
  <si>
    <t>-1.21097560734378</t>
  </si>
  <si>
    <t>-0.44</t>
  </si>
  <si>
    <t>0.788263233455592</t>
  </si>
  <si>
    <t>-1.25307093652458</t>
  </si>
  <si>
    <t>-0.15697180765105</t>
  </si>
  <si>
    <t>-1.19841589826455</t>
  </si>
  <si>
    <t>0.542585405691994</t>
  </si>
  <si>
    <t>0.580958746210087</t>
  </si>
  <si>
    <t>0.0441358868729446</t>
  </si>
  <si>
    <t>0.81240489231931</t>
  </si>
  <si>
    <t>1.47465670356008</t>
  </si>
  <si>
    <t>0.284752247103173</t>
  </si>
  <si>
    <t>-1.12952186762384</t>
  </si>
  <si>
    <t>2.76926116469896</t>
  </si>
  <si>
    <t>-0.917229734717973</t>
  </si>
  <si>
    <t>0.531458071572416</t>
  </si>
  <si>
    <t>0.152873519898547</t>
  </si>
  <si>
    <t>-0.864695974156268</t>
  </si>
  <si>
    <t>-0.219868157668682</t>
  </si>
  <si>
    <t>-1.20619572399864</t>
  </si>
  <si>
    <t>-2.37549262045603</t>
  </si>
  <si>
    <t>3.13074244300631</t>
  </si>
  <si>
    <t>-0.00450834585213603</t>
  </si>
  <si>
    <t>-0.656020138791139</t>
  </si>
  <si>
    <t>3.24111869597443</t>
  </si>
  <si>
    <t>-1.37812200983628</t>
  </si>
  <si>
    <t>2.06592737378443</t>
  </si>
  <si>
    <t>-0.318138277034873</t>
  </si>
  <si>
    <t>-2.2274306558048</t>
  </si>
  <si>
    <t>0.777940203100723</t>
  </si>
  <si>
    <t>0.412750421088043</t>
  </si>
  <si>
    <t>-1.1952893547506</t>
  </si>
  <si>
    <t>-1.34037755787841</t>
  </si>
  <si>
    <t>2.20331417606084</t>
  </si>
  <si>
    <t>1.06405628293751</t>
  </si>
  <si>
    <t>0.956376932108701</t>
  </si>
  <si>
    <t>1.31617998986867</t>
  </si>
  <si>
    <t>1.48010498285532</t>
  </si>
  <si>
    <t>-0.215742957318027</t>
  </si>
  <si>
    <t>0.113595005469582</t>
  </si>
  <si>
    <t>0.526772226180846</t>
  </si>
  <si>
    <t>-1.57153752636856</t>
  </si>
  <si>
    <t>-1.93497585443303</t>
  </si>
  <si>
    <t>0.138478585892749</t>
  </si>
  <si>
    <t>1.58027422751535</t>
  </si>
  <si>
    <t>-2.88142113510401</t>
  </si>
  <si>
    <t>-1.79662166713724</t>
  </si>
  <si>
    <t>2.79056486788613</t>
  </si>
  <si>
    <t>-1.34031515274942</t>
  </si>
  <si>
    <t>0.367201768175204</t>
  </si>
  <si>
    <t>-0.30318064368328</t>
  </si>
  <si>
    <t>-0.104663869423084</t>
  </si>
  <si>
    <t>0.45442584909831</t>
  </si>
  <si>
    <t>0.21149852636299</t>
  </si>
  <si>
    <t>1.36542454168151</t>
  </si>
  <si>
    <t>0.251399247312387</t>
  </si>
  <si>
    <t>-1.12874300384607</t>
  </si>
  <si>
    <t>-0.761588098452701</t>
  </si>
  <si>
    <t>-0.272864315437236</t>
  </si>
  <si>
    <t>-0.46207668059007</t>
  </si>
  <si>
    <t>-0.065833721826343</t>
  </si>
  <si>
    <t>1.74360363149272</t>
  </si>
  <si>
    <t>0.114289984900724</t>
  </si>
  <si>
    <t>2.02827229153609</t>
  </si>
  <si>
    <t>-0.461626823794001</t>
  </si>
  <si>
    <t>0.726290798906344</t>
  </si>
  <si>
    <t>0.157312965594216</t>
  </si>
  <si>
    <t>-0.387826862153363</t>
  </si>
  <si>
    <t>-0.365344900734914</t>
  </si>
  <si>
    <t>-0.283345937674164</t>
  </si>
  <si>
    <t>0.466691373973518</t>
  </si>
  <si>
    <t>2.29872702800075</t>
  </si>
  <si>
    <t>-0.219795167178645</t>
  </si>
  <si>
    <t>2.29473687323634</t>
  </si>
  <si>
    <t>-1.28154889032051</t>
  </si>
  <si>
    <t>1.69375313984082</t>
  </si>
  <si>
    <t>2.15593012527517</t>
  </si>
  <si>
    <t>-0.424607662461452</t>
  </si>
  <si>
    <t>-1.0804633838006</t>
  </si>
  <si>
    <t>-0.726623619541323</t>
  </si>
  <si>
    <t>-1.94033378431964</t>
  </si>
  <si>
    <t>-1.42446410710215</t>
  </si>
  <si>
    <t>-0.0578900483933599</t>
  </si>
  <si>
    <t>-1.14546139336777</t>
  </si>
  <si>
    <t>1.37551003982953</t>
  </si>
  <si>
    <t>-0.796818468595435</t>
  </si>
  <si>
    <t>-1.36535632516868</t>
  </si>
  <si>
    <t>-3.30926466835456</t>
  </si>
  <si>
    <t>-0.068736235829978</t>
  </si>
  <si>
    <t>3.25990931537637</t>
  </si>
  <si>
    <t>-0.621046895619319</t>
  </si>
  <si>
    <t>-0.244215644083573</t>
  </si>
  <si>
    <t>-0.389999966262706</t>
  </si>
  <si>
    <t>-2.35411593613075</t>
  </si>
  <si>
    <t>1.57467455757044</t>
  </si>
  <si>
    <t>-1.85707888610152</t>
  </si>
  <si>
    <t>1.00879929243222</t>
  </si>
  <si>
    <t>-1.82481295260783</t>
  </si>
  <si>
    <t>0.668138970200477</t>
  </si>
  <si>
    <t>-1.25388325237094</t>
  </si>
  <si>
    <t>0.785992696877065</t>
  </si>
  <si>
    <t>0.334801791860652</t>
  </si>
  <si>
    <t>-0.833062485101042</t>
  </si>
  <si>
    <t>-0.535747095186983</t>
  </si>
  <si>
    <t>0.0479639053369719</t>
  </si>
  <si>
    <t>-0.785694095567758</t>
  </si>
  <si>
    <t>0.552751836866923</t>
  </si>
  <si>
    <t>-0.332849889677522</t>
  </si>
  <si>
    <t>1.70085846198797</t>
  </si>
  <si>
    <t>0.765440396204461</t>
  </si>
  <si>
    <t>-3.44025034890318</t>
  </si>
  <si>
    <t>1.34490040246889</t>
  </si>
  <si>
    <t>-0.882183777757627</t>
  </si>
  <si>
    <t>0.949756860299492</t>
  </si>
  <si>
    <t>-0.886249912744098</t>
  </si>
  <si>
    <t>-1.15215849744719</t>
  </si>
  <si>
    <t>0.866826732010641</t>
  </si>
  <si>
    <t>0.337563168838712</t>
  </si>
  <si>
    <t>0.985566598236226</t>
  </si>
  <si>
    <t>-1.57280883447456</t>
  </si>
  <si>
    <t>2.95852931547549</t>
  </si>
  <si>
    <t>-0.397215557405156</t>
  </si>
  <si>
    <t>2.19500942400075</t>
  </si>
  <si>
    <t>0.0500499287276519</t>
  </si>
  <si>
    <t>1.57976052056512</t>
  </si>
  <si>
    <t>0.897795390906139</t>
  </si>
  <si>
    <t>-0.518075206128287</t>
  </si>
  <si>
    <t>2.44711913484666</t>
  </si>
  <si>
    <t>0.972779893902761</t>
  </si>
  <si>
    <t>0.331256676038486</t>
  </si>
  <si>
    <t>0.336207567064411</t>
  </si>
  <si>
    <t>0.741848895717871</t>
  </si>
  <si>
    <t>-1.15863572513346</t>
  </si>
  <si>
    <t>-0.0412140368794817</t>
  </si>
  <si>
    <t>-0.263121880519537</t>
  </si>
  <si>
    <t>-0.500112152725516</t>
  </si>
  <si>
    <t>-0.607092461248602</t>
  </si>
  <si>
    <t>1.342188329869</t>
  </si>
  <si>
    <t>0.602884863695143</t>
  </si>
  <si>
    <t>0.708079990265734</t>
  </si>
  <si>
    <t>2.4564264298532</t>
  </si>
  <si>
    <t>-0.361971678302743</t>
  </si>
  <si>
    <t>-0.83483086240364</t>
  </si>
  <si>
    <t>0.385190205804589</t>
  </si>
  <si>
    <t>-0.0106408632766759</t>
  </si>
  <si>
    <t>-0.488687736963194</t>
  </si>
  <si>
    <t>0.0916848125421695</t>
  </si>
  <si>
    <t>-0.0660902334882164</t>
  </si>
  <si>
    <t>-2.10030642058899</t>
  </si>
  <si>
    <t>-1.33684260626047</t>
  </si>
  <si>
    <t>-0.631392510582708</t>
  </si>
  <si>
    <t>-0.947182648390296</t>
  </si>
  <si>
    <t>-1.28036902418457</t>
  </si>
  <si>
    <t>0.299455803303192</t>
  </si>
  <si>
    <t>0.0250599394636801</t>
  </si>
  <si>
    <t>2.51850785764974</t>
  </si>
  <si>
    <t>0.284417057799525</t>
  </si>
  <si>
    <t>-0.65472810871779</t>
  </si>
  <si>
    <t>-0.257906140432807</t>
  </si>
  <si>
    <t>1.01155310536198</t>
  </si>
  <si>
    <t>0.121710138615359</t>
  </si>
  <si>
    <t>-0.299974103205814</t>
  </si>
  <si>
    <t>-0.735213624561243</t>
  </si>
  <si>
    <t>-0.266257848765662</t>
  </si>
  <si>
    <t>-0.376908361424126</t>
  </si>
  <si>
    <t>-0.232479043485751</t>
  </si>
  <si>
    <t>-0.91612491435608</t>
  </si>
  <si>
    <t>-0.174363944162615</t>
  </si>
  <si>
    <t>-0.536172534002806</t>
  </si>
  <si>
    <t>3.70715408675336</t>
  </si>
  <si>
    <t>-0.559128235022404</t>
  </si>
  <si>
    <t>-1.25679329011559</t>
  </si>
  <si>
    <t>-2.58309919912808</t>
  </si>
  <si>
    <t>0.5400463416992</t>
  </si>
  <si>
    <t>-0.12</t>
  </si>
  <si>
    <t>0.0749209712012245</t>
  </si>
  <si>
    <t>0.990403813270646</t>
  </si>
  <si>
    <t>-0.118659495835782</t>
  </si>
  <si>
    <t>-0.384903104395592</t>
  </si>
  <si>
    <t>1.15780056135649</t>
  </si>
  <si>
    <t>-0.716161708702565</t>
  </si>
  <si>
    <t>-1.18492461877596</t>
  </si>
  <si>
    <t>3.37446348099567</t>
  </si>
  <si>
    <t>-0.557955675458581</t>
  </si>
  <si>
    <t>-0.366491920556673</t>
  </si>
  <si>
    <t>1.29684785964692</t>
  </si>
  <si>
    <t>0.166994567431296</t>
  </si>
  <si>
    <t>-0.617377505333253</t>
  </si>
  <si>
    <t>-3.40778591583025</t>
  </si>
  <si>
    <t>-1.17504478180051</t>
  </si>
  <si>
    <t>-1.16733295982844</t>
  </si>
  <si>
    <t>-1.78114304363398</t>
  </si>
  <si>
    <t>0.751483606665087</t>
  </si>
  <si>
    <t>0.0712024069821621</t>
  </si>
  <si>
    <t>-1.39056091312542</t>
  </si>
  <si>
    <t>0.212688807326661</t>
  </si>
  <si>
    <t>-2.22294832229557</t>
  </si>
  <si>
    <t>1.11407683773322</t>
  </si>
  <si>
    <t>-0.390632587826289</t>
  </si>
  <si>
    <t>1.63485731235189</t>
  </si>
  <si>
    <t>0.698844961981371</t>
  </si>
  <si>
    <t>-0.272190570835778</t>
  </si>
  <si>
    <t>2.07162973982166</t>
  </si>
  <si>
    <t>-1.02534534643524</t>
  </si>
  <si>
    <t>-0.522435419412488</t>
  </si>
  <si>
    <t>-2.07591718153027</t>
  </si>
  <si>
    <t>0.473736280858281</t>
  </si>
  <si>
    <t>-0.532986340622669</t>
  </si>
  <si>
    <t>-2.4611459011925</t>
  </si>
  <si>
    <t>0.243059153686326</t>
  </si>
  <si>
    <t>-3.06986000483824</t>
  </si>
  <si>
    <t>-2.50753910459459</t>
  </si>
  <si>
    <t>-1.66900759279944</t>
  </si>
  <si>
    <t>-0.336777820981071</t>
  </si>
  <si>
    <t>0.391308925164363</t>
  </si>
  <si>
    <t>-0.613571964062695</t>
  </si>
  <si>
    <t>0.0960253990392087</t>
  </si>
  <si>
    <t>0.47696497458246</t>
  </si>
  <si>
    <t>-0.58093270028483</t>
  </si>
  <si>
    <t>-1.98408535591877</t>
  </si>
  <si>
    <t>-0.862487773780693</t>
  </si>
  <si>
    <t>1.82740269431176</t>
  </si>
  <si>
    <t>0.566367717659256</t>
  </si>
  <si>
    <t>0.0959931837268417</t>
  </si>
  <si>
    <t>-4.75048179688753</t>
  </si>
  <si>
    <t>-1.48494331563783</t>
  </si>
  <si>
    <t>-0.23</t>
  </si>
  <si>
    <t>-1.60378645995882</t>
  </si>
  <si>
    <t>1.7922820250564</t>
  </si>
  <si>
    <t>-0.24</t>
  </si>
  <si>
    <t>-0.146690452564486</t>
  </si>
  <si>
    <t>0.762441004040353</t>
  </si>
  <si>
    <t>1.4149848680908</t>
  </si>
  <si>
    <t>0.55460277361174</t>
  </si>
  <si>
    <t>-0.728262463581591</t>
  </si>
  <si>
    <t>-0.503154685434493</t>
  </si>
  <si>
    <t>-0.35</t>
  </si>
  <si>
    <t>0.276487165994775</t>
  </si>
  <si>
    <t>-0.603442240187131</t>
  </si>
  <si>
    <t>-3.69197637985123</t>
  </si>
  <si>
    <t>-0.632051231938895</t>
  </si>
  <si>
    <t>0.103331341457803</t>
  </si>
  <si>
    <t>-0.470938201281987</t>
  </si>
  <si>
    <t>0.625615163929783</t>
  </si>
  <si>
    <t>-0.817809912599755</t>
  </si>
  <si>
    <t>-0.910805285290645</t>
  </si>
  <si>
    <t>0.599463018290897</t>
  </si>
  <si>
    <t>0.00655948706327978</t>
  </si>
  <si>
    <t>1.5645604361982</t>
  </si>
  <si>
    <t>-0.0731315578866271</t>
  </si>
  <si>
    <t>-0.0909810288088299</t>
  </si>
  <si>
    <t>0.796138496576933</t>
  </si>
  <si>
    <t>-0.39</t>
  </si>
  <si>
    <t>-0.408968211574965</t>
  </si>
  <si>
    <t>0.991140869415225</t>
  </si>
  <si>
    <t>-1.37022021244</t>
  </si>
  <si>
    <t>-2.70407800788435</t>
  </si>
  <si>
    <t>0.190024943966078</t>
  </si>
  <si>
    <t>-1.38452455286055</t>
  </si>
  <si>
    <t>-1.17822287932936</t>
  </si>
  <si>
    <t>0.826591067958125</t>
  </si>
  <si>
    <t>-1.76839532370687</t>
  </si>
  <si>
    <t>1.95951057134045</t>
  </si>
  <si>
    <t>0.857663546652699</t>
  </si>
  <si>
    <t>-0.671341687002034</t>
  </si>
  <si>
    <t>-1.15569114895701</t>
  </si>
  <si>
    <t>0.0572907415602842</t>
  </si>
  <si>
    <t>-0.644444980447922</t>
  </si>
  <si>
    <t>0.568529469474188</t>
  </si>
  <si>
    <t>-0.0434501206377954</t>
  </si>
  <si>
    <t>-0.50451577997791</t>
  </si>
  <si>
    <t>-1.40756886170203</t>
  </si>
  <si>
    <t>-0.297579019857163</t>
  </si>
  <si>
    <t>1.65426687839498</t>
  </si>
  <si>
    <t>1.07593376704314</t>
  </si>
  <si>
    <t>0.821536009846449</t>
  </si>
  <si>
    <t>0.597075523930499</t>
  </si>
  <si>
    <t>0.745490139635732</t>
  </si>
  <si>
    <t>-0.550873434001403</t>
  </si>
  <si>
    <t>0.302154413735169</t>
  </si>
  <si>
    <t>-0.378488359597922</t>
  </si>
  <si>
    <t>-0.259961967603827</t>
  </si>
  <si>
    <t>-0.186461899456344</t>
  </si>
  <si>
    <t>0.442643587116061</t>
  </si>
  <si>
    <t>-0.632894965322716</t>
  </si>
  <si>
    <t>-2.52720453420426</t>
  </si>
  <si>
    <t>2.28795346246415</t>
  </si>
  <si>
    <t>-0.0582977930541668</t>
  </si>
  <si>
    <t>0.0698955326818524</t>
  </si>
  <si>
    <t>1.19995227993057</t>
  </si>
  <si>
    <t>-0.326665334026511</t>
  </si>
  <si>
    <t>-0.831984549745516</t>
  </si>
  <si>
    <t>-0.955118766350443</t>
  </si>
  <si>
    <t>-0.730616841582769</t>
  </si>
  <si>
    <t>1.78705224357851</t>
  </si>
  <si>
    <t>-1.67319352499621</t>
  </si>
  <si>
    <t>-0.422885552451634</t>
  </si>
  <si>
    <t>-0.470082758960865</t>
  </si>
  <si>
    <t>-1.54536900074964</t>
  </si>
  <si>
    <t>2.14193096332484</t>
  </si>
  <si>
    <t>-3.21751103529081</t>
  </si>
  <si>
    <t>0.41</t>
  </si>
  <si>
    <t>0.338397075477768</t>
  </si>
  <si>
    <t>-1.02651342306679</t>
  </si>
  <si>
    <t>0.685715098458569</t>
  </si>
  <si>
    <t>-0.692803519292779</t>
  </si>
  <si>
    <t>-0.439257579464086</t>
  </si>
  <si>
    <t>-0.618027004328028</t>
  </si>
  <si>
    <t>-0.755995099733069</t>
  </si>
  <si>
    <t>-1.64649904830515</t>
  </si>
  <si>
    <t>-0.136943418501597</t>
  </si>
  <si>
    <t>0.16176227333968</t>
  </si>
  <si>
    <t>1.56124508684832</t>
  </si>
  <si>
    <t>-3.29353949626721</t>
  </si>
  <si>
    <t>-0.1484920138797</t>
  </si>
  <si>
    <t>-0.992444397219072</t>
  </si>
  <si>
    <t>0.18</t>
  </si>
  <si>
    <t>2.13278894072086</t>
  </si>
  <si>
    <t>-0.355192723042679</t>
  </si>
  <si>
    <t>-0.590342375686214</t>
  </si>
  <si>
    <t>-0.509217102369413</t>
  </si>
  <si>
    <t>1.01632231921308</t>
  </si>
  <si>
    <t>1.08536118357318</t>
  </si>
  <si>
    <t>-0.309445561525375</t>
  </si>
  <si>
    <t>-0.47</t>
  </si>
  <si>
    <t>-3.59683080519396</t>
  </si>
  <si>
    <t>-0.440373704299041</t>
  </si>
  <si>
    <t>-1.53331155232156</t>
  </si>
  <si>
    <t>-0.376645820923623</t>
  </si>
  <si>
    <t>-0.962789424643592</t>
  </si>
  <si>
    <t>-0.196069594470644</t>
  </si>
  <si>
    <t>-1.21388372340437</t>
  </si>
  <si>
    <t>-0.629974261111537</t>
  </si>
  <si>
    <t>-0.272164259402412</t>
  </si>
  <si>
    <t>0.632694157307172</t>
  </si>
  <si>
    <t>1.09775028244182</t>
  </si>
  <si>
    <t>-0.705190320997763</t>
  </si>
  <si>
    <t>0.29307343156388</t>
  </si>
  <si>
    <t>-1.20076330416325</t>
  </si>
  <si>
    <t>0.294379448121457</t>
  </si>
  <si>
    <t>0.253652773525786</t>
  </si>
  <si>
    <t>-0.229647030472153</t>
  </si>
  <si>
    <t>0.781261239916275</t>
  </si>
  <si>
    <t>-0.0165293829198549</t>
  </si>
  <si>
    <t>0.768563085288544</t>
  </si>
  <si>
    <t>-0.0674894795689385</t>
  </si>
  <si>
    <t>2.88371857610136</t>
  </si>
  <si>
    <t>1.21</t>
  </si>
  <si>
    <t>-3.86689702365366</t>
  </si>
  <si>
    <t>-1.6448309561358</t>
  </si>
  <si>
    <t>-0.409859662305165</t>
  </si>
  <si>
    <t>0.11</t>
  </si>
  <si>
    <t>0.317883200708066</t>
  </si>
  <si>
    <t>-0.106819669899222</t>
  </si>
  <si>
    <t>-1.13952394917911</t>
  </si>
  <si>
    <t>-0.40223177568589</t>
  </si>
  <si>
    <t>1.38159700097928</t>
  </si>
  <si>
    <t>0.0401086896479428</t>
  </si>
  <si>
    <t>-0.756719832731866</t>
  </si>
  <si>
    <t>-0.724893393685663</t>
  </si>
  <si>
    <t>-0.0454817785492865</t>
  </si>
  <si>
    <t>1.48237818533651</t>
  </si>
  <si>
    <t>0.384788137395652</t>
  </si>
  <si>
    <t>0.615071624022436</t>
  </si>
  <si>
    <t>-1.3304843580338</t>
  </si>
  <si>
    <t>-2.18953674555821</t>
  </si>
  <si>
    <t>-2.78876934070939</t>
  </si>
  <si>
    <t>-0.687938768238393</t>
  </si>
  <si>
    <t>0.470379378372254</t>
  </si>
  <si>
    <t>2.22034295928924</t>
  </si>
  <si>
    <t>-1.0226064785098</t>
  </si>
  <si>
    <t>-4.83294464393793</t>
  </si>
  <si>
    <t>-1.35016436681972</t>
  </si>
  <si>
    <t>-0.617891700914045</t>
  </si>
  <si>
    <t>-0.114523523074443</t>
  </si>
  <si>
    <t>2.1832795345919</t>
  </si>
  <si>
    <t>0.894701525997396</t>
  </si>
  <si>
    <t>-0.922474870926415</t>
  </si>
  <si>
    <t>-0.492723385668178</t>
  </si>
  <si>
    <t>-1.12746284111574</t>
  </si>
  <si>
    <t>-0.830875949564723</t>
  </si>
  <si>
    <t>-0.172310194338831</t>
  </si>
  <si>
    <t>0.480092108041065</t>
  </si>
  <si>
    <t>0.370222866685262</t>
  </si>
  <si>
    <t>-1.50611140382572</t>
  </si>
  <si>
    <t>0.147316365399381</t>
  </si>
  <si>
    <t>-0.87761713424735</t>
  </si>
  <si>
    <t>0.377143615707348</t>
  </si>
  <si>
    <t>1.08101368830368</t>
  </si>
  <si>
    <t>-0.586965985985997</t>
  </si>
  <si>
    <t>-0.661267105500077</t>
  </si>
  <si>
    <t>2.44396613660985</t>
  </si>
  <si>
    <t>1.95597933257792</t>
  </si>
  <si>
    <t>-0.527695653021837</t>
  </si>
  <si>
    <t>2.01683840894863</t>
  </si>
  <si>
    <t>2.02103132546261</t>
  </si>
  <si>
    <t>-0.20642851913732</t>
  </si>
  <si>
    <t>-0.129129407644675</t>
  </si>
  <si>
    <t>-0.278793742926865</t>
  </si>
  <si>
    <t>-0.503502582597906</t>
  </si>
  <si>
    <t>-0.330495814275895</t>
  </si>
  <si>
    <t>0.296441125521932</t>
  </si>
  <si>
    <t>0.887159986523367</t>
  </si>
  <si>
    <t>-1.45660958032397</t>
  </si>
  <si>
    <t>0.394373477088627</t>
  </si>
  <si>
    <t>0.190323118635782</t>
  </si>
  <si>
    <t>1.10240202754391</t>
  </si>
  <si>
    <t>-0.216763413498608</t>
  </si>
  <si>
    <t>0.0913174191873773</t>
  </si>
  <si>
    <t>-0.304053070338263</t>
  </si>
  <si>
    <t>1.11025439580089</t>
  </si>
  <si>
    <t>-0.0530269779871883</t>
  </si>
  <si>
    <t>-0.268518529900081</t>
  </si>
  <si>
    <t>-0.543992541254227</t>
  </si>
  <si>
    <t>0.94015235896473</t>
  </si>
  <si>
    <t>-0.308293641503431</t>
  </si>
  <si>
    <t>-0.116064409810199</t>
  </si>
  <si>
    <t>-1.24253652313162</t>
  </si>
  <si>
    <t>0.620932160501412</t>
  </si>
  <si>
    <t>-0.228679804366347</t>
  </si>
  <si>
    <t>-0.759828426220703</t>
  </si>
  <si>
    <t>0.209839401385825</t>
  </si>
  <si>
    <t>-0.721333276160319</t>
  </si>
  <si>
    <t>-0.778586051671839</t>
  </si>
  <si>
    <t>-0.530272071778565</t>
  </si>
  <si>
    <t>0.104170953146946</t>
  </si>
  <si>
    <t>1.32499706620719</t>
  </si>
  <si>
    <t>0.428253105046169</t>
  </si>
  <si>
    <t>0.742930309322584</t>
  </si>
  <si>
    <t>0.661649440969901</t>
  </si>
  <si>
    <t>-0.417471231659434</t>
  </si>
  <si>
    <t>-0.454348363217028</t>
  </si>
  <si>
    <t>1.3977195836887</t>
  </si>
  <si>
    <t>1.42645756606226</t>
  </si>
  <si>
    <t>0.735264043722134</t>
  </si>
  <si>
    <t>-3.33197184636423</t>
  </si>
  <si>
    <t>-0.79721280436339</t>
  </si>
  <si>
    <t>0.0519489144798741</t>
  </si>
  <si>
    <t>0.888715397912524</t>
  </si>
  <si>
    <t>-0.606738307571024</t>
  </si>
  <si>
    <t>-0.889771908177583</t>
  </si>
  <si>
    <t>-2.27112986269151</t>
  </si>
  <si>
    <t>1.42657432008351</t>
  </si>
  <si>
    <t>-1.00186539649474</t>
  </si>
  <si>
    <t>-0.399951517617645</t>
  </si>
  <si>
    <t>0.0209680003964705</t>
  </si>
  <si>
    <t>-0.731655215136744</t>
  </si>
  <si>
    <t>-0.15009469258387</t>
  </si>
  <si>
    <t>-0.0612829778667542</t>
  </si>
  <si>
    <t>1.3658830949693</t>
  </si>
  <si>
    <t>0.159468863030917</t>
  </si>
  <si>
    <t>-0.124578134794811</t>
  </si>
  <si>
    <t>1.51479456399504</t>
  </si>
  <si>
    <t>0.662371581664908</t>
  </si>
  <si>
    <t>-1.06425104419661</t>
  </si>
  <si>
    <t>-1.20198660010556</t>
  </si>
  <si>
    <t>-4.08113346044439</t>
  </si>
  <si>
    <t>-0.338373386548249</t>
  </si>
  <si>
    <t>-0.644304851503172</t>
  </si>
  <si>
    <t>1.69481190379638</t>
  </si>
  <si>
    <t>-0.703406511791569</t>
  </si>
  <si>
    <t>-0.0726941256948725</t>
  </si>
  <si>
    <t>1.26818292783435</t>
  </si>
  <si>
    <t>0.7</t>
  </si>
  <si>
    <t>0.370570149431927</t>
  </si>
  <si>
    <t>-0.341927331489949</t>
  </si>
  <si>
    <t>-0.424377297543972</t>
  </si>
  <si>
    <t>-4.10326455978571</t>
  </si>
  <si>
    <t>-0.660728787623641</t>
  </si>
  <si>
    <t>-0.557265682162934</t>
  </si>
  <si>
    <t>-0.724349234511562</t>
  </si>
  <si>
    <t>-0.644343917011157</t>
  </si>
  <si>
    <t>0.370973877350726</t>
  </si>
  <si>
    <t>1.39664138000253</t>
  </si>
  <si>
    <t>-0.90180611703978</t>
  </si>
  <si>
    <t>1.54716305353611</t>
  </si>
  <si>
    <t>-1.14023608199773</t>
  </si>
  <si>
    <t>-0.299073587453489</t>
  </si>
  <si>
    <t>-0.323533517758867</t>
  </si>
  <si>
    <t>1.26059310857674</t>
  </si>
  <si>
    <t>0.92802622381802</t>
  </si>
  <si>
    <t>2.69990042840129</t>
  </si>
  <si>
    <t>-1.08001898526235</t>
  </si>
  <si>
    <t>0.358657563771403</t>
  </si>
  <si>
    <t>4.79</t>
  </si>
  <si>
    <t>3.45306653486938</t>
  </si>
  <si>
    <t>-0.704398103447466</t>
  </si>
  <si>
    <t>-0.211161605443456</t>
  </si>
  <si>
    <t>0.0676904911370785</t>
  </si>
  <si>
    <t>0.739328964184012</t>
  </si>
  <si>
    <t>-0.796550094305918</t>
  </si>
  <si>
    <t>-0.475429333435492</t>
  </si>
  <si>
    <t>0.581314525420237</t>
  </si>
  <si>
    <t>1.51678551666292</t>
  </si>
  <si>
    <t>2.65</t>
  </si>
  <si>
    <t>-0.0972544721226755</t>
  </si>
  <si>
    <t>2.39290900343564</t>
  </si>
  <si>
    <t>-0.136507411820432</t>
  </si>
  <si>
    <t>2.00581774292327</t>
  </si>
  <si>
    <t>0.946351664158364</t>
  </si>
  <si>
    <t>0.786519553173292</t>
  </si>
  <si>
    <t>-0.0665571338339093</t>
  </si>
  <si>
    <t>0.476010901985542</t>
  </si>
  <si>
    <t>-0.392182852824928</t>
  </si>
  <si>
    <t>2.05789527373409</t>
  </si>
  <si>
    <t>0.206032039065336</t>
  </si>
  <si>
    <t>2.4061404183595</t>
  </si>
  <si>
    <t>-0.852764828286725</t>
  </si>
  <si>
    <t>-0.236525627672457</t>
  </si>
  <si>
    <t>-0.647022245572879</t>
  </si>
  <si>
    <t>1.34</t>
  </si>
  <si>
    <t>0.73</t>
  </si>
  <si>
    <t>0.0244076983238315</t>
  </si>
  <si>
    <t>-1.51260524236993</t>
  </si>
  <si>
    <t>1.94888169973229</t>
  </si>
  <si>
    <t>3.56495113130242</t>
  </si>
  <si>
    <t>-2.31026690439293</t>
  </si>
  <si>
    <t>-0.390887413643541</t>
  </si>
  <si>
    <t>0.320661368117142</t>
  </si>
  <si>
    <t>1.15905855918905</t>
  </si>
  <si>
    <t>-0.162433715229946</t>
  </si>
  <si>
    <t>-0.126166059437543</t>
  </si>
  <si>
    <t>-1.96850017858906</t>
  </si>
  <si>
    <t>-0.700979302165049</t>
  </si>
  <si>
    <t>-0.909116546797181</t>
  </si>
  <si>
    <t>0.223387154467351</t>
  </si>
  <si>
    <t>0.517155576221296</t>
  </si>
  <si>
    <t>-0.471794521559751</t>
  </si>
  <si>
    <t>-1.47503738399548</t>
  </si>
  <si>
    <t>0.182375881880591</t>
  </si>
  <si>
    <t>1.66466866458093</t>
  </si>
  <si>
    <t>-0.75</t>
  </si>
  <si>
    <t>-0.0215964228470958</t>
  </si>
  <si>
    <t>-0.466332515038544</t>
  </si>
  <si>
    <t>-1.54214824559261</t>
  </si>
  <si>
    <t>0.663267936780067</t>
  </si>
  <si>
    <t>-0.940270829453751</t>
  </si>
  <si>
    <t>1.29149723135263</t>
  </si>
  <si>
    <t>0.0481840242595075</t>
  </si>
  <si>
    <t>-0.353376456236914</t>
  </si>
  <si>
    <t>-0.862175202761348</t>
  </si>
  <si>
    <t>-2.46703701755037</t>
  </si>
  <si>
    <t>1.82206122247807</t>
  </si>
  <si>
    <t>-0.79405543793693</t>
  </si>
  <si>
    <t>-0.563039570909943</t>
  </si>
  <si>
    <t>-1.94791846535982</t>
  </si>
  <si>
    <t>0.24169233432729</t>
  </si>
  <si>
    <t>0.223386092527346</t>
  </si>
  <si>
    <t>-0.383088071570514</t>
  </si>
  <si>
    <t>-0.195882213391666</t>
  </si>
  <si>
    <t>-2.26107366157511</t>
  </si>
  <si>
    <t>-0.573745314218285</t>
  </si>
  <si>
    <t>0.0494466510414389</t>
  </si>
  <si>
    <t>-1.40049633627665</t>
  </si>
  <si>
    <t>-0.374707253404598</t>
  </si>
  <si>
    <t>0.178417942521002</t>
  </si>
  <si>
    <t>-1.09457255014487</t>
  </si>
  <si>
    <t>0.805735180771366</t>
  </si>
  <si>
    <t>1.78601818232674</t>
  </si>
  <si>
    <t>0.895311009384106</t>
  </si>
  <si>
    <t>-1.03491220247725</t>
  </si>
  <si>
    <t>0.699109535989504</t>
  </si>
  <si>
    <t>0.305875646573708</t>
  </si>
  <si>
    <t>0.565804880146444</t>
  </si>
  <si>
    <t>0.08</t>
  </si>
  <si>
    <t>-2.9058922433239</t>
  </si>
  <si>
    <t>0.711295810445451</t>
  </si>
  <si>
    <t>-0.476130915720989</t>
  </si>
  <si>
    <t>2.81005007789198</t>
  </si>
  <si>
    <t>-0.722385764112747</t>
  </si>
  <si>
    <t>-0.747618835674723</t>
  </si>
  <si>
    <t>0.0729423664568313</t>
  </si>
  <si>
    <t>1.50617627450767</t>
  </si>
  <si>
    <t>-0.510943192924756</t>
  </si>
  <si>
    <t>-0.842862526804912</t>
  </si>
  <si>
    <t>1.97365647655076</t>
  </si>
  <si>
    <t>-0.481486427982304</t>
  </si>
  <si>
    <t>-0.414002694340366</t>
  </si>
  <si>
    <t>-0.203692618118564</t>
  </si>
  <si>
    <t>-0.15584725857584</t>
  </si>
  <si>
    <t>-1.59702487762414</t>
  </si>
  <si>
    <t>0.681344116322055</t>
  </si>
  <si>
    <t>0.650179281348448</t>
  </si>
  <si>
    <t>0.187203947055878</t>
  </si>
  <si>
    <t>1.43579750931959</t>
  </si>
  <si>
    <t>1.73621814041259</t>
  </si>
  <si>
    <t>-1.4561433519084</t>
  </si>
  <si>
    <t>1.27729843594133</t>
  </si>
  <si>
    <t>-0.261798344565466</t>
  </si>
  <si>
    <t>-0.768115849489707</t>
  </si>
  <si>
    <t>-0.62281120069105</t>
  </si>
  <si>
    <t>0.215370198795105</t>
  </si>
  <si>
    <t>-0.724552538540417</t>
  </si>
  <si>
    <t>-0.634854238990074</t>
  </si>
  <si>
    <t>-1.36760879512095</t>
  </si>
  <si>
    <t>-0.23312855374801</t>
  </si>
  <si>
    <t>-0.109019551052238</t>
  </si>
  <si>
    <t>-0.00127622627573278</t>
  </si>
  <si>
    <t>-0.23624249078422</t>
  </si>
  <si>
    <t>-0.129157365161242</t>
  </si>
  <si>
    <t>0.566276245589362</t>
  </si>
  <si>
    <t>1.36197849215896</t>
  </si>
  <si>
    <t>1.56774590982585</t>
  </si>
  <si>
    <t>-0.38330930714433</t>
  </si>
  <si>
    <t>-0.176874643452502</t>
  </si>
  <si>
    <t>3.11293082954013</t>
  </si>
  <si>
    <t>-3.74906576498728</t>
  </si>
  <si>
    <t>-3.12945902338632</t>
  </si>
  <si>
    <t>0.750207756089525</t>
  </si>
  <si>
    <t>-0.359753699053646</t>
  </si>
  <si>
    <t>-2.30554433211552</t>
  </si>
  <si>
    <t>-0.0729427677609297</t>
  </si>
  <si>
    <t>0.0855654446773122</t>
  </si>
  <si>
    <t>0.215285412137013</t>
  </si>
  <si>
    <t>-1.16681618864523</t>
  </si>
  <si>
    <t>0.827685465585088</t>
  </si>
  <si>
    <t>0.193279366926848</t>
  </si>
  <si>
    <t>3.29896737483798</t>
  </si>
  <si>
    <t>-1.26010566184114</t>
  </si>
  <si>
    <t>-2.24001131610347</t>
  </si>
  <si>
    <t>1.3206400628775</t>
  </si>
  <si>
    <t>-1.3509213621445</t>
  </si>
  <si>
    <t>-0.932853244454093</t>
  </si>
  <si>
    <t>0.199409441092267</t>
  </si>
  <si>
    <t>-0.812804155908165</t>
  </si>
  <si>
    <t>0.0796381321630095</t>
  </si>
  <si>
    <t>0.907391552508743</t>
  </si>
  <si>
    <t>0.623420004459645</t>
  </si>
  <si>
    <t>-0.435170579390267</t>
  </si>
  <si>
    <t>-1.58455230927879</t>
  </si>
  <si>
    <t>-0.0975743437543365</t>
  </si>
  <si>
    <t>1.31829438984599</t>
  </si>
  <si>
    <t>-0.649001181988559</t>
  </si>
  <si>
    <t>-1.27289406011587</t>
  </si>
  <si>
    <t>-0.884276825920421</t>
  </si>
  <si>
    <t>-0.139953476030606</t>
  </si>
  <si>
    <t>-0.0699563801007453</t>
  </si>
  <si>
    <t>-1.42271670751515</t>
  </si>
  <si>
    <t>-1.58624155390778</t>
  </si>
  <si>
    <t>1.63659761514763</t>
  </si>
  <si>
    <t>0.566017105623115</t>
  </si>
  <si>
    <t>-1.56547488766982</t>
  </si>
  <si>
    <t>0.107128179633421</t>
  </si>
  <si>
    <t>0.632139682644626</t>
  </si>
  <si>
    <t>-1.6928071723651</t>
  </si>
  <si>
    <t>0.105462497888405</t>
  </si>
  <si>
    <t>0.763837273118535</t>
  </si>
  <si>
    <t>762.940673828125</t>
  </si>
  <si>
    <t>544.813293457031</t>
  </si>
  <si>
    <t>1082.22888183594</t>
  </si>
  <si>
    <t>536.292724609375</t>
  </si>
  <si>
    <t>968.445434570313</t>
  </si>
  <si>
    <t>522.277893066406</t>
  </si>
  <si>
    <t>401.736755371094</t>
  </si>
  <si>
    <t>595.842224121094</t>
  </si>
  <si>
    <t>422.735717773438</t>
  </si>
  <si>
    <t>776.926391601563</t>
  </si>
  <si>
    <t>1100.06286621094</t>
  </si>
  <si>
    <t>1044.57458496094</t>
  </si>
  <si>
    <t>510.77685546875</t>
  </si>
  <si>
    <t>486.278747558594</t>
  </si>
  <si>
    <t>506.810913085938</t>
  </si>
  <si>
    <t>655.407836914063</t>
  </si>
  <si>
    <t>507.290802001953</t>
  </si>
  <si>
    <t>904.95654296875</t>
  </si>
  <si>
    <t>676.329895019531</t>
  </si>
  <si>
    <t>931.486389160156</t>
  </si>
  <si>
    <t>600.8232421875</t>
  </si>
  <si>
    <t>884.970825195313</t>
  </si>
  <si>
    <t>677.859741210938</t>
  </si>
  <si>
    <t>720.39013671875</t>
  </si>
  <si>
    <t>674.811706542969</t>
  </si>
  <si>
    <t>487.74854</t>
  </si>
  <si>
    <t>914.98151</t>
  </si>
  <si>
    <t>779.878051757813</t>
  </si>
  <si>
    <t>600.321472167969</t>
  </si>
  <si>
    <t>472.761444091797</t>
  </si>
  <si>
    <t>543.811645507813</t>
  </si>
  <si>
    <t>826.39990234375</t>
  </si>
  <si>
    <t>456.761077880859</t>
  </si>
  <si>
    <t>465.268463134766</t>
  </si>
  <si>
    <t>733.715209960938</t>
  </si>
  <si>
    <t>480.254791259766</t>
  </si>
  <si>
    <t>493.779571533203</t>
  </si>
  <si>
    <t>609.827819824219</t>
  </si>
  <si>
    <t>525.764831542969</t>
  </si>
  <si>
    <t>860.390686035156</t>
  </si>
  <si>
    <t>875.454895019531</t>
  </si>
  <si>
    <t>540.2688</t>
  </si>
  <si>
    <t>559.776611328125</t>
  </si>
  <si>
    <t>857.448913574219</t>
  </si>
  <si>
    <t>893.969360351563</t>
  </si>
  <si>
    <t>557.272094726563</t>
  </si>
  <si>
    <t>616.311828613281</t>
  </si>
  <si>
    <t>632.350219726563</t>
  </si>
  <si>
    <t>407.263275146484</t>
  </si>
  <si>
    <t>417.739562988281</t>
  </si>
  <si>
    <t>500.787322998047</t>
  </si>
  <si>
    <t>524.282165527344</t>
  </si>
  <si>
    <t>572.333679199219</t>
  </si>
  <si>
    <t>703.970397949219</t>
  </si>
  <si>
    <t>724.429992675781</t>
  </si>
  <si>
    <t>532.293029785156</t>
  </si>
  <si>
    <t>499.603454589844</t>
  </si>
  <si>
    <t>480.75</t>
  </si>
  <si>
    <t>564.817260742188</t>
  </si>
  <si>
    <t>457.276794433594</t>
  </si>
  <si>
    <t>457.264739990234</t>
  </si>
  <si>
    <t>741.920227050781</t>
  </si>
  <si>
    <t>748.382446289063</t>
  </si>
  <si>
    <t>777.9072265625</t>
  </si>
  <si>
    <t>670.880981445313</t>
  </si>
  <si>
    <t>895.396118164063</t>
  </si>
  <si>
    <t>510.297302246094</t>
  </si>
  <si>
    <t>606.352233886719</t>
  </si>
  <si>
    <t>414.762817382813</t>
  </si>
  <si>
    <t>779.415283203125</t>
  </si>
  <si>
    <t>771.429565429688</t>
  </si>
  <si>
    <t>837.914245605469</t>
  </si>
  <si>
    <t>705.827697753906</t>
  </si>
  <si>
    <t>510.789611816406</t>
  </si>
  <si>
    <t>533.342407226563</t>
  </si>
  <si>
    <t>753.874145507813</t>
  </si>
  <si>
    <t>821.924682617188</t>
  </si>
  <si>
    <t>693.8857421875</t>
  </si>
  <si>
    <t>471.784515380859</t>
  </si>
  <si>
    <t>762.442626953125</t>
  </si>
  <si>
    <t>650.853698730469</t>
  </si>
  <si>
    <t>627.82324</t>
  </si>
  <si>
    <t>650.361450195313</t>
  </si>
  <si>
    <t>572.845092773438</t>
  </si>
  <si>
    <t>835.462280273438</t>
  </si>
  <si>
    <t>946.020751953125</t>
  </si>
  <si>
    <t>884.505126953125</t>
  </si>
  <si>
    <t>509.799835205078</t>
  </si>
  <si>
    <t>436.247436523438</t>
  </si>
  <si>
    <t>686.880432128906</t>
  </si>
  <si>
    <t>442.78125</t>
  </si>
  <si>
    <t>442.289886474609</t>
  </si>
  <si>
    <t>566.324401855469</t>
  </si>
  <si>
    <t>632.392761230469</t>
  </si>
  <si>
    <t>709.381530761719</t>
  </si>
  <si>
    <t>885.93634</t>
  </si>
  <si>
    <t>572.963317871094</t>
  </si>
  <si>
    <t>633.319946289063</t>
  </si>
  <si>
    <t>851.437133789063</t>
  </si>
  <si>
    <t>582.791381835938</t>
  </si>
  <si>
    <t>410.204162597656</t>
  </si>
  <si>
    <t>581.796203613281</t>
  </si>
  <si>
    <t>501.758483886719</t>
  </si>
  <si>
    <t>880.808715820313</t>
  </si>
  <si>
    <t>946.939086914063</t>
  </si>
  <si>
    <t>771.890502929688</t>
  </si>
  <si>
    <t>851.499206542969</t>
  </si>
  <si>
    <t>585.311584472656</t>
  </si>
  <si>
    <t>763.40283203125</t>
  </si>
  <si>
    <t>664.36669921875</t>
  </si>
  <si>
    <t>516.271789550781</t>
  </si>
  <si>
    <t>635.348022460938</t>
  </si>
  <si>
    <t>782.464050292969</t>
  </si>
  <si>
    <t>1024.56140136719</t>
  </si>
  <si>
    <t>500.294982910156</t>
  </si>
  <si>
    <t>686.363159179688</t>
  </si>
  <si>
    <t>493.607177734375</t>
  </si>
  <si>
    <t>497.769561767578</t>
  </si>
  <si>
    <t>475.737701416016</t>
  </si>
  <si>
    <t>581.3173828125</t>
  </si>
  <si>
    <t>456.231689453125</t>
  </si>
  <si>
    <t>609.812927246094</t>
  </si>
  <si>
    <t>569.297973632813</t>
  </si>
  <si>
    <t>546.771789550781</t>
  </si>
  <si>
    <t>541.758666992188</t>
  </si>
  <si>
    <t>840.432678222656</t>
  </si>
  <si>
    <t>528.96630859375</t>
  </si>
  <si>
    <t>736.699279785156</t>
  </si>
  <si>
    <t>421.247833251953</t>
  </si>
  <si>
    <t>968.493713378906</t>
  </si>
  <si>
    <t>822.8877</t>
  </si>
  <si>
    <t>684.890747070313</t>
  </si>
  <si>
    <t>613.808349609375</t>
  </si>
  <si>
    <t>641.315063476563</t>
  </si>
  <si>
    <t>708.360473632813</t>
  </si>
  <si>
    <t>604.822387695313</t>
  </si>
  <si>
    <t>793.429931640625</t>
  </si>
  <si>
    <t>721.905090332031</t>
  </si>
  <si>
    <t>695.360290527344</t>
  </si>
  <si>
    <t>702.890319824219</t>
  </si>
  <si>
    <t>566.774230957031</t>
  </si>
  <si>
    <t>493.274780273438</t>
  </si>
  <si>
    <t>559.289733886719</t>
  </si>
  <si>
    <t>819.939208984375</t>
  </si>
  <si>
    <t>839.990417480469</t>
  </si>
  <si>
    <t>709.673583984375</t>
  </si>
  <si>
    <t>524.756225585938</t>
  </si>
  <si>
    <t>496.282104492188</t>
  </si>
  <si>
    <t>475.738037109375</t>
  </si>
  <si>
    <t>674.662658691406</t>
  </si>
  <si>
    <t>723.405822753906</t>
  </si>
  <si>
    <t>711.837768554688</t>
  </si>
  <si>
    <t>739.869018554688</t>
  </si>
  <si>
    <t>876.909912109375</t>
  </si>
  <si>
    <t>886.94775390625</t>
  </si>
  <si>
    <t>521.2470703125</t>
  </si>
  <si>
    <t>732.005859375</t>
  </si>
  <si>
    <t>513.731628417969</t>
  </si>
  <si>
    <t>532.75927734375</t>
  </si>
  <si>
    <t>760.373718261719</t>
  </si>
  <si>
    <t>597.303100585938</t>
  </si>
  <si>
    <t>747.378295898438</t>
  </si>
  <si>
    <t>570.752990722656</t>
  </si>
  <si>
    <t>708.897338867188</t>
  </si>
  <si>
    <t>642.861145019531</t>
  </si>
  <si>
    <t>963.015014648438</t>
  </si>
  <si>
    <t>680.347351074219</t>
  </si>
  <si>
    <t>553.2978515625</t>
  </si>
  <si>
    <t>824.367980957031</t>
  </si>
  <si>
    <t>513.740844726563</t>
  </si>
  <si>
    <t>465.747863769531</t>
  </si>
  <si>
    <t>580.332397460938</t>
  </si>
  <si>
    <t>490.240264892578</t>
  </si>
  <si>
    <t>835.933959960938</t>
  </si>
  <si>
    <t>694.847229003906</t>
  </si>
  <si>
    <t>720.711608886719</t>
  </si>
  <si>
    <t>740.37451171875</t>
  </si>
  <si>
    <t>1102.10070800781</t>
  </si>
  <si>
    <t>747.395446777344</t>
  </si>
  <si>
    <t>863.436706542969</t>
  </si>
  <si>
    <t>458.279327392578</t>
  </si>
  <si>
    <t>715.879211425781</t>
  </si>
  <si>
    <t>908.469543457031</t>
  </si>
  <si>
    <t>639.849975585938</t>
  </si>
  <si>
    <t>730.08642578125</t>
  </si>
  <si>
    <t>665.366394042969</t>
  </si>
  <si>
    <t>669.320678710938</t>
  </si>
  <si>
    <t>637.835998535156</t>
  </si>
  <si>
    <t>767.880920410156</t>
  </si>
  <si>
    <t>640.341552734375</t>
  </si>
  <si>
    <t>502.276245117188</t>
  </si>
  <si>
    <t>558.957092285156</t>
  </si>
  <si>
    <t>711.358032226563</t>
  </si>
  <si>
    <t>714.430419921875</t>
  </si>
  <si>
    <t>719.888000488281</t>
  </si>
  <si>
    <t>479.750854492188</t>
  </si>
  <si>
    <t>501.774108886719</t>
  </si>
  <si>
    <t>552.2919921875</t>
  </si>
  <si>
    <t>453.221923828125</t>
  </si>
  <si>
    <t>568.615173339844</t>
  </si>
  <si>
    <t>500.773803710938</t>
  </si>
  <si>
    <t>600.845458984375</t>
  </si>
  <si>
    <t>580.317260742188</t>
  </si>
  <si>
    <t>934.450866699219</t>
  </si>
  <si>
    <t>634.845581054688</t>
  </si>
  <si>
    <t>506.294921875</t>
  </si>
  <si>
    <t>780.387756347656</t>
  </si>
  <si>
    <t>847.426025390625</t>
  </si>
  <si>
    <t>814.453491210938</t>
  </si>
  <si>
    <t>805.886962890625</t>
  </si>
  <si>
    <t>465.559692382813</t>
  </si>
  <si>
    <t>604.292358398438</t>
  </si>
  <si>
    <t>678.36279296875</t>
  </si>
  <si>
    <t>544.800659179688</t>
  </si>
  <si>
    <t>674.3486328125</t>
  </si>
  <si>
    <t>768.388916015625</t>
  </si>
  <si>
    <t>698.322204589844</t>
  </si>
  <si>
    <t>736.818481445313</t>
  </si>
  <si>
    <t>557.813659667969</t>
  </si>
  <si>
    <t>499.225769042969</t>
  </si>
  <si>
    <t>640.840148925781</t>
  </si>
  <si>
    <t>408.708404541016</t>
  </si>
  <si>
    <t>838.911071777344</t>
  </si>
  <si>
    <t>530.266723632813</t>
  </si>
  <si>
    <t>719.371704101563</t>
  </si>
  <si>
    <t>763.428955078125</t>
  </si>
  <si>
    <t>776.368041992188</t>
  </si>
  <si>
    <t>689.293640136719</t>
  </si>
  <si>
    <t>554.784973144531</t>
  </si>
  <si>
    <t>500.7744140625</t>
  </si>
  <si>
    <t>926.955383300781</t>
  </si>
  <si>
    <t>587.806396484375</t>
  </si>
  <si>
    <t>715.860168457031</t>
  </si>
  <si>
    <t>472.293548583984</t>
  </si>
  <si>
    <t>532.26123046875</t>
  </si>
  <si>
    <t>701.3564453125</t>
  </si>
  <si>
    <t>581.764770507813</t>
  </si>
  <si>
    <t>956.473815917969</t>
  </si>
  <si>
    <t>715.33935546875</t>
  </si>
  <si>
    <t>459.232086181641</t>
  </si>
  <si>
    <t>472.755737304688</t>
  </si>
  <si>
    <t>878.918151855469</t>
  </si>
  <si>
    <t>668.330505371094</t>
  </si>
  <si>
    <t>631.299438476563</t>
  </si>
  <si>
    <t>608.81298828125</t>
  </si>
  <si>
    <t>515.774353027344</t>
  </si>
  <si>
    <t>579.821838378906</t>
  </si>
  <si>
    <t>756.935485839844</t>
  </si>
  <si>
    <t>563.314758300781</t>
  </si>
  <si>
    <t>960.0146484375</t>
  </si>
  <si>
    <t>706.424865722656</t>
  </si>
  <si>
    <t>681.812377929688</t>
  </si>
  <si>
    <t>645.816772460938</t>
  </si>
  <si>
    <t>602.818603515625</t>
  </si>
  <si>
    <t>588.604064941406</t>
  </si>
  <si>
    <t>695.670532226563</t>
  </si>
  <si>
    <t>779.415100097656</t>
  </si>
  <si>
    <t>538.281982421875</t>
  </si>
  <si>
    <t>891.973937988281</t>
  </si>
  <si>
    <t>516.2841796875</t>
  </si>
  <si>
    <t>716.887817382813</t>
  </si>
  <si>
    <t>617.345031738281</t>
  </si>
  <si>
    <t>718.911010742188</t>
  </si>
  <si>
    <t>916.484313964844</t>
  </si>
  <si>
    <t>847.404235839844</t>
  </si>
  <si>
    <t>440.232116699219</t>
  </si>
  <si>
    <t>743.399230957031</t>
  </si>
  <si>
    <t>809.440002441406</t>
  </si>
  <si>
    <t>408.714080810547</t>
  </si>
  <si>
    <t>617.81934</t>
  </si>
  <si>
    <t>539.282775878906</t>
  </si>
  <si>
    <t>772.900207519531</t>
  </si>
  <si>
    <t>692.715393066406</t>
  </si>
  <si>
    <t>566.2890625</t>
  </si>
  <si>
    <t>619.858703613281</t>
  </si>
  <si>
    <t>576.292297363281</t>
  </si>
  <si>
    <t>593.806884765625</t>
  </si>
  <si>
    <t>530.268676757813</t>
  </si>
  <si>
    <t>736.391845703125</t>
  </si>
  <si>
    <t>480.735198974609</t>
  </si>
  <si>
    <t>802.444274902344</t>
  </si>
  <si>
    <t>843.927001953125</t>
  </si>
  <si>
    <t>766.359497070313</t>
  </si>
  <si>
    <t>759.387329101563</t>
  </si>
  <si>
    <t>627.822814941406</t>
  </si>
  <si>
    <t>853.425964355469</t>
  </si>
  <si>
    <t>746.388061523438</t>
  </si>
  <si>
    <t>611.879577636719</t>
  </si>
  <si>
    <t>525.764099121094</t>
  </si>
  <si>
    <t>510.292602539063</t>
  </si>
  <si>
    <t>837.458374023438</t>
  </si>
  <si>
    <t>714.701904296875</t>
  </si>
  <si>
    <t>595.288452148438</t>
  </si>
  <si>
    <t>549.816223144531</t>
  </si>
  <si>
    <t>909.970458984375</t>
  </si>
  <si>
    <t>709.395568847656</t>
  </si>
  <si>
    <t>468.268920898438</t>
  </si>
  <si>
    <t>528.281066894531</t>
  </si>
  <si>
    <t>425.232452392578</t>
  </si>
  <si>
    <t>490.745178222656</t>
  </si>
  <si>
    <t>749.37255859375</t>
  </si>
  <si>
    <t>608.339721679688</t>
  </si>
  <si>
    <t>687.363464355469</t>
  </si>
  <si>
    <t>922.430969238281</t>
  </si>
  <si>
    <t>493.252960205078</t>
  </si>
  <si>
    <t>639.365905761719</t>
  </si>
  <si>
    <t>581.626281738281</t>
  </si>
  <si>
    <t>822.767333984375</t>
  </si>
  <si>
    <t>816.94287109375</t>
  </si>
  <si>
    <t>770.418151855469</t>
  </si>
  <si>
    <t>711.379821777344</t>
  </si>
  <si>
    <t>695.385498046875</t>
  </si>
  <si>
    <t>872.97802734375</t>
  </si>
  <si>
    <t>560.78466796875</t>
  </si>
  <si>
    <t>485.747589111328</t>
  </si>
  <si>
    <t>837.467407226563</t>
  </si>
  <si>
    <t>687.666259765625</t>
  </si>
  <si>
    <t>843.459167480469</t>
  </si>
  <si>
    <t>612.320556640625</t>
  </si>
  <si>
    <t>577.270935058594</t>
  </si>
  <si>
    <t>682.33179</t>
  </si>
  <si>
    <t>857.922729492188</t>
  </si>
  <si>
    <t>951.522094726563</t>
  </si>
  <si>
    <t>664.676025390625</t>
  </si>
  <si>
    <t>491.746154785156</t>
  </si>
  <si>
    <t>689.864135742188</t>
  </si>
  <si>
    <t>909.429321289063</t>
  </si>
  <si>
    <t>721.7001953125</t>
  </si>
  <si>
    <t>477.604797363281</t>
  </si>
  <si>
    <t>793.883056640625</t>
  </si>
  <si>
    <t>784.960754394531</t>
  </si>
  <si>
    <t>522.276916503906</t>
  </si>
  <si>
    <t>753.915161132813</t>
  </si>
  <si>
    <t>673.376892089844</t>
  </si>
  <si>
    <t>607.826965332031</t>
  </si>
  <si>
    <t>811.912414550781</t>
  </si>
  <si>
    <t>480.753662109375</t>
  </si>
  <si>
    <t>719.845092773438</t>
  </si>
  <si>
    <t>759.904113769531</t>
  </si>
  <si>
    <t>686.704956054688</t>
  </si>
  <si>
    <t>559.271911621094</t>
  </si>
  <si>
    <t>615.80126953125</t>
  </si>
  <si>
    <t>831.888732910156</t>
  </si>
  <si>
    <t>922.508911132813</t>
  </si>
  <si>
    <t>795.717651367188</t>
  </si>
  <si>
    <t>678.8583984375</t>
  </si>
  <si>
    <t>472.742980957031</t>
  </si>
  <si>
    <t>461.735229492188</t>
  </si>
  <si>
    <t>572.304321289063</t>
  </si>
  <si>
    <t>451.732330322266</t>
  </si>
  <si>
    <t>727.042297363281</t>
  </si>
  <si>
    <t>589.786010742188</t>
  </si>
  <si>
    <t>786.392395019531</t>
  </si>
  <si>
    <t>546.775024414063</t>
  </si>
  <si>
    <t>613.839782714844</t>
  </si>
  <si>
    <t>626.850646972656</t>
  </si>
  <si>
    <t>494.284759521484</t>
  </si>
  <si>
    <t>716.8876953125</t>
  </si>
  <si>
    <t>805.906860351563</t>
  </si>
  <si>
    <t>795.423889160156</t>
  </si>
  <si>
    <t>646.30249</t>
  </si>
  <si>
    <t>766.421203613281</t>
  </si>
  <si>
    <t>479.732299804688</t>
  </si>
  <si>
    <t>753.909973144531</t>
  </si>
  <si>
    <t>1014.99456787109</t>
  </si>
  <si>
    <t>729.875366210938</t>
  </si>
  <si>
    <t>650.356811523438</t>
  </si>
  <si>
    <t>837.419616699219</t>
  </si>
  <si>
    <t>789.407104492188</t>
  </si>
  <si>
    <t>470.253875732422</t>
  </si>
  <si>
    <t>803.731506347656</t>
  </si>
  <si>
    <t>620.853698730469</t>
  </si>
  <si>
    <t>659.343444824219</t>
  </si>
  <si>
    <t>938.498596191406</t>
  </si>
  <si>
    <t>559.81884765625</t>
  </si>
  <si>
    <t>638.861206054688</t>
  </si>
  <si>
    <t>824.9697265625</t>
  </si>
  <si>
    <t>562.842407226563</t>
  </si>
  <si>
    <t>649.914123535156</t>
  </si>
  <si>
    <t>744.397399902344</t>
  </si>
  <si>
    <t>623.829833984375</t>
  </si>
  <si>
    <t>459.75390625</t>
  </si>
  <si>
    <t>464.763824462891</t>
  </si>
  <si>
    <t>509.805999755859</t>
  </si>
  <si>
    <t>735.393798828125</t>
  </si>
  <si>
    <t>690.35205078125</t>
  </si>
  <si>
    <t>553.782897949219</t>
  </si>
  <si>
    <t>478.792205810547</t>
  </si>
  <si>
    <t>831.43212890625</t>
  </si>
  <si>
    <t>544.28515625</t>
  </si>
  <si>
    <t>408.732086181641</t>
  </si>
  <si>
    <t>468.233428955078</t>
  </si>
  <si>
    <t>634.316467285156</t>
  </si>
  <si>
    <t>778.437622070313</t>
  </si>
  <si>
    <t>700.847900390625</t>
  </si>
  <si>
    <t>521.300170898438</t>
  </si>
  <si>
    <t>469.27685546875</t>
  </si>
  <si>
    <t>1020.53588867188</t>
  </si>
  <si>
    <t>717.385986328125</t>
  </si>
  <si>
    <t>648.87659</t>
  </si>
  <si>
    <t>425.2119140625</t>
  </si>
  <si>
    <t>488.77173</t>
  </si>
  <si>
    <t>679.376892089844</t>
  </si>
  <si>
    <t>588.795654296875</t>
  </si>
  <si>
    <t>410.73776</t>
  </si>
  <si>
    <t>1085.52563476563</t>
  </si>
  <si>
    <t>928.462158203125</t>
  </si>
  <si>
    <t>737.407287597656</t>
  </si>
  <si>
    <t>822.903686523438</t>
  </si>
  <si>
    <t>465.248840332031</t>
  </si>
  <si>
    <t>557.310668945313</t>
  </si>
  <si>
    <t>596.809936523438</t>
  </si>
  <si>
    <t>640.025573730469</t>
  </si>
  <si>
    <t>780.405395507813</t>
  </si>
  <si>
    <t>729.423156738281</t>
  </si>
  <si>
    <t>695.841369628906</t>
  </si>
  <si>
    <t>872.937072753906</t>
  </si>
  <si>
    <t>511.766632080078</t>
  </si>
  <si>
    <t>433.230010986328</t>
  </si>
  <si>
    <t>576.803894042969</t>
  </si>
  <si>
    <t>498.764190673828</t>
  </si>
  <si>
    <t>656.83582</t>
  </si>
  <si>
    <t>756.361450195313</t>
  </si>
  <si>
    <t>459.257751464844</t>
  </si>
  <si>
    <t>584.319702148438</t>
  </si>
  <si>
    <t>416.574981689453</t>
  </si>
  <si>
    <t>647.348266601563</t>
  </si>
  <si>
    <t>791.91015625</t>
  </si>
  <si>
    <t>497.793029785156</t>
  </si>
  <si>
    <t>479.248504638672</t>
  </si>
  <si>
    <t>746.031982421875</t>
  </si>
  <si>
    <t>594.039489746094</t>
  </si>
  <si>
    <t>602.969360351563</t>
  </si>
  <si>
    <t>529.322570800781</t>
  </si>
  <si>
    <t>701.889770507813</t>
  </si>
  <si>
    <t>624.300109863281</t>
  </si>
  <si>
    <t>647.688903808594</t>
  </si>
  <si>
    <t>486.291809082031</t>
  </si>
  <si>
    <t>792.426147460938</t>
  </si>
  <si>
    <t>457.276641845703</t>
  </si>
  <si>
    <t>417.247436523438</t>
  </si>
  <si>
    <t>558.325500488281</t>
  </si>
  <si>
    <t>509.300048828125</t>
  </si>
  <si>
    <t>723.356506347656</t>
  </si>
  <si>
    <t>652.343627929688</t>
  </si>
  <si>
    <t>908.99560546875</t>
  </si>
  <si>
    <t>544.312072753906</t>
  </si>
  <si>
    <t>452.743865966797</t>
  </si>
  <si>
    <t>456.797332763672</t>
  </si>
  <si>
    <t>861.403198242188</t>
  </si>
  <si>
    <t>969.502197265625</t>
  </si>
  <si>
    <t>458.740295410156</t>
  </si>
  <si>
    <t>692.355285644531</t>
  </si>
  <si>
    <t>488.77655</t>
  </si>
  <si>
    <t>636.351867675781</t>
  </si>
  <si>
    <t>538.625732421875</t>
  </si>
  <si>
    <t>623.843078613281</t>
  </si>
  <si>
    <t>515.779418945313</t>
  </si>
  <si>
    <t>723.397033691406</t>
  </si>
  <si>
    <t>509.80615234375</t>
  </si>
  <si>
    <t>474.779327392578</t>
  </si>
  <si>
    <t>646.354431152344</t>
  </si>
  <si>
    <t>558.806884765625</t>
  </si>
  <si>
    <t>757.414916992188</t>
  </si>
  <si>
    <t>825.481994628906</t>
  </si>
  <si>
    <t>844.787780761719</t>
  </si>
  <si>
    <t>455.758483886719</t>
  </si>
  <si>
    <t>640.372436523438</t>
  </si>
  <si>
    <t>593.345642089844</t>
  </si>
  <si>
    <t>951.021789550781</t>
  </si>
  <si>
    <t>543.331787109375</t>
  </si>
  <si>
    <t>807.919372558594</t>
  </si>
  <si>
    <t>512.275817871094</t>
  </si>
  <si>
    <t>1182.57678222656</t>
  </si>
  <si>
    <t>499.803314208984</t>
  </si>
  <si>
    <t>685.885131835938</t>
  </si>
  <si>
    <t>606.37353515625</t>
  </si>
  <si>
    <t>662.681457519531</t>
  </si>
  <si>
    <t>581.33056640625</t>
  </si>
  <si>
    <t>656.895202636719</t>
  </si>
  <si>
    <t>837.411987304688</t>
  </si>
  <si>
    <t>910.439819335938</t>
  </si>
  <si>
    <t>709.885864257813</t>
  </si>
  <si>
    <t>482.273620605469</t>
  </si>
  <si>
    <t>495.238616943359</t>
  </si>
  <si>
    <t>503.27294921875</t>
  </si>
  <si>
    <t>709.72509765625</t>
  </si>
  <si>
    <t>728.904663085938</t>
  </si>
  <si>
    <t>551.29931640625</t>
  </si>
  <si>
    <t>542.830139160156</t>
  </si>
  <si>
    <t>580.327026367188</t>
  </si>
  <si>
    <t>417.880340576172</t>
  </si>
  <si>
    <t>613.325134277344</t>
  </si>
  <si>
    <t>771.416564941406</t>
  </si>
  <si>
    <t>671.327697753906</t>
  </si>
  <si>
    <t>589.005187988281</t>
  </si>
  <si>
    <t>794.425476074219</t>
  </si>
  <si>
    <t>843.4765625</t>
  </si>
  <si>
    <t>571.331420898438</t>
  </si>
  <si>
    <t>421.759552001953</t>
  </si>
  <si>
    <t>485.307586669922</t>
  </si>
  <si>
    <t>633.984497070313</t>
  </si>
  <si>
    <t>474.788482666016</t>
  </si>
  <si>
    <t>548.342224121094</t>
  </si>
  <si>
    <t>757.421997070313</t>
  </si>
  <si>
    <t>631.348754882813</t>
  </si>
  <si>
    <t>693.386352539063</t>
  </si>
  <si>
    <t>783.40673828125</t>
  </si>
  <si>
    <t>729.428283691406</t>
  </si>
  <si>
    <t>574.339294433594</t>
  </si>
  <si>
    <t>598.310485839844</t>
  </si>
  <si>
    <t>529.271057128906</t>
  </si>
  <si>
    <t>546.945983886719</t>
  </si>
  <si>
    <t>597.812377929688</t>
  </si>
  <si>
    <t>1016.49926757813</t>
  </si>
  <si>
    <t>891.451843261719</t>
  </si>
  <si>
    <t>479.289825439453</t>
  </si>
  <si>
    <t>836.468078613281</t>
  </si>
  <si>
    <t>486.292327880859</t>
  </si>
  <si>
    <t>504.753295898438</t>
  </si>
  <si>
    <t>539.792419433594</t>
  </si>
  <si>
    <t>604.802490234375</t>
  </si>
  <si>
    <t>467.753509521484</t>
  </si>
  <si>
    <t>678.360534667969</t>
  </si>
  <si>
    <t>692.887634277344</t>
  </si>
  <si>
    <t>831.925964355469</t>
  </si>
  <si>
    <t>573.323547363281</t>
  </si>
  <si>
    <t>630.8212890625</t>
  </si>
  <si>
    <t>586.344604492188</t>
  </si>
  <si>
    <t>435.728576660156</t>
  </si>
  <si>
    <t>436.744995117188</t>
  </si>
  <si>
    <t>492.807708740234</t>
  </si>
  <si>
    <t>452.238616943359</t>
  </si>
  <si>
    <t>467.225921630859</t>
  </si>
  <si>
    <t>529.777465820313</t>
  </si>
  <si>
    <t>659.844116210938</t>
  </si>
  <si>
    <t>692.878173828125</t>
  </si>
  <si>
    <t>493.792358398438</t>
  </si>
  <si>
    <t>763.85107421875</t>
  </si>
  <si>
    <t>781.394592285156</t>
  </si>
  <si>
    <t>525.254150390625</t>
  </si>
  <si>
    <t>610.831726074219</t>
  </si>
  <si>
    <t>630.354675292969</t>
  </si>
  <si>
    <t>569.828857421875</t>
  </si>
  <si>
    <t>447.731842041016</t>
  </si>
  <si>
    <t>749.381103515625</t>
  </si>
  <si>
    <t>824.957824707031</t>
  </si>
  <si>
    <t>749.419555664063</t>
  </si>
  <si>
    <t>646.348937988281</t>
  </si>
  <si>
    <t>629.87841796875</t>
  </si>
  <si>
    <t>598.696899414063</t>
  </si>
  <si>
    <t>507.308135986328</t>
  </si>
  <si>
    <t>486.298248291016</t>
  </si>
  <si>
    <t>631.32483</t>
  </si>
  <si>
    <t>770.446594238281</t>
  </si>
  <si>
    <t>514.789978027344</t>
  </si>
  <si>
    <t>802.893371582031</t>
  </si>
  <si>
    <t>565.808288574219</t>
  </si>
  <si>
    <t>638.866149902344</t>
  </si>
  <si>
    <t>472.264282226563</t>
  </si>
  <si>
    <t>480.957153320313</t>
  </si>
  <si>
    <t>694.365661621094</t>
  </si>
  <si>
    <t>599.327819824219</t>
  </si>
  <si>
    <t>820.925354003906</t>
  </si>
  <si>
    <t>658.359741210938</t>
  </si>
  <si>
    <t>657.381896972656</t>
  </si>
  <si>
    <t>643.354187011719</t>
  </si>
  <si>
    <t>613.840087890625</t>
  </si>
  <si>
    <t>572.30322265625</t>
  </si>
  <si>
    <t>831.981262207031</t>
  </si>
  <si>
    <t>788.391357421875</t>
  </si>
  <si>
    <t>652.833984375</t>
  </si>
  <si>
    <t>760.411926269531</t>
  </si>
  <si>
    <t>641.897644042969</t>
  </si>
  <si>
    <t>705.398376464844</t>
  </si>
  <si>
    <t>657.358093261719</t>
  </si>
  <si>
    <t>675.003356933594</t>
  </si>
  <si>
    <t>708.856750488281</t>
  </si>
  <si>
    <t>819.485656738281</t>
  </si>
  <si>
    <t>675.921081542969</t>
  </si>
  <si>
    <t>886.975280761719</t>
  </si>
  <si>
    <t>712.887939453125</t>
  </si>
  <si>
    <t>629.338134765625</t>
  </si>
  <si>
    <t>862.44140625</t>
  </si>
  <si>
    <t>655.690002441406</t>
  </si>
  <si>
    <t>651.891906738281</t>
  </si>
  <si>
    <t>527.834594726563</t>
  </si>
  <si>
    <t>431.755187988281</t>
  </si>
  <si>
    <t>515.300354003906</t>
  </si>
  <si>
    <t>531.312561035156</t>
  </si>
  <si>
    <t>622.34912109375</t>
  </si>
  <si>
    <t>635.38232421875</t>
  </si>
  <si>
    <t>478.792755126953</t>
  </si>
  <si>
    <t>559.291809082031</t>
  </si>
  <si>
    <t>644.370483398438</t>
  </si>
  <si>
    <t>496.294372558594</t>
  </si>
  <si>
    <t>637.833251953125</t>
  </si>
  <si>
    <t>732.410888671875</t>
  </si>
  <si>
    <t>1079.57141113281</t>
  </si>
  <si>
    <t>579.34814453125</t>
  </si>
  <si>
    <t>826.419921875</t>
  </si>
  <si>
    <t>764.74951171875</t>
  </si>
  <si>
    <t>674.362182617188</t>
  </si>
  <si>
    <t>510.807739257813</t>
  </si>
  <si>
    <t>804.940124511719</t>
  </si>
  <si>
    <t>571.958435058594</t>
  </si>
  <si>
    <t>582.826110839844</t>
  </si>
  <si>
    <t>553.2783203125</t>
  </si>
  <si>
    <t>868.997863769531</t>
  </si>
  <si>
    <t>723.421997070313</t>
  </si>
  <si>
    <t>675.872009277344</t>
  </si>
  <si>
    <t>864.943603515625</t>
  </si>
  <si>
    <t>420.7509765625</t>
  </si>
  <si>
    <t>584.827392578125</t>
  </si>
  <si>
    <t>554.311340332031</t>
  </si>
  <si>
    <t>527.342224121094</t>
  </si>
  <si>
    <t>671.900512695313</t>
  </si>
  <si>
    <t>636.013977050781</t>
  </si>
  <si>
    <t>1044.51171875</t>
  </si>
  <si>
    <t>603.347534179688</t>
  </si>
  <si>
    <t>553.826354980469</t>
  </si>
  <si>
    <t>933.977355957031</t>
  </si>
  <si>
    <t>730.3701171875</t>
  </si>
  <si>
    <t>667.863403320313</t>
  </si>
  <si>
    <t>508.310333251953</t>
  </si>
  <si>
    <t>797.403625488281</t>
  </si>
  <si>
    <t>571.861145019531</t>
  </si>
  <si>
    <t>850.41284</t>
  </si>
  <si>
    <t>493.274963378906</t>
  </si>
  <si>
    <t>690.844055175781</t>
  </si>
  <si>
    <t>698.85693359375</t>
  </si>
  <si>
    <t>457.307525634766</t>
  </si>
  <si>
    <t>720.943725585938</t>
  </si>
  <si>
    <t>621.837646484375</t>
  </si>
  <si>
    <t>586.375427246094</t>
  </si>
  <si>
    <t>867.460021972656</t>
  </si>
  <si>
    <t>495.255920410156</t>
  </si>
  <si>
    <t>515.955444335938</t>
  </si>
  <si>
    <t>667.738891601563</t>
  </si>
  <si>
    <t>796.427734375</t>
  </si>
  <si>
    <t>485.274017333984</t>
  </si>
  <si>
    <t>791.368041992188</t>
  </si>
  <si>
    <t>922.921142578125</t>
  </si>
  <si>
    <t>965.004455566406</t>
  </si>
  <si>
    <t>630.341369628906</t>
  </si>
  <si>
    <t>588.773498535156</t>
  </si>
  <si>
    <t>418.202606201172</t>
  </si>
  <si>
    <t>859.977966308594</t>
  </si>
  <si>
    <t>816.4375</t>
  </si>
  <si>
    <t>887.959533691406</t>
  </si>
  <si>
    <t>589.280212402344</t>
  </si>
  <si>
    <t>467.257171630859</t>
  </si>
  <si>
    <t>761.359985351563</t>
  </si>
  <si>
    <t>754.377258300781</t>
  </si>
  <si>
    <t>479.778656005859</t>
  </si>
  <si>
    <t>403.22998046875</t>
  </si>
  <si>
    <t>590.29638671875</t>
  </si>
  <si>
    <t>526.763061523438</t>
  </si>
  <si>
    <t>997.490966796875</t>
  </si>
  <si>
    <t>738.373291015625</t>
  </si>
  <si>
    <t>507.294006347656</t>
  </si>
  <si>
    <t>516.267517089844</t>
  </si>
  <si>
    <t>741.405456542969</t>
  </si>
  <si>
    <t>574.327087402344</t>
  </si>
  <si>
    <t>643.669860839844</t>
  </si>
  <si>
    <t>525.267578125</t>
  </si>
  <si>
    <t>729.363708496094</t>
  </si>
  <si>
    <t>495.773895263672</t>
  </si>
  <si>
    <t>542.972412109375</t>
  </si>
  <si>
    <t>804.377868652344</t>
  </si>
  <si>
    <t>942.996520996094</t>
  </si>
  <si>
    <t>604.271179199219</t>
  </si>
  <si>
    <t>514.798706054688</t>
  </si>
  <si>
    <t>531.778198242188</t>
  </si>
  <si>
    <t>574.8037109375</t>
  </si>
  <si>
    <t>691.835083007813</t>
  </si>
  <si>
    <t>651.845458984375</t>
  </si>
  <si>
    <t>695.329345703125</t>
  </si>
  <si>
    <t>551.815612792969</t>
  </si>
  <si>
    <t>452.21188</t>
  </si>
  <si>
    <t>633.016845703125</t>
  </si>
  <si>
    <t>827.727722167969</t>
  </si>
  <si>
    <t>550.32703</t>
  </si>
  <si>
    <t>476.800506591797</t>
  </si>
  <si>
    <t>714.883911132813</t>
  </si>
  <si>
    <t>835.432067871094</t>
  </si>
  <si>
    <t>713.367736816406</t>
  </si>
  <si>
    <t>408.252624511719</t>
  </si>
  <si>
    <t>570.778686523438</t>
  </si>
  <si>
    <t>708.32373</t>
  </si>
  <si>
    <t>824.898254394531</t>
  </si>
  <si>
    <t>564.8037109375</t>
  </si>
  <si>
    <t>756.359130859375</t>
  </si>
  <si>
    <t>590.617431640625</t>
  </si>
  <si>
    <t>856.980834960938</t>
  </si>
  <si>
    <t>515.257019042969</t>
  </si>
  <si>
    <t>570.793823242188</t>
  </si>
  <si>
    <t>717.900634765625</t>
  </si>
  <si>
    <t>865.932678222656</t>
  </si>
  <si>
    <t>736.391662597656</t>
  </si>
  <si>
    <t>781.362121582031</t>
  </si>
  <si>
    <t>899.433837890625</t>
  </si>
  <si>
    <t>801.914672851563</t>
  </si>
  <si>
    <t>643.828002929688</t>
  </si>
  <si>
    <t>747.867126464844</t>
  </si>
  <si>
    <t>501.746</t>
  </si>
  <si>
    <t>466.245635986328</t>
  </si>
  <si>
    <t>866.461364746094</t>
  </si>
  <si>
    <t>688.830383300781</t>
  </si>
  <si>
    <t>697.337097167969</t>
  </si>
  <si>
    <t>616.299438476563</t>
  </si>
  <si>
    <t>587.315979003906</t>
  </si>
  <si>
    <t>606.33447265625</t>
  </si>
  <si>
    <t>612.846557617188</t>
  </si>
  <si>
    <t>561.770690917969</t>
  </si>
  <si>
    <t>600.823425292969</t>
  </si>
  <si>
    <t>691.886169433594</t>
  </si>
  <si>
    <t>512.792602539063</t>
  </si>
  <si>
    <t>450.742401123047</t>
  </si>
  <si>
    <t>717.872497558594</t>
  </si>
  <si>
    <t>692.016174316406</t>
  </si>
  <si>
    <t>653.890502929688</t>
  </si>
  <si>
    <t>482.266540527344</t>
  </si>
  <si>
    <t>451.750518798828</t>
  </si>
  <si>
    <t>633.28173828125</t>
  </si>
  <si>
    <t>560.803344726563</t>
  </si>
  <si>
    <t>746.347717285156</t>
  </si>
  <si>
    <t>997.962951660156</t>
  </si>
  <si>
    <t>697.840881347656</t>
  </si>
  <si>
    <t>963.539001464844</t>
  </si>
  <si>
    <t>649.359680175781</t>
  </si>
  <si>
    <t>472.773956298828</t>
  </si>
  <si>
    <t>798.370727539063</t>
  </si>
  <si>
    <t>722.885498046875</t>
  </si>
  <si>
    <t>500.295196533203</t>
  </si>
  <si>
    <t>816.453674316406</t>
  </si>
  <si>
    <t>864.949829101563</t>
  </si>
  <si>
    <t>762.372009277344</t>
  </si>
  <si>
    <t>578.338806152344</t>
  </si>
  <si>
    <t>861.771423339844</t>
  </si>
  <si>
    <t>977.02001953125</t>
  </si>
  <si>
    <t>847.754150390625</t>
  </si>
  <si>
    <t>771.892517089844</t>
  </si>
  <si>
    <t>543.798583984375</t>
  </si>
  <si>
    <t>700.349304199219</t>
  </si>
  <si>
    <t>864.919860839844</t>
  </si>
  <si>
    <t>727.862915039063</t>
  </si>
  <si>
    <t>628.865234375</t>
  </si>
  <si>
    <t>537.787292480469</t>
  </si>
  <si>
    <t>785.389831542969</t>
  </si>
  <si>
    <t>471.27978515625</t>
  </si>
  <si>
    <t>549.797912597656</t>
  </si>
  <si>
    <t>650.3740234375</t>
  </si>
  <si>
    <t>777.433471679688</t>
  </si>
  <si>
    <t>585.33014</t>
  </si>
  <si>
    <t>736.870910644531</t>
  </si>
  <si>
    <t>676.825012207031</t>
  </si>
  <si>
    <t>704.839294433594</t>
  </si>
  <si>
    <t>539.774047851563</t>
  </si>
  <si>
    <t>802.894104003906</t>
  </si>
  <si>
    <t>548.294982910156</t>
  </si>
  <si>
    <t>641.813598632813</t>
  </si>
  <si>
    <t>682.345153808594</t>
  </si>
  <si>
    <t>464.776702880859</t>
  </si>
  <si>
    <t>728.013610839844</t>
  </si>
  <si>
    <t>854.492614746094</t>
  </si>
  <si>
    <t>795.945556640625</t>
  </si>
  <si>
    <t>955.515014648438</t>
  </si>
  <si>
    <t>500.792449951172</t>
  </si>
  <si>
    <t>701.88824</t>
  </si>
  <si>
    <t>563.341796875</t>
  </si>
  <si>
    <t>471.7900390625</t>
  </si>
  <si>
    <t>552.313720703125</t>
  </si>
  <si>
    <t>646.82177734375</t>
  </si>
  <si>
    <t>754.913513183594</t>
  </si>
  <si>
    <t>826.486022949219</t>
  </si>
  <si>
    <t>693.890441894531</t>
  </si>
  <si>
    <t>540.7876</t>
  </si>
  <si>
    <t>684.855834960938</t>
  </si>
  <si>
    <t>747.372497558594</t>
  </si>
  <si>
    <t>706.361389160156</t>
  </si>
  <si>
    <t>656.331420898438</t>
  </si>
  <si>
    <t>574.818603515625</t>
  </si>
  <si>
    <t>746.885620117188</t>
  </si>
  <si>
    <t>528.81103515625</t>
  </si>
  <si>
    <t>528.326293945313</t>
  </si>
  <si>
    <t>590.3037109375</t>
  </si>
  <si>
    <t>547.280212402344</t>
  </si>
  <si>
    <t>631.343688964844</t>
  </si>
  <si>
    <t>496.761291503906</t>
  </si>
  <si>
    <t>605.770568847656</t>
  </si>
  <si>
    <t>694.361633300781</t>
  </si>
  <si>
    <t>481.238677978516</t>
  </si>
  <si>
    <t>599.351318359375</t>
  </si>
  <si>
    <t>477.777526855469</t>
  </si>
  <si>
    <t>636.82568359375</t>
  </si>
  <si>
    <t>721.042724609375</t>
  </si>
  <si>
    <t>922.456665039063</t>
  </si>
  <si>
    <t>799.403259277344</t>
  </si>
  <si>
    <t>538.283447265625</t>
  </si>
  <si>
    <t>929.50995</t>
  </si>
  <si>
    <t>678.851318359375</t>
  </si>
  <si>
    <t>793.408447265625</t>
  </si>
  <si>
    <t>640.33544921875</t>
  </si>
  <si>
    <t>631.34869</t>
  </si>
  <si>
    <t>749.860534667969</t>
  </si>
  <si>
    <t>573.306030273438</t>
  </si>
  <si>
    <t>795.073974609375</t>
  </si>
  <si>
    <t>490.263824462891</t>
  </si>
  <si>
    <t>703.370727539063</t>
  </si>
  <si>
    <t>810.435668945313</t>
  </si>
  <si>
    <t>652.375305175781</t>
  </si>
  <si>
    <t>481.904815673828</t>
  </si>
  <si>
    <t>663.866821289063</t>
  </si>
  <si>
    <t>989.547912597656</t>
  </si>
  <si>
    <t>546.250793457031</t>
  </si>
  <si>
    <t>654.335266113281</t>
  </si>
  <si>
    <t>583.307861328125</t>
  </si>
  <si>
    <t>936.460327148438</t>
  </si>
  <si>
    <t>567.30517578125</t>
  </si>
  <si>
    <t>770.914001464844</t>
  </si>
  <si>
    <t>582.324890136719</t>
  </si>
  <si>
    <t>711.826110839844</t>
  </si>
  <si>
    <t>632.328735351563</t>
  </si>
  <si>
    <t>754.381958007813</t>
  </si>
  <si>
    <t>531.294799804688</t>
  </si>
  <si>
    <t>410.723937988281</t>
  </si>
  <si>
    <t>437.735046386719</t>
  </si>
  <si>
    <t>648.355773925781</t>
  </si>
  <si>
    <t>728.364440917969</t>
  </si>
  <si>
    <t>727.842895507813</t>
  </si>
  <si>
    <t>559.290161132813</t>
  </si>
  <si>
    <t>623.337219238281</t>
  </si>
  <si>
    <t>819.945495605469</t>
  </si>
  <si>
    <t>671.390380859375</t>
  </si>
  <si>
    <t>738.409240722656</t>
  </si>
  <si>
    <t>644.343444824219</t>
  </si>
  <si>
    <t>615.818969726563</t>
  </si>
  <si>
    <t>714.706665039063</t>
  </si>
  <si>
    <t>572.307189941406</t>
  </si>
  <si>
    <t>564.324829101563</t>
  </si>
  <si>
    <t>683.894470214844</t>
  </si>
  <si>
    <t>794.40185546875</t>
  </si>
  <si>
    <t>786.960998535156</t>
  </si>
  <si>
    <t>923.966552734375</t>
  </si>
  <si>
    <t>628.371765136719</t>
  </si>
  <si>
    <t>656.884155273438</t>
  </si>
  <si>
    <t>780.893493652344</t>
  </si>
  <si>
    <t>459.268676757813</t>
  </si>
  <si>
    <t>793.940979003906</t>
  </si>
  <si>
    <t>607.804077148438</t>
  </si>
  <si>
    <t>728.402709960938</t>
  </si>
  <si>
    <t>579.34228515625</t>
  </si>
  <si>
    <t>598.301513671875</t>
  </si>
  <si>
    <t>584.337524414063</t>
  </si>
  <si>
    <t>530.305114746094</t>
  </si>
  <si>
    <t>422.268737792969</t>
  </si>
  <si>
    <t>579.82763671875</t>
  </si>
  <si>
    <t>781.760864257813</t>
  </si>
  <si>
    <t>496.774108886719</t>
  </si>
  <si>
    <t>612.818359375</t>
  </si>
  <si>
    <t>812.948669433594</t>
  </si>
  <si>
    <t>840.458374023438</t>
  </si>
  <si>
    <t>618.832763671875</t>
  </si>
  <si>
    <t>630.825012207031</t>
  </si>
  <si>
    <t>661.335021972656</t>
  </si>
  <si>
    <t>730.38134765625</t>
  </si>
  <si>
    <t>555.774780273438</t>
  </si>
  <si>
    <t>609.801635742188</t>
  </si>
  <si>
    <t>745.8720703125</t>
  </si>
  <si>
    <t>868.441650390625</t>
  </si>
  <si>
    <t>683.3251953125</t>
  </si>
  <si>
    <t>788.452697753906</t>
  </si>
  <si>
    <t>763.870910644531</t>
  </si>
  <si>
    <t>705.381958007813</t>
  </si>
  <si>
    <t>712.926696777344</t>
  </si>
  <si>
    <t>783.921936035156</t>
  </si>
  <si>
    <t>441.719482421875</t>
  </si>
  <si>
    <t>598.778076171875</t>
  </si>
  <si>
    <t>928.020263671875</t>
  </si>
  <si>
    <t>666.370056152344</t>
  </si>
  <si>
    <t>655.833435058594</t>
  </si>
  <si>
    <t>689.864013671875</t>
  </si>
  <si>
    <t>479.308013916016</t>
  </si>
  <si>
    <t>682.82666015625</t>
  </si>
  <si>
    <t>620.008056640625</t>
  </si>
  <si>
    <t>1012.00378417969</t>
  </si>
  <si>
    <t>634.874572753906</t>
  </si>
  <si>
    <t>734.916625976563</t>
  </si>
  <si>
    <t>622.827758789063</t>
  </si>
  <si>
    <t>707.903015136719</t>
  </si>
  <si>
    <t>666.372009277344</t>
  </si>
  <si>
    <t>600.371032714844</t>
  </si>
  <si>
    <t>554.784057617188</t>
  </si>
  <si>
    <t>730.922668457031</t>
  </si>
  <si>
    <t>549.318786621094</t>
  </si>
  <si>
    <t>781.933898925781</t>
  </si>
  <si>
    <t>496.747161865234</t>
  </si>
  <si>
    <t>521.816040039063</t>
  </si>
  <si>
    <t>501.782501220703</t>
  </si>
  <si>
    <t>573.776611328125</t>
  </si>
  <si>
    <t>494.285430908203</t>
  </si>
  <si>
    <t>400.237335205078</t>
  </si>
  <si>
    <t>727.919860839844</t>
  </si>
  <si>
    <t>805.891418457031</t>
  </si>
  <si>
    <t>836.934875488281</t>
  </si>
  <si>
    <t>410.723754882813</t>
  </si>
  <si>
    <t>987.001220703125</t>
  </si>
  <si>
    <t>876.455871582031</t>
  </si>
  <si>
    <t>510.281188964844</t>
  </si>
  <si>
    <t>558.301330566406</t>
  </si>
  <si>
    <t>558.804992675781</t>
  </si>
  <si>
    <t>711.878601074219</t>
  </si>
  <si>
    <t>599.855712890625</t>
  </si>
  <si>
    <t>617.840026855469</t>
  </si>
  <si>
    <t>736.38879</t>
  </si>
  <si>
    <t>718.898742675781</t>
  </si>
  <si>
    <t>496.300231933594</t>
  </si>
  <si>
    <t>654.345458984375</t>
  </si>
  <si>
    <t>618.327026367188</t>
  </si>
  <si>
    <t>436.745178222656</t>
  </si>
  <si>
    <t>400.747253417969</t>
  </si>
  <si>
    <t>836.430480957031</t>
  </si>
  <si>
    <t>451.278656005859</t>
  </si>
  <si>
    <t>840.998718261719</t>
  </si>
  <si>
    <t>739.906494140625</t>
  </si>
  <si>
    <t>687.357727050781</t>
  </si>
  <si>
    <t>924.463500976563</t>
  </si>
  <si>
    <t>922.961181640625</t>
  </si>
  <si>
    <t>559.831909179688</t>
  </si>
  <si>
    <t>615.825317382813</t>
  </si>
  <si>
    <t>906.944641113281</t>
  </si>
  <si>
    <t>756.367919921875</t>
  </si>
  <si>
    <t>851.925720214844</t>
  </si>
  <si>
    <t>596.966735839844</t>
  </si>
  <si>
    <t>706.872924804688</t>
  </si>
  <si>
    <t>666.36218</t>
  </si>
  <si>
    <t>933.507263183594</t>
  </si>
  <si>
    <t>557.820983886719</t>
  </si>
  <si>
    <t>407.74271</t>
  </si>
  <si>
    <t>597.012023925781</t>
  </si>
  <si>
    <t>710.377624511719</t>
  </si>
  <si>
    <t>786.933837890625</t>
  </si>
  <si>
    <t>664.861572265625</t>
  </si>
  <si>
    <t>600.814331054688</t>
  </si>
  <si>
    <t>501.279632568359</t>
  </si>
  <si>
    <t>801.955017089844</t>
  </si>
  <si>
    <t>667.35535</t>
  </si>
  <si>
    <t>410.239776611328</t>
  </si>
  <si>
    <t>968.004516601563</t>
  </si>
  <si>
    <t>719.865905761719</t>
  </si>
  <si>
    <t>921.95263671875</t>
  </si>
  <si>
    <t>667.337707519531</t>
  </si>
  <si>
    <t>875.954895019531</t>
  </si>
  <si>
    <t>890.467407226563</t>
  </si>
  <si>
    <t>586.848205566406</t>
  </si>
  <si>
    <t>564.342590332031</t>
  </si>
  <si>
    <t>674.368408203125</t>
  </si>
  <si>
    <t>832.94091796875</t>
  </si>
  <si>
    <t>840.982238769531</t>
  </si>
  <si>
    <t>515.779602050781</t>
  </si>
  <si>
    <t>616.827575683594</t>
  </si>
  <si>
    <t>679.387512207031</t>
  </si>
  <si>
    <t>818.93182</t>
  </si>
  <si>
    <t>718.39746</t>
  </si>
  <si>
    <t>724.890869140625</t>
  </si>
  <si>
    <t>834.46875</t>
  </si>
  <si>
    <t>541.341125488281</t>
  </si>
  <si>
    <t>959.554565429688</t>
  </si>
  <si>
    <t>736.389526367188</t>
  </si>
  <si>
    <t>458.758392333984</t>
  </si>
  <si>
    <t>487.792907714844</t>
  </si>
  <si>
    <t>786.92529296875</t>
  </si>
  <si>
    <t>633.33984375</t>
  </si>
  <si>
    <t>710.869506835938</t>
  </si>
  <si>
    <t>829.931823730469</t>
  </si>
  <si>
    <t>501.302795410156</t>
  </si>
  <si>
    <t>740.386047363281</t>
  </si>
  <si>
    <t>715.896301269531</t>
  </si>
  <si>
    <t>935.158203125</t>
  </si>
  <si>
    <t>964.523681640625</t>
  </si>
  <si>
    <t>601.345825195313</t>
  </si>
  <si>
    <t>678.859680175781</t>
  </si>
  <si>
    <t>630.85205078125</t>
  </si>
  <si>
    <t>522.80005</t>
  </si>
  <si>
    <t>586.313903808594</t>
  </si>
  <si>
    <t>743.408020019531</t>
  </si>
  <si>
    <t>492.812927246094</t>
  </si>
  <si>
    <t>521.811157226563</t>
  </si>
  <si>
    <t>682.358215332031</t>
  </si>
  <si>
    <t>588.835571289063</t>
  </si>
  <si>
    <t>782.923889160156</t>
  </si>
  <si>
    <t>561.373718261719</t>
  </si>
  <si>
    <t>436.271270751953</t>
  </si>
  <si>
    <t>788.936401367188</t>
  </si>
  <si>
    <t>592.362609863281</t>
  </si>
  <si>
    <t>543.349670410156</t>
  </si>
  <si>
    <t>696.806274414063</t>
  </si>
  <si>
    <t>714.404235839844</t>
  </si>
  <si>
    <t>659.855590820313</t>
  </si>
  <si>
    <t>702.028686523438</t>
  </si>
  <si>
    <t>759.893310546875</t>
  </si>
  <si>
    <t>484.816131591797</t>
  </si>
  <si>
    <t>846.459533691406</t>
  </si>
  <si>
    <t>606.334838867188</t>
  </si>
  <si>
    <t>757.414733886719</t>
  </si>
  <si>
    <t>1036.47497558594</t>
  </si>
  <si>
    <t>638.332397460938</t>
  </si>
  <si>
    <t>915.473449707031</t>
  </si>
  <si>
    <t>569.303588867188</t>
  </si>
  <si>
    <t>811.460876464844</t>
  </si>
  <si>
    <t>549.322326660156</t>
  </si>
  <si>
    <t>883.494812011719</t>
  </si>
  <si>
    <t>457.276458740234</t>
  </si>
  <si>
    <t>660.339172363281</t>
  </si>
  <si>
    <t>564.831726074219</t>
  </si>
  <si>
    <t>1007.99566650391</t>
  </si>
  <si>
    <t>551.31122</t>
  </si>
  <si>
    <t>664.380737304688</t>
  </si>
  <si>
    <t>917.960144042969</t>
  </si>
  <si>
    <t>637.340698242188</t>
  </si>
  <si>
    <t>732.914184570313</t>
  </si>
  <si>
    <t>452.260620117188</t>
  </si>
  <si>
    <t>509.783355712891</t>
  </si>
  <si>
    <t>546.806091308594</t>
  </si>
  <si>
    <t>1208.12561035156</t>
  </si>
  <si>
    <t>484.815979003906</t>
  </si>
  <si>
    <t>617.837036132813</t>
  </si>
  <si>
    <t>926.472229003906</t>
  </si>
  <si>
    <t>471.771789550781</t>
  </si>
  <si>
    <t>567.319091796875</t>
  </si>
  <si>
    <t>407.755218505859</t>
  </si>
  <si>
    <t>521.816345214844</t>
  </si>
  <si>
    <t>600.334228515625</t>
  </si>
  <si>
    <t>560.324462890625</t>
  </si>
  <si>
    <t>629.832702636719</t>
  </si>
  <si>
    <t>622.824584960938</t>
  </si>
  <si>
    <t>764.890563964844</t>
  </si>
  <si>
    <t>757.416015625</t>
  </si>
  <si>
    <t>632.829345703125</t>
  </si>
  <si>
    <t>1062.052734375</t>
  </si>
  <si>
    <t>546.8115234375</t>
  </si>
  <si>
    <t>598.373657226563</t>
  </si>
  <si>
    <t>870.511474609375</t>
  </si>
  <si>
    <t>785.421020507813</t>
  </si>
  <si>
    <t>470.776428222656</t>
  </si>
  <si>
    <t>482.244140625</t>
  </si>
  <si>
    <t>741.900207519531</t>
  </si>
  <si>
    <t>705.901062011719</t>
  </si>
  <si>
    <t>678.9140625</t>
  </si>
  <si>
    <t>761.903625488281</t>
  </si>
  <si>
    <t>768.364685058594</t>
  </si>
  <si>
    <t>540.777221679688</t>
  </si>
  <si>
    <t>550.810913085938</t>
  </si>
  <si>
    <t>700.875610351563</t>
  </si>
  <si>
    <t>963.498596191406</t>
  </si>
  <si>
    <t>483.766876220703</t>
  </si>
  <si>
    <t>600.852905273438</t>
  </si>
  <si>
    <t>822.404479980469</t>
  </si>
  <si>
    <t>1053.05102539063</t>
  </si>
  <si>
    <t>632.777404785156</t>
  </si>
  <si>
    <t>809.895263671875</t>
  </si>
  <si>
    <t>800.896728515625</t>
  </si>
  <si>
    <t>678.825622558594</t>
  </si>
  <si>
    <t>837.459045410156</t>
  </si>
  <si>
    <t>541.766967773438</t>
  </si>
  <si>
    <t>581.785766601563</t>
  </si>
  <si>
    <t>523.606506347656</t>
  </si>
  <si>
    <t>915.915161132813</t>
  </si>
  <si>
    <t>417.721527099609</t>
  </si>
  <si>
    <t>870.432861328125</t>
  </si>
  <si>
    <t>674.829406738281</t>
  </si>
  <si>
    <t>1090.03454589844</t>
  </si>
  <si>
    <t>637.316772460938</t>
  </si>
  <si>
    <t>525.763671875</t>
  </si>
  <si>
    <t>691.360229492188</t>
  </si>
  <si>
    <t>546.769775390625</t>
  </si>
  <si>
    <t>484.23486328125</t>
  </si>
  <si>
    <t>582.787902832031</t>
  </si>
  <si>
    <t>625.325378417969</t>
  </si>
  <si>
    <t>492.755798339844</t>
  </si>
  <si>
    <t>556.802734375</t>
  </si>
  <si>
    <t>600.265808105469</t>
  </si>
  <si>
    <t>482.758514404297</t>
  </si>
  <si>
    <t>525.777648925781</t>
  </si>
  <si>
    <t>507.766052246094</t>
  </si>
  <si>
    <t>847.422607421875</t>
  </si>
  <si>
    <t>563.754150390625</t>
  </si>
  <si>
    <t>585.763977050781</t>
  </si>
  <si>
    <t>973.976318359375</t>
  </si>
  <si>
    <t>767.436340332031</t>
  </si>
  <si>
    <t>746.884582519531</t>
  </si>
  <si>
    <t>719.37841796875</t>
  </si>
  <si>
    <t>700.820922851563</t>
  </si>
  <si>
    <t>527.260131835938</t>
  </si>
  <si>
    <t>626.806518554688</t>
  </si>
  <si>
    <t>751.896606445313</t>
  </si>
  <si>
    <t>528.262268066406</t>
  </si>
  <si>
    <t>758.927856445313</t>
  </si>
  <si>
    <t>867.457763671875</t>
  </si>
  <si>
    <t>49.0999233333333</t>
  </si>
  <si>
    <t>38.2253366666667</t>
  </si>
  <si>
    <t>50.6181666666667</t>
  </si>
  <si>
    <t>36.43052</t>
  </si>
  <si>
    <t>51.5405183333333</t>
  </si>
  <si>
    <t>40.202015</t>
  </si>
  <si>
    <t>23.6422016666667</t>
  </si>
  <si>
    <t>46.2731816666667</t>
  </si>
  <si>
    <t>17.8000583333333</t>
  </si>
  <si>
    <t>26.6138416666667</t>
  </si>
  <si>
    <t>50.9798483333333</t>
  </si>
  <si>
    <t>62.635465</t>
  </si>
  <si>
    <t>52.3927383333333</t>
  </si>
  <si>
    <t>40.2018716666667</t>
  </si>
  <si>
    <t>36.598175</t>
  </si>
  <si>
    <t>61.9915833333333</t>
  </si>
  <si>
    <t>55.0425233333333</t>
  </si>
  <si>
    <t>32.0772266666667</t>
  </si>
  <si>
    <t>58.041405</t>
  </si>
  <si>
    <t>38.4845616666667</t>
  </si>
  <si>
    <t>44.3128216666667</t>
  </si>
  <si>
    <t>45.7695716666667</t>
  </si>
  <si>
    <t>43.4225133333333</t>
  </si>
  <si>
    <t>35.1965116666667</t>
  </si>
  <si>
    <t>51.7433633333333</t>
  </si>
  <si>
    <t>34.5148166666667</t>
  </si>
  <si>
    <t>25.8</t>
  </si>
  <si>
    <t>46.17</t>
  </si>
  <si>
    <t>42.308365</t>
  </si>
  <si>
    <t>38.221365</t>
  </si>
  <si>
    <t>22.0797383333333</t>
  </si>
  <si>
    <t>37.1645216666667</t>
  </si>
  <si>
    <t>38.616355</t>
  </si>
  <si>
    <t>27.2040216666667</t>
  </si>
  <si>
    <t>34.9861133333333</t>
  </si>
  <si>
    <t>65.894465</t>
  </si>
  <si>
    <t>26.8627166666667</t>
  </si>
  <si>
    <t>32.079065</t>
  </si>
  <si>
    <t>36.2201316666667</t>
  </si>
  <si>
    <t>31.0811966666667</t>
  </si>
  <si>
    <t>43.8902183333333</t>
  </si>
  <si>
    <t>52.27937</t>
  </si>
  <si>
    <t>33.45</t>
  </si>
  <si>
    <t>28.1751366666667</t>
  </si>
  <si>
    <t>43.8718166666667</t>
  </si>
  <si>
    <t>51.3009666666667</t>
  </si>
  <si>
    <t>43.5951466666667</t>
  </si>
  <si>
    <t>34.19957</t>
  </si>
  <si>
    <t>44.3276716666667</t>
  </si>
  <si>
    <t>31.7147433333333</t>
  </si>
  <si>
    <t>35.789145</t>
  </si>
  <si>
    <t>58.5109783333333</t>
  </si>
  <si>
    <t>30.45309</t>
  </si>
  <si>
    <t>50.4281566666667</t>
  </si>
  <si>
    <t>64.3914083333333</t>
  </si>
  <si>
    <t>48.6326233333333</t>
  </si>
  <si>
    <t>36.5271416666667</t>
  </si>
  <si>
    <t>40.95289</t>
  </si>
  <si>
    <t>25.7201566666667</t>
  </si>
  <si>
    <t>48.1066833333333</t>
  </si>
  <si>
    <t>35.007895</t>
  </si>
  <si>
    <t>22.6657666666667</t>
  </si>
  <si>
    <t>59.150355</t>
  </si>
  <si>
    <t>46.828895</t>
  </si>
  <si>
    <t>35.33391</t>
  </si>
  <si>
    <t>40.68459</t>
  </si>
  <si>
    <t>47.5905166666667</t>
  </si>
  <si>
    <t>38.6903716666667</t>
  </si>
  <si>
    <t>46.6384633333333</t>
  </si>
  <si>
    <t>34.8919133333333</t>
  </si>
  <si>
    <t>39.6818266666667</t>
  </si>
  <si>
    <t>63.8138033333333</t>
  </si>
  <si>
    <t>49.061255</t>
  </si>
  <si>
    <t>30.4215416666667</t>
  </si>
  <si>
    <t>33.8566533333333</t>
  </si>
  <si>
    <t>46.6723066666667</t>
  </si>
  <si>
    <t>45.45058</t>
  </si>
  <si>
    <t>42.937095</t>
  </si>
  <si>
    <t>50.6628833333333</t>
  </si>
  <si>
    <t>34.12816</t>
  </si>
  <si>
    <t>55.50349</t>
  </si>
  <si>
    <t>49.6405783333333</t>
  </si>
  <si>
    <t>42.41</t>
  </si>
  <si>
    <t>40.276685</t>
  </si>
  <si>
    <t>51.82052</t>
  </si>
  <si>
    <t>51.636795</t>
  </si>
  <si>
    <t>58.1974333333333</t>
  </si>
  <si>
    <t>50.1051233333333</t>
  </si>
  <si>
    <t>47.7900283333333</t>
  </si>
  <si>
    <t>23.4578933333333</t>
  </si>
  <si>
    <t>54.2366116666667</t>
  </si>
  <si>
    <t>50.6725883333333</t>
  </si>
  <si>
    <t>40.6091883333333</t>
  </si>
  <si>
    <t>42.6325183333333</t>
  </si>
  <si>
    <t>51.0428016666667</t>
  </si>
  <si>
    <t>69.69108</t>
  </si>
  <si>
    <t>44.48</t>
  </si>
  <si>
    <t>58.0164216666667</t>
  </si>
  <si>
    <t>39.37049</t>
  </si>
  <si>
    <t>52.7435516666667</t>
  </si>
  <si>
    <t>37.0840083333333</t>
  </si>
  <si>
    <t>19.29455</t>
  </si>
  <si>
    <t>41.6083833333333</t>
  </si>
  <si>
    <t>25.5315833333333</t>
  </si>
  <si>
    <t>48.64291</t>
  </si>
  <si>
    <t>46.7851683333333</t>
  </si>
  <si>
    <t>48.76747</t>
  </si>
  <si>
    <t>68.4010666666667</t>
  </si>
  <si>
    <t>36.21024</t>
  </si>
  <si>
    <t>32.20611</t>
  </si>
  <si>
    <t>37.7619366666667</t>
  </si>
  <si>
    <t>21.407865</t>
  </si>
  <si>
    <t>36.5722783333333</t>
  </si>
  <si>
    <t>41.67805</t>
  </si>
  <si>
    <t>42.6288533333333</t>
  </si>
  <si>
    <t>29.1558216666667</t>
  </si>
  <si>
    <t>47.516825</t>
  </si>
  <si>
    <t>39.07884</t>
  </si>
  <si>
    <t>29.9947716666667</t>
  </si>
  <si>
    <t>28.3544966666667</t>
  </si>
  <si>
    <t>35.0699433333333</t>
  </si>
  <si>
    <t>21.53232</t>
  </si>
  <si>
    <t>29.103995</t>
  </si>
  <si>
    <t>24.0397333333333</t>
  </si>
  <si>
    <t>16.3317266666667</t>
  </si>
  <si>
    <t>29.9668133333333</t>
  </si>
  <si>
    <t>55.1905133333333</t>
  </si>
  <si>
    <t>60.9173616666667</t>
  </si>
  <si>
    <t>44.19991</t>
  </si>
  <si>
    <t>27.234305</t>
  </si>
  <si>
    <t>45.352775</t>
  </si>
  <si>
    <t>42.1167883333333</t>
  </si>
  <si>
    <t>34.0971066666667</t>
  </si>
  <si>
    <t>37.7214366666667</t>
  </si>
  <si>
    <t>45.8313</t>
  </si>
  <si>
    <t>29.3357566666667</t>
  </si>
  <si>
    <t>49.2835166666667</t>
  </si>
  <si>
    <t>56.3913866666667</t>
  </si>
  <si>
    <t>34.8775883333333</t>
  </si>
  <si>
    <t>44.6878583333333</t>
  </si>
  <si>
    <t>26.193575</t>
  </si>
  <si>
    <t>23.345225</t>
  </si>
  <si>
    <t>42.6850883333333</t>
  </si>
  <si>
    <t>42.112585</t>
  </si>
  <si>
    <t>50.6824983333333</t>
  </si>
  <si>
    <t>48.15452</t>
  </si>
  <si>
    <t>30.2983466666667</t>
  </si>
  <si>
    <t>36.3879416666667</t>
  </si>
  <si>
    <t>23.7031233333333</t>
  </si>
  <si>
    <t>50.872505</t>
  </si>
  <si>
    <t>46.7005383333333</t>
  </si>
  <si>
    <t>39.8772883333333</t>
  </si>
  <si>
    <t>50.8458533333333</t>
  </si>
  <si>
    <t>43.1545683333333</t>
  </si>
  <si>
    <t>51.5014666666667</t>
  </si>
  <si>
    <t>38.9772216666667</t>
  </si>
  <si>
    <t>49.45912</t>
  </si>
  <si>
    <t>29.1393683333333</t>
  </si>
  <si>
    <t>29.7835666666667</t>
  </si>
  <si>
    <t>50.1935083333333</t>
  </si>
  <si>
    <t>51.780115</t>
  </si>
  <si>
    <t>48.306955</t>
  </si>
  <si>
    <t>33.65013</t>
  </si>
  <si>
    <t>58.9390216666667</t>
  </si>
  <si>
    <t>50.5976666666667</t>
  </si>
  <si>
    <t>58.6137516666667</t>
  </si>
  <si>
    <t>32.08876</t>
  </si>
  <si>
    <t>33.729925</t>
  </si>
  <si>
    <t>34.2496216666667</t>
  </si>
  <si>
    <t>28.5839883333333</t>
  </si>
  <si>
    <t>31.06304</t>
  </si>
  <si>
    <t>43.694305</t>
  </si>
  <si>
    <t>39.860595</t>
  </si>
  <si>
    <t>54.272865</t>
  </si>
  <si>
    <t>34.9758366666667</t>
  </si>
  <si>
    <t>49.5278766666667</t>
  </si>
  <si>
    <t>46.563905</t>
  </si>
  <si>
    <t>55.0562216666667</t>
  </si>
  <si>
    <t>60.1834316666667</t>
  </si>
  <si>
    <t>40.8348866666667</t>
  </si>
  <si>
    <t>40.7169316666667</t>
  </si>
  <si>
    <t>40.4242566666667</t>
  </si>
  <si>
    <t>56.7699783333333</t>
  </si>
  <si>
    <t>55.8869816666667</t>
  </si>
  <si>
    <t>70.7637416666667</t>
  </si>
  <si>
    <t>47.83939</t>
  </si>
  <si>
    <t>47.1291716666667</t>
  </si>
  <si>
    <t>48.3037583333333</t>
  </si>
  <si>
    <t>52.8703233333333</t>
  </si>
  <si>
    <t>27.203735</t>
  </si>
  <si>
    <t>46.4708333333333</t>
  </si>
  <si>
    <t>47.0579516666667</t>
  </si>
  <si>
    <t>49.7360716666667</t>
  </si>
  <si>
    <t>70.2854183333333</t>
  </si>
  <si>
    <t>46.9685966666667</t>
  </si>
  <si>
    <t>28.97578</t>
  </si>
  <si>
    <t>43.7000066666667</t>
  </si>
  <si>
    <t>49.0512266666667</t>
  </si>
  <si>
    <t>36.4581383333333</t>
  </si>
  <si>
    <t>50.1262266666667</t>
  </si>
  <si>
    <t>42.4743633333333</t>
  </si>
  <si>
    <t>44.61349</t>
  </si>
  <si>
    <t>42.5838</t>
  </si>
  <si>
    <t>46.45521</t>
  </si>
  <si>
    <t>47.994895</t>
  </si>
  <si>
    <t>43.9423583333333</t>
  </si>
  <si>
    <t>53.201755</t>
  </si>
  <si>
    <t>54.8296833333333</t>
  </si>
  <si>
    <t>68.0151483333333</t>
  </si>
  <si>
    <t>54.3311516666667</t>
  </si>
  <si>
    <t>35.1119416666667</t>
  </si>
  <si>
    <t>46.1952816666667</t>
  </si>
  <si>
    <t>41.1363783333333</t>
  </si>
  <si>
    <t>35.3630566666667</t>
  </si>
  <si>
    <t>46.08959</t>
  </si>
  <si>
    <t>44.0470033333333</t>
  </si>
  <si>
    <t>36.6736833333333</t>
  </si>
  <si>
    <t>37.8723433333333</t>
  </si>
  <si>
    <t>39.518195</t>
  </si>
  <si>
    <t>29.6225933333333</t>
  </si>
  <si>
    <t>49.0879816666667</t>
  </si>
  <si>
    <t>17.7192633333333</t>
  </si>
  <si>
    <t>48.7030316666667</t>
  </si>
  <si>
    <t>41.2043583333333</t>
  </si>
  <si>
    <t>54.162965</t>
  </si>
  <si>
    <t>59.3328333333333</t>
  </si>
  <si>
    <t>42.9728183333333</t>
  </si>
  <si>
    <t>39.7183</t>
  </si>
  <si>
    <t>39.70797</t>
  </si>
  <si>
    <t>29.8648683333333</t>
  </si>
  <si>
    <t>44.7187516666667</t>
  </si>
  <si>
    <t>30.2022216666667</t>
  </si>
  <si>
    <t>32.0515883333333</t>
  </si>
  <si>
    <t>36.4785283333333</t>
  </si>
  <si>
    <t>31.6297516666667</t>
  </si>
  <si>
    <t>40.63909</t>
  </si>
  <si>
    <t>26.5643483333333</t>
  </si>
  <si>
    <t>41.126975</t>
  </si>
  <si>
    <t>28.2088583333333</t>
  </si>
  <si>
    <t>18.2321566666667</t>
  </si>
  <si>
    <t>30.5615533333333</t>
  </si>
  <si>
    <t>53.3180716666667</t>
  </si>
  <si>
    <t>51.8590866666667</t>
  </si>
  <si>
    <t>26.1524966666667</t>
  </si>
  <si>
    <t>27.5014633333333</t>
  </si>
  <si>
    <t>35.5754233333333</t>
  </si>
  <si>
    <t>30.6270583333333</t>
  </si>
  <si>
    <t>47.647715</t>
  </si>
  <si>
    <t>41.551805</t>
  </si>
  <si>
    <t>53.5788966666667</t>
  </si>
  <si>
    <t>65.9137466666667</t>
  </si>
  <si>
    <t>34.3912633333333</t>
  </si>
  <si>
    <t>31.153065</t>
  </si>
  <si>
    <t>45.90553</t>
  </si>
  <si>
    <t>36.4767</t>
  </si>
  <si>
    <t>41.103865</t>
  </si>
  <si>
    <t>48.4211933333333</t>
  </si>
  <si>
    <t>28.46736</t>
  </si>
  <si>
    <t>48.8095316666667</t>
  </si>
  <si>
    <t>33.6757533333333</t>
  </si>
  <si>
    <t>53.7907166666667</t>
  </si>
  <si>
    <t>40.5493766666667</t>
  </si>
  <si>
    <t>54.17224</t>
  </si>
  <si>
    <t>59.2817216666667</t>
  </si>
  <si>
    <t>39.53255</t>
  </si>
  <si>
    <t>29.540615</t>
  </si>
  <si>
    <t>43.1207316666667</t>
  </si>
  <si>
    <t>59.1102583333333</t>
  </si>
  <si>
    <t>24.3387816666667</t>
  </si>
  <si>
    <t>48.95</t>
  </si>
  <si>
    <t>41.4650433333333</t>
  </si>
  <si>
    <t>44.1749783333333</t>
  </si>
  <si>
    <t>57.6436</t>
  </si>
  <si>
    <t>33.7926766666667</t>
  </si>
  <si>
    <t>51.4648033333333</t>
  </si>
  <si>
    <t>47.893655</t>
  </si>
  <si>
    <t>35.605865</t>
  </si>
  <si>
    <t>32.2562583333333</t>
  </si>
  <si>
    <t>37.00835</t>
  </si>
  <si>
    <t>20.70438</t>
  </si>
  <si>
    <t>41.0812466666667</t>
  </si>
  <si>
    <t>43.7323016666667</t>
  </si>
  <si>
    <t>35.139985</t>
  </si>
  <si>
    <t>37.129405</t>
  </si>
  <si>
    <t>38.06067</t>
  </si>
  <si>
    <t>49.9052633333333</t>
  </si>
  <si>
    <t>39.48628</t>
  </si>
  <si>
    <t>45.693935</t>
  </si>
  <si>
    <t>33.1580283333333</t>
  </si>
  <si>
    <t>46.6840683333333</t>
  </si>
  <si>
    <t>44.904245</t>
  </si>
  <si>
    <t>54.8313716666667</t>
  </si>
  <si>
    <t>28.4802083333333</t>
  </si>
  <si>
    <t>30.317885</t>
  </si>
  <si>
    <t>52.1165133333333</t>
  </si>
  <si>
    <t>43.2459316666667</t>
  </si>
  <si>
    <t>35.0119433333333</t>
  </si>
  <si>
    <t>49.2325933333333</t>
  </si>
  <si>
    <t>26.04362</t>
  </si>
  <si>
    <t>41.0460116666667</t>
  </si>
  <si>
    <t>52.4267333333333</t>
  </si>
  <si>
    <t>42.0365666666667</t>
  </si>
  <si>
    <t>35.59247</t>
  </si>
  <si>
    <t>48.9862066666667</t>
  </si>
  <si>
    <t>30.2053333333333</t>
  </si>
  <si>
    <t>47.4632166666667</t>
  </si>
  <si>
    <t>42.0679683333333</t>
  </si>
  <si>
    <t>53.7482666666667</t>
  </si>
  <si>
    <t>55.8992066666667</t>
  </si>
  <si>
    <t>37.2505766666667</t>
  </si>
  <si>
    <t>45.6043516666667</t>
  </si>
  <si>
    <t>54.4346266666667</t>
  </si>
  <si>
    <t>50.42395</t>
  </si>
  <si>
    <t>35.24336</t>
  </si>
  <si>
    <t>34.5126633333333</t>
  </si>
  <si>
    <t>56.57891</t>
  </si>
  <si>
    <t>50.6415216666667</t>
  </si>
  <si>
    <t>52.3071316666667</t>
  </si>
  <si>
    <t>41.9868566666667</t>
  </si>
  <si>
    <t>52.7650583333333</t>
  </si>
  <si>
    <t>40.08</t>
  </si>
  <si>
    <t>51.319075</t>
  </si>
  <si>
    <t>52.2748466666667</t>
  </si>
  <si>
    <t>68.665325</t>
  </si>
  <si>
    <t>22.0019933333333</t>
  </si>
  <si>
    <t>39.50009</t>
  </si>
  <si>
    <t>55.1119816666667</t>
  </si>
  <si>
    <t>37.8005666666667</t>
  </si>
  <si>
    <t>39.757985</t>
  </si>
  <si>
    <t>42.3766033333333</t>
  </si>
  <si>
    <t>58.1081683333333</t>
  </si>
  <si>
    <t>30.066195</t>
  </si>
  <si>
    <t>57.5860616666667</t>
  </si>
  <si>
    <t>50.2678533333333</t>
  </si>
  <si>
    <t>37.347435</t>
  </si>
  <si>
    <t>47.3432066666667</t>
  </si>
  <si>
    <t>27.1330383333333</t>
  </si>
  <si>
    <t>42.2282866666667</t>
  </si>
  <si>
    <t>40.69566</t>
  </si>
  <si>
    <t>55.56487</t>
  </si>
  <si>
    <t>29.9995733333333</t>
  </si>
  <si>
    <t>27.8410183333333</t>
  </si>
  <si>
    <t>45.9529383333333</t>
  </si>
  <si>
    <t>59.5776366666667</t>
  </si>
  <si>
    <t>53.2262933333333</t>
  </si>
  <si>
    <t>37.1031116666667</t>
  </si>
  <si>
    <t>21.937415</t>
  </si>
  <si>
    <t>31.0674916666667</t>
  </si>
  <si>
    <t>28.9226766666667</t>
  </si>
  <si>
    <t>26.11367</t>
  </si>
  <si>
    <t>67.7789766666667</t>
  </si>
  <si>
    <t>38.65595</t>
  </si>
  <si>
    <t>59.9138416666667</t>
  </si>
  <si>
    <t>32.21145</t>
  </si>
  <si>
    <t>44.1958083333333</t>
  </si>
  <si>
    <t>51.8823716666667</t>
  </si>
  <si>
    <t>35.7619933333333</t>
  </si>
  <si>
    <t>60.1154616666667</t>
  </si>
  <si>
    <t>56.8849366666667</t>
  </si>
  <si>
    <t>55.49358</t>
  </si>
  <si>
    <t>39.5</t>
  </si>
  <si>
    <t>59.1526816666667</t>
  </si>
  <si>
    <t>22.5139933333333</t>
  </si>
  <si>
    <t>49.330715</t>
  </si>
  <si>
    <t>55.095695</t>
  </si>
  <si>
    <t>34.7261583333333</t>
  </si>
  <si>
    <t>38.0726883333333</t>
  </si>
  <si>
    <t>47.0063716666667</t>
  </si>
  <si>
    <t>53.9200233333333</t>
  </si>
  <si>
    <t>20.3367916666667</t>
  </si>
  <si>
    <t>47.520845</t>
  </si>
  <si>
    <t>42.7278883333333</t>
  </si>
  <si>
    <t>39.1757033333333</t>
  </si>
  <si>
    <t>59.9416083333333</t>
  </si>
  <si>
    <t>40.9413233333333</t>
  </si>
  <si>
    <t>55.0139483333333</t>
  </si>
  <si>
    <t>55.7325466666667</t>
  </si>
  <si>
    <t>42.2463983333333</t>
  </si>
  <si>
    <t>65.624465</t>
  </si>
  <si>
    <t>48.8227133333333</t>
  </si>
  <si>
    <t>35.2625983333333</t>
  </si>
  <si>
    <t>23.9073283333333</t>
  </si>
  <si>
    <t>33.4955166666667</t>
  </si>
  <si>
    <t>42.2504583333333</t>
  </si>
  <si>
    <t>39.652535</t>
  </si>
  <si>
    <t>65.439925</t>
  </si>
  <si>
    <t>37.9514133333333</t>
  </si>
  <si>
    <t>41.1630166666667</t>
  </si>
  <si>
    <t>55.945845</t>
  </si>
  <si>
    <t>41.9347516666667</t>
  </si>
  <si>
    <t>26.6494</t>
  </si>
  <si>
    <t>30.61509</t>
  </si>
  <si>
    <t>45.9430766666667</t>
  </si>
  <si>
    <t>58.8591566666667</t>
  </si>
  <si>
    <t>46.3176466666667</t>
  </si>
  <si>
    <t>33.3640083333333</t>
  </si>
  <si>
    <t>25.718645</t>
  </si>
  <si>
    <t>51.5598033333333</t>
  </si>
  <si>
    <t>52.6628883333333</t>
  </si>
  <si>
    <t>47.93</t>
  </si>
  <si>
    <t>12.6037533333333</t>
  </si>
  <si>
    <t>48.57</t>
  </si>
  <si>
    <t>41.2359533333333</t>
  </si>
  <si>
    <t>31.409285</t>
  </si>
  <si>
    <t>29.26</t>
  </si>
  <si>
    <t>47.1994266666667</t>
  </si>
  <si>
    <t>48.6969116666667</t>
  </si>
  <si>
    <t>47.9131383333333</t>
  </si>
  <si>
    <t>54.154555</t>
  </si>
  <si>
    <t>39.66986</t>
  </si>
  <si>
    <t>58.9496583333333</t>
  </si>
  <si>
    <t>30.3740333333333</t>
  </si>
  <si>
    <t>40.6940883333333</t>
  </si>
  <si>
    <t>40.3811616666667</t>
  </si>
  <si>
    <t>54.3186866666667</t>
  </si>
  <si>
    <t>49.2507783333333</t>
  </si>
  <si>
    <t>34.2022833333333</t>
  </si>
  <si>
    <t>28.097325</t>
  </si>
  <si>
    <t>21.2333</t>
  </si>
  <si>
    <t>22.2236516666667</t>
  </si>
  <si>
    <t>20.3040833333333</t>
  </si>
  <si>
    <t>34.37</t>
  </si>
  <si>
    <t>43.7027766666667</t>
  </si>
  <si>
    <t>35.116175</t>
  </si>
  <si>
    <t>44.51941</t>
  </si>
  <si>
    <t>27.9874583333333</t>
  </si>
  <si>
    <t>29.9400016666667</t>
  </si>
  <si>
    <t>35.39669</t>
  </si>
  <si>
    <t>27.0987866666667</t>
  </si>
  <si>
    <t>25.2223516666667</t>
  </si>
  <si>
    <t>49.3240083333333</t>
  </si>
  <si>
    <t>40.9551966666667</t>
  </si>
  <si>
    <t>43.72379</t>
  </si>
  <si>
    <t>44.8123633333333</t>
  </si>
  <si>
    <t>37.9301833333333</t>
  </si>
  <si>
    <t>30.5160716666667</t>
  </si>
  <si>
    <t>63.1372566666667</t>
  </si>
  <si>
    <t>35.2598383333333</t>
  </si>
  <si>
    <t>51.2453266666667</t>
  </si>
  <si>
    <t>38.1092833333333</t>
  </si>
  <si>
    <t>30.5042483333333</t>
  </si>
  <si>
    <t>38.406895</t>
  </si>
  <si>
    <t>28.8984683333333</t>
  </si>
  <si>
    <t>36.884475</t>
  </si>
  <si>
    <t>35.54985</t>
  </si>
  <si>
    <t>51.7733883333333</t>
  </si>
  <si>
    <t>45.5395066666667</t>
  </si>
  <si>
    <t>30.5523183333333</t>
  </si>
  <si>
    <t>50.235725</t>
  </si>
  <si>
    <t>48.91275</t>
  </si>
  <si>
    <t>60.826915</t>
  </si>
  <si>
    <t>22.6247933333333</t>
  </si>
  <si>
    <t>31.50732</t>
  </si>
  <si>
    <t>41.09</t>
  </si>
  <si>
    <t>38.8247316666667</t>
  </si>
  <si>
    <t>38.7911983333333</t>
  </si>
  <si>
    <t>48.03783</t>
  </si>
  <si>
    <t>28.7687516666667</t>
  </si>
  <si>
    <t>36.4895</t>
  </si>
  <si>
    <t>40.2572333333333</t>
  </si>
  <si>
    <t>33.3230833333333</t>
  </si>
  <si>
    <t>42.357835</t>
  </si>
  <si>
    <t>48.802335</t>
  </si>
  <si>
    <t>44.633225</t>
  </si>
  <si>
    <t>46.4039983333333</t>
  </si>
  <si>
    <t>55.8295</t>
  </si>
  <si>
    <t>24.8903733333333</t>
  </si>
  <si>
    <t>29.1735183333333</t>
  </si>
  <si>
    <t>44.76117</t>
  </si>
  <si>
    <t>55.140855</t>
  </si>
  <si>
    <t>38.943045</t>
  </si>
  <si>
    <t>45.5997333333333</t>
  </si>
  <si>
    <t>49.3434716666667</t>
  </si>
  <si>
    <t>46.7807283333333</t>
  </si>
  <si>
    <t>38.5405866666667</t>
  </si>
  <si>
    <t>42.567835</t>
  </si>
  <si>
    <t>54.4555</t>
  </si>
  <si>
    <t>52.0932433333333</t>
  </si>
  <si>
    <t>44.359</t>
  </si>
  <si>
    <t>34.8498366666667</t>
  </si>
  <si>
    <t>46.444595</t>
  </si>
  <si>
    <t>46.1387883333333</t>
  </si>
  <si>
    <t>40.6926133333333</t>
  </si>
  <si>
    <t>45.3006733333333</t>
  </si>
  <si>
    <t>27.0517333333333</t>
  </si>
  <si>
    <t>30.467415</t>
  </si>
  <si>
    <t>68.2520933333333</t>
  </si>
  <si>
    <t>43.86981</t>
  </si>
  <si>
    <t>26.3163433333333</t>
  </si>
  <si>
    <t>46.79191</t>
  </si>
  <si>
    <t>38.4204483333333</t>
  </si>
  <si>
    <t>29.0789633333333</t>
  </si>
  <si>
    <t>34.4240866666667</t>
  </si>
  <si>
    <t>38.7167216666667</t>
  </si>
  <si>
    <t>36.484315</t>
  </si>
  <si>
    <t>47.5150366666667</t>
  </si>
  <si>
    <t>50.1507083333333</t>
  </si>
  <si>
    <t>58.9931</t>
  </si>
  <si>
    <t>38.64069</t>
  </si>
  <si>
    <t>34.1045333333333</t>
  </si>
  <si>
    <t>41.30511</t>
  </si>
  <si>
    <t>33.6365733333333</t>
  </si>
  <si>
    <t>49.355415</t>
  </si>
  <si>
    <t>45.0088883333333</t>
  </si>
  <si>
    <t>46.4808033333333</t>
  </si>
  <si>
    <t>42.7933666666667</t>
  </si>
  <si>
    <t>36.1119816666667</t>
  </si>
  <si>
    <t>45.2087716666667</t>
  </si>
  <si>
    <t>51.9684883333333</t>
  </si>
  <si>
    <t>43.2159633333333</t>
  </si>
  <si>
    <t>32.3645383333333</t>
  </si>
  <si>
    <t>42.969855</t>
  </si>
  <si>
    <t>33.8296683333333</t>
  </si>
  <si>
    <t>40.468515</t>
  </si>
  <si>
    <t>49.7199133333333</t>
  </si>
  <si>
    <t>53.0531483333333</t>
  </si>
  <si>
    <t>23.0670483333333</t>
  </si>
  <si>
    <t>52.7412833333333</t>
  </si>
  <si>
    <t>35.7778783333333</t>
  </si>
  <si>
    <t>25.2184833333333</t>
  </si>
  <si>
    <t>42.2269483333333</t>
  </si>
  <si>
    <t>39.4550883333333</t>
  </si>
  <si>
    <t>32.450935</t>
  </si>
  <si>
    <t>45.4891716666667</t>
  </si>
  <si>
    <t>47.0900716666667</t>
  </si>
  <si>
    <t>60.564065</t>
  </si>
  <si>
    <t>37.1728433333333</t>
  </si>
  <si>
    <t>29.4168766666667</t>
  </si>
  <si>
    <t>38.83883</t>
  </si>
  <si>
    <t>25.1993833333333</t>
  </si>
  <si>
    <t>32.51231</t>
  </si>
  <si>
    <t>40.18189</t>
  </si>
  <si>
    <t>29.2674333333333</t>
  </si>
  <si>
    <t>32.46799</t>
  </si>
  <si>
    <t>27.6260133333333</t>
  </si>
  <si>
    <t>52.2107216666667</t>
  </si>
  <si>
    <t>39.53864</t>
  </si>
  <si>
    <t>41.0224066666667</t>
  </si>
  <si>
    <t>32.109855</t>
  </si>
  <si>
    <t>28.9820766666667</t>
  </si>
  <si>
    <t>28.7068333333333</t>
  </si>
  <si>
    <t>35.94576</t>
  </si>
  <si>
    <t>39.2926616666667</t>
  </si>
  <si>
    <t>46.4315366666667</t>
  </si>
  <si>
    <t>24.8827633333333</t>
  </si>
  <si>
    <t>41.274135</t>
  </si>
  <si>
    <t>48.40709</t>
  </si>
  <si>
    <t>56.6715183333333</t>
  </si>
  <si>
    <t>45.3429133333333</t>
  </si>
  <si>
    <t>52.0971633333333</t>
  </si>
  <si>
    <t>52.5616116666667</t>
  </si>
  <si>
    <t>39.51516</t>
  </si>
  <si>
    <t>40.0182633333333</t>
  </si>
  <si>
    <t>30.33</t>
  </si>
  <si>
    <t>46.0017266666667</t>
  </si>
  <si>
    <t>35.2344333333333</t>
  </si>
  <si>
    <t>39.227035</t>
  </si>
  <si>
    <t>36.6614883333333</t>
  </si>
  <si>
    <t>56.13144</t>
  </si>
  <si>
    <t>30.8752433333333</t>
  </si>
  <si>
    <t>46.5709083333333</t>
  </si>
  <si>
    <t>45.0785833333333</t>
  </si>
  <si>
    <t>46.3588533333333</t>
  </si>
  <si>
    <t>50.8043516666667</t>
  </si>
  <si>
    <t>37.7826416666667</t>
  </si>
  <si>
    <t>49.2095766666667</t>
  </si>
  <si>
    <t>45.3901183333333</t>
  </si>
  <si>
    <t>37.226575</t>
  </si>
  <si>
    <t>32.53679</t>
  </si>
  <si>
    <t>41.47888</t>
  </si>
  <si>
    <t>40.9213633333333</t>
  </si>
  <si>
    <t>37.3249666666667</t>
  </si>
  <si>
    <t>50.4632566666667</t>
  </si>
  <si>
    <t>47.804115</t>
  </si>
  <si>
    <t>51.52692</t>
  </si>
  <si>
    <t>37.4567433333333</t>
  </si>
  <si>
    <t>56.0544433333333</t>
  </si>
  <si>
    <t>45.1114666666667</t>
  </si>
  <si>
    <t>50.4181933333333</t>
  </si>
  <si>
    <t>66.37531</t>
  </si>
  <si>
    <t>45.91175</t>
  </si>
  <si>
    <t>57.915925</t>
  </si>
  <si>
    <t>40.2571366666667</t>
  </si>
  <si>
    <t>45.8676016666667</t>
  </si>
  <si>
    <t>47.8821583333333</t>
  </si>
  <si>
    <t>46.4469783333333</t>
  </si>
  <si>
    <t>46.24925</t>
  </si>
  <si>
    <t>39.8784066666667</t>
  </si>
  <si>
    <t>20.145345</t>
  </si>
  <si>
    <t>49.150285</t>
  </si>
  <si>
    <t>35.32279</t>
  </si>
  <si>
    <t>57.04164</t>
  </si>
  <si>
    <t>35.8713533333333</t>
  </si>
  <si>
    <t>31.5514683333333</t>
  </si>
  <si>
    <t>51.2897616666667</t>
  </si>
  <si>
    <t>45.2293333333333</t>
  </si>
  <si>
    <t>32.9055266666667</t>
  </si>
  <si>
    <t>58.2772466666667</t>
  </si>
  <si>
    <t>65.5920066666667</t>
  </si>
  <si>
    <t>45.745155</t>
  </si>
  <si>
    <t>42.655815</t>
  </si>
  <si>
    <t>58.51128</t>
  </si>
  <si>
    <t>41.6618316666667</t>
  </si>
  <si>
    <t>38.5942083333333</t>
  </si>
  <si>
    <t>49.80807</t>
  </si>
  <si>
    <t>43.0220033333333</t>
  </si>
  <si>
    <t>46.3703516666667</t>
  </si>
  <si>
    <t>33.529435</t>
  </si>
  <si>
    <t>57.04352</t>
  </si>
  <si>
    <t>68.5368666666667</t>
  </si>
  <si>
    <t>42.4530083333333</t>
  </si>
  <si>
    <t>40.879425</t>
  </si>
  <si>
    <t>36.2251533333333</t>
  </si>
  <si>
    <t>45.0922883333333</t>
  </si>
  <si>
    <t>39.033375</t>
  </si>
  <si>
    <t>49.0453366666667</t>
  </si>
  <si>
    <t>46.8805783333333</t>
  </si>
  <si>
    <t>45.71321</t>
  </si>
  <si>
    <t>49.9521083333333</t>
  </si>
  <si>
    <t>47.63672</t>
  </si>
  <si>
    <t>44.019025</t>
  </si>
  <si>
    <t>50.655835</t>
  </si>
  <si>
    <t>38.0879816666667</t>
  </si>
  <si>
    <t>48.9462816666667</t>
  </si>
  <si>
    <t>41.3752366666667</t>
  </si>
  <si>
    <t>38.5220916666667</t>
  </si>
  <si>
    <t>48.13449</t>
  </si>
  <si>
    <t>46.07</t>
  </si>
  <si>
    <t>23.8385833333333</t>
  </si>
  <si>
    <t>44.238095</t>
  </si>
  <si>
    <t>30.61399</t>
  </si>
  <si>
    <t>42.2708383333333</t>
  </si>
  <si>
    <t>42.833545</t>
  </si>
  <si>
    <t>37.0953016666667</t>
  </si>
  <si>
    <t>51.7445483333333</t>
  </si>
  <si>
    <t>40.1372733333333</t>
  </si>
  <si>
    <t>36.4924083333333</t>
  </si>
  <si>
    <t>36.7810666666667</t>
  </si>
  <si>
    <t>54.542575</t>
  </si>
  <si>
    <t>51.7678366666667</t>
  </si>
  <si>
    <t>47.409775</t>
  </si>
  <si>
    <t>48.9695733333333</t>
  </si>
  <si>
    <t>42.8285766666667</t>
  </si>
  <si>
    <t>56.3617066666667</t>
  </si>
  <si>
    <t>43.963305</t>
  </si>
  <si>
    <t>40.8213666666667</t>
  </si>
  <si>
    <t>19.295865</t>
  </si>
  <si>
    <t>48.5626816666667</t>
  </si>
  <si>
    <t>47.6697616666667</t>
  </si>
  <si>
    <t>55.7080016666667</t>
  </si>
  <si>
    <t>31.5915783333333</t>
  </si>
  <si>
    <t>28.250355</t>
  </si>
  <si>
    <t>33.2636766666667</t>
  </si>
  <si>
    <t>47.5851516666667</t>
  </si>
  <si>
    <t>38.036535</t>
  </si>
  <si>
    <t>28.427685</t>
  </si>
  <si>
    <t>44.934875</t>
  </si>
  <si>
    <t>33.7543433333333</t>
  </si>
  <si>
    <t>57.8296283333333</t>
  </si>
  <si>
    <t>50.673355</t>
  </si>
  <si>
    <t>42.8916816666667</t>
  </si>
  <si>
    <t>26.2927316666667</t>
  </si>
  <si>
    <t>49.0265</t>
  </si>
  <si>
    <t>43.4232866666667</t>
  </si>
  <si>
    <t>66.3019266666667</t>
  </si>
  <si>
    <t>27.10535</t>
  </si>
  <si>
    <t>45.5332633333333</t>
  </si>
  <si>
    <t>29.4957016666667</t>
  </si>
  <si>
    <t>50.3194966666667</t>
  </si>
  <si>
    <t>35.7069433333333</t>
  </si>
  <si>
    <t>59.3074916666667</t>
  </si>
  <si>
    <t>39.2851416666667</t>
  </si>
  <si>
    <t>40.9354266666667</t>
  </si>
  <si>
    <t>39.3808633333333</t>
  </si>
  <si>
    <t>40.2061366666667</t>
  </si>
  <si>
    <t>41.0995333333333</t>
  </si>
  <si>
    <t>36.42152</t>
  </si>
  <si>
    <t>34.6493233333333</t>
  </si>
  <si>
    <t>61.3682083333333</t>
  </si>
  <si>
    <t>71.94862</t>
  </si>
  <si>
    <t>35.6070966666667</t>
  </si>
  <si>
    <t>44.62</t>
  </si>
  <si>
    <t>41.9942916666667</t>
  </si>
  <si>
    <t>47.2354</t>
  </si>
  <si>
    <t>40.1324983333333</t>
  </si>
  <si>
    <t>51.89574</t>
  </si>
  <si>
    <t>30.124075</t>
  </si>
  <si>
    <t>43.6936416666667</t>
  </si>
  <si>
    <t>31.52</t>
  </si>
  <si>
    <t>42.2042016666667</t>
  </si>
  <si>
    <t>39.51908</t>
  </si>
  <si>
    <t>48.2867366666667</t>
  </si>
  <si>
    <t>39.6037066666667</t>
  </si>
  <si>
    <t>49.9719683333333</t>
  </si>
  <si>
    <t>18.047935</t>
  </si>
  <si>
    <t>38.6277283333333</t>
  </si>
  <si>
    <t>54.20154</t>
  </si>
  <si>
    <t>53.5951733333333</t>
  </si>
  <si>
    <t>48.5090966666667</t>
  </si>
  <si>
    <t>48.969585</t>
  </si>
  <si>
    <t>47.7573966666667</t>
  </si>
  <si>
    <t>45.2243583333333</t>
  </si>
  <si>
    <t>43.6405666666667</t>
  </si>
  <si>
    <t>54.0463166666667</t>
  </si>
  <si>
    <t>26.75</t>
  </si>
  <si>
    <t>20.6946366666667</t>
  </si>
  <si>
    <t>42.444485</t>
  </si>
  <si>
    <t>35.306505</t>
  </si>
  <si>
    <t>35.5942883333333</t>
  </si>
  <si>
    <t>23.3151</t>
  </si>
  <si>
    <t>40.9773816666667</t>
  </si>
  <si>
    <t>37.978545</t>
  </si>
  <si>
    <t>47.6535083333333</t>
  </si>
  <si>
    <t>30.729855</t>
  </si>
  <si>
    <t>50.5249866666667</t>
  </si>
  <si>
    <t>35.7156433333333</t>
  </si>
  <si>
    <t>26.97553</t>
  </si>
  <si>
    <t>22.9621566666667</t>
  </si>
  <si>
    <t>51.5898033333333</t>
  </si>
  <si>
    <t>46.32985</t>
  </si>
  <si>
    <t>46.1245216666667</t>
  </si>
  <si>
    <t>29.57874</t>
  </si>
  <si>
    <t>25.59326</t>
  </si>
  <si>
    <t>28.3495016666667</t>
  </si>
  <si>
    <t>40.848425</t>
  </si>
  <si>
    <t>23.8377366666667</t>
  </si>
  <si>
    <t>51.7385133333333</t>
  </si>
  <si>
    <t>43.4153983333333</t>
  </si>
  <si>
    <t>57.782505</t>
  </si>
  <si>
    <t>36.189375</t>
  </si>
  <si>
    <t>28.6372716666667</t>
  </si>
  <si>
    <t>42.5917833333333</t>
  </si>
  <si>
    <t>39.1088383333333</t>
  </si>
  <si>
    <t>33.5413383333333</t>
  </si>
  <si>
    <t>49.1768266666667</t>
  </si>
  <si>
    <t>48.3844883333333</t>
  </si>
  <si>
    <t>58.6365533333333</t>
  </si>
  <si>
    <t>47.0354933333333</t>
  </si>
  <si>
    <t>61.5577333333333</t>
  </si>
  <si>
    <t>49.9145816666667</t>
  </si>
  <si>
    <t>52.908785</t>
  </si>
  <si>
    <t>40.6292233333333</t>
  </si>
  <si>
    <t>23.7972766666667</t>
  </si>
  <si>
    <t>27.2006483333333</t>
  </si>
  <si>
    <t>53.293515</t>
  </si>
  <si>
    <t>43.6193766666667</t>
  </si>
  <si>
    <t>44.57415</t>
  </si>
  <si>
    <t>30.7823466666667</t>
  </si>
  <si>
    <t>47.2968016666667</t>
  </si>
  <si>
    <t>27.6654366666667</t>
  </si>
  <si>
    <t>29.1039766666667</t>
  </si>
  <si>
    <t>40.67578</t>
  </si>
  <si>
    <t>41.028655</t>
  </si>
  <si>
    <t>26.66</t>
  </si>
  <si>
    <t>38.97634</t>
  </si>
  <si>
    <t>32.389875</t>
  </si>
  <si>
    <t>34.2765916666667</t>
  </si>
  <si>
    <t>37.3496866666667</t>
  </si>
  <si>
    <t>38.2885283333333</t>
  </si>
  <si>
    <t>43.0886066666667</t>
  </si>
  <si>
    <t>31.802735</t>
  </si>
  <si>
    <t>35.4519383333333</t>
  </si>
  <si>
    <t>28.00531</t>
  </si>
  <si>
    <t>36.2564033333333</t>
  </si>
  <si>
    <t>51.9729333333333</t>
  </si>
  <si>
    <t>58.3804</t>
  </si>
  <si>
    <t>45.9473966666667</t>
  </si>
  <si>
    <t>34.6635066666667</t>
  </si>
  <si>
    <t>52.76</t>
  </si>
  <si>
    <t>38.9675583333333</t>
  </si>
  <si>
    <t>33.2496533333333</t>
  </si>
  <si>
    <t>45.9983116666667</t>
  </si>
  <si>
    <t>44.969425</t>
  </si>
  <si>
    <t>55.46615</t>
  </si>
  <si>
    <t>54.4898216666667</t>
  </si>
  <si>
    <t>45.04137</t>
  </si>
  <si>
    <t>30.28</t>
  </si>
  <si>
    <t>47.28322</t>
  </si>
  <si>
    <t>44.9420566666667</t>
  </si>
  <si>
    <t>42.578445</t>
  </si>
  <si>
    <t>58.4373033333333</t>
  </si>
  <si>
    <t>40.2869383333333</t>
  </si>
  <si>
    <t>38.473115</t>
  </si>
  <si>
    <t>32.3507766666667</t>
  </si>
  <si>
    <t>45.1072683333333</t>
  </si>
  <si>
    <t>34.2791866666667</t>
  </si>
  <si>
    <t>29.6518716666667</t>
  </si>
  <si>
    <t>37.9427466666667</t>
  </si>
  <si>
    <t>29.360315</t>
  </si>
  <si>
    <t>24.4188866666667</t>
  </si>
  <si>
    <t>31.591235</t>
  </si>
  <si>
    <t>12.98618</t>
  </si>
  <si>
    <t>27.5794016666667</t>
  </si>
  <si>
    <t>24.26618</t>
  </si>
  <si>
    <t>32.675135</t>
  </si>
  <si>
    <t>45.34749</t>
  </si>
  <si>
    <t>39.2089216666667</t>
  </si>
  <si>
    <t>49.68807</t>
  </si>
  <si>
    <t>32.3710366666667</t>
  </si>
  <si>
    <t>51.96</t>
  </si>
  <si>
    <t>32.767155</t>
  </si>
  <si>
    <t>54.3362583333333</t>
  </si>
  <si>
    <t>47.3217333333333</t>
  </si>
  <si>
    <t>47.79</t>
  </si>
  <si>
    <t>28.6814316666667</t>
  </si>
  <si>
    <t>43.26762</t>
  </si>
  <si>
    <t>38.5171</t>
  </si>
  <si>
    <t>39.5703083333333</t>
  </si>
  <si>
    <t>43.1434666666667</t>
  </si>
  <si>
    <t>46.0644533333333</t>
  </si>
  <si>
    <t>47.0273816666667</t>
  </si>
  <si>
    <t>28.2245816666667</t>
  </si>
  <si>
    <t>46.3819516666667</t>
  </si>
  <si>
    <t>49.3815283333333</t>
  </si>
  <si>
    <t>22.7853166666667</t>
  </si>
  <si>
    <t>31.90877</t>
  </si>
  <si>
    <t>68.9374466666667</t>
  </si>
  <si>
    <t>55.2434583333333</t>
  </si>
  <si>
    <t>33.9638216666667</t>
  </si>
  <si>
    <t>41.8734833333333</t>
  </si>
  <si>
    <t>55.1623683333333</t>
  </si>
  <si>
    <t>28.1172883333333</t>
  </si>
  <si>
    <t>41.865285</t>
  </si>
  <si>
    <t>44.68254</t>
  </si>
  <si>
    <t>33.9386733333333</t>
  </si>
  <si>
    <t>23.797965</t>
  </si>
  <si>
    <t>27.8755483333333</t>
  </si>
  <si>
    <t>75.50228</t>
  </si>
  <si>
    <t>46.2297966666667</t>
  </si>
  <si>
    <t>45.6242266666667</t>
  </si>
  <si>
    <t>33.360645</t>
  </si>
  <si>
    <t>29.260925</t>
  </si>
  <si>
    <t>55.6755716666667</t>
  </si>
  <si>
    <t>54.709505</t>
  </si>
  <si>
    <t>49.07844</t>
  </si>
  <si>
    <t>43.323245</t>
  </si>
  <si>
    <t>40.038325</t>
  </si>
  <si>
    <t>32.5929366666667</t>
  </si>
  <si>
    <t>52.5876533333333</t>
  </si>
  <si>
    <t>36.35047</t>
  </si>
  <si>
    <t>38.9510733333333</t>
  </si>
  <si>
    <t>37.791505</t>
  </si>
  <si>
    <t>52.68406</t>
  </si>
  <si>
    <t>60.8917916666667</t>
  </si>
  <si>
    <t>55.25669</t>
  </si>
  <si>
    <t>44.0700816666667</t>
  </si>
  <si>
    <t>40.112585</t>
  </si>
  <si>
    <t>37.1113283333333</t>
  </si>
  <si>
    <t>38.6676383333333</t>
  </si>
  <si>
    <t>44.6458533333333</t>
  </si>
  <si>
    <t>26.9029883333333</t>
  </si>
  <si>
    <t>38.667175</t>
  </si>
  <si>
    <t>53.9181133333333</t>
  </si>
  <si>
    <t>35.37111</t>
  </si>
  <si>
    <t>41.923465</t>
  </si>
  <si>
    <t>34.53093</t>
  </si>
  <si>
    <t>30.5262566666667</t>
  </si>
  <si>
    <t>32.7098833333333</t>
  </si>
  <si>
    <t>65.01391</t>
  </si>
  <si>
    <t>31.5742333333333</t>
  </si>
  <si>
    <t>42.8379466666667</t>
  </si>
  <si>
    <t>42.57651</t>
  </si>
  <si>
    <t>42.3532316666667</t>
  </si>
  <si>
    <t>37.6760183333333</t>
  </si>
  <si>
    <t>36.5309816666667</t>
  </si>
  <si>
    <t>46.44931</t>
  </si>
  <si>
    <t>41.82359</t>
  </si>
  <si>
    <t>31.43245</t>
  </si>
  <si>
    <t>27.0285116666667</t>
  </si>
  <si>
    <t>43.8921383333333</t>
  </si>
  <si>
    <t>49.7471016666667</t>
  </si>
  <si>
    <t>46.03069</t>
  </si>
  <si>
    <t>74.75141</t>
  </si>
  <si>
    <t>42.2340316666667</t>
  </si>
  <si>
    <t>57.7535866666667</t>
  </si>
  <si>
    <t>44.7913766666667</t>
  </si>
  <si>
    <t>44.5947516666667</t>
  </si>
  <si>
    <t>20.470705</t>
  </si>
  <si>
    <t>38.5788266666667</t>
  </si>
  <si>
    <t>49.4034433333333</t>
  </si>
  <si>
    <t>43.6850466666667</t>
  </si>
  <si>
    <t>29.1643016666667</t>
  </si>
  <si>
    <t>43.8340366666667</t>
  </si>
  <si>
    <t>37.207795</t>
  </si>
  <si>
    <t>28.92383</t>
  </si>
  <si>
    <t>51.58218</t>
  </si>
  <si>
    <t>50.0650516666667</t>
  </si>
  <si>
    <t>63.93175</t>
  </si>
  <si>
    <t>50.9220366666667</t>
  </si>
  <si>
    <t>41.4628833333333</t>
  </si>
  <si>
    <t>55.2311016666667</t>
  </si>
  <si>
    <t>63.1182466666667</t>
  </si>
  <si>
    <t>51.6130183333333</t>
  </si>
  <si>
    <t>30.918225</t>
  </si>
  <si>
    <t>50.85565</t>
  </si>
  <si>
    <t>35.34708</t>
  </si>
  <si>
    <t>57.7008616666667</t>
  </si>
  <si>
    <t>34.6533883333333</t>
  </si>
  <si>
    <t>36.8073283333333</t>
  </si>
  <si>
    <t>33.8215466666667</t>
  </si>
  <si>
    <t>36.1660366666667</t>
  </si>
  <si>
    <t>39.3049266666667</t>
  </si>
  <si>
    <t>26.7244216666667</t>
  </si>
  <si>
    <t>48.2740816666667</t>
  </si>
  <si>
    <t>47.0230333333333</t>
  </si>
  <si>
    <t>34.5243266666667</t>
  </si>
  <si>
    <t>22.8840766666667</t>
  </si>
  <si>
    <t>55.1802883333333</t>
  </si>
  <si>
    <t>61.124455</t>
  </si>
  <si>
    <t>39.4447033333333</t>
  </si>
  <si>
    <t>48.9873283333333</t>
  </si>
  <si>
    <t>26.4029316666667</t>
  </si>
  <si>
    <t>55.1493066666667</t>
  </si>
  <si>
    <t>57.2040883333333</t>
  </si>
  <si>
    <t>32.2015266666667</t>
  </si>
  <si>
    <t>56.9</t>
  </si>
  <si>
    <t>49.7812083333333</t>
  </si>
  <si>
    <t>41.84513</t>
  </si>
  <si>
    <t>32.39568</t>
  </si>
  <si>
    <t>39.2718966666667</t>
  </si>
  <si>
    <t>27.0763816666667</t>
  </si>
  <si>
    <t>25.8958183333333</t>
  </si>
  <si>
    <t>42.8157083333333</t>
  </si>
  <si>
    <t>34.7862516666667</t>
  </si>
  <si>
    <t>54.6776366666667</t>
  </si>
  <si>
    <t>55.323865</t>
  </si>
  <si>
    <t>44.9263866666667</t>
  </si>
  <si>
    <t>48.7094883333333</t>
  </si>
  <si>
    <t>47.1478633333333</t>
  </si>
  <si>
    <t>39.0262266666667</t>
  </si>
  <si>
    <t>27.05009</t>
  </si>
  <si>
    <t>39.7969566666667</t>
  </si>
  <si>
    <t>19.636815</t>
  </si>
  <si>
    <t>43.4928766666667</t>
  </si>
  <si>
    <t>35.990955</t>
  </si>
  <si>
    <t>40.0669033333333</t>
  </si>
  <si>
    <t>50.82</t>
  </si>
  <si>
    <t>57.300395</t>
  </si>
  <si>
    <t>49.2252133333333</t>
  </si>
  <si>
    <t>28.97</t>
  </si>
  <si>
    <t>53.2633833333333</t>
  </si>
  <si>
    <t>46.8777216666667</t>
  </si>
  <si>
    <t>40.1652116666667</t>
  </si>
  <si>
    <t>36.9199233333333</t>
  </si>
  <si>
    <t>32.3185483333333</t>
  </si>
  <si>
    <t>33.52766</t>
  </si>
  <si>
    <t>63.233405</t>
  </si>
  <si>
    <t>47.61</t>
  </si>
  <si>
    <t>26.1737716666667</t>
  </si>
  <si>
    <t>46.5875216666667</t>
  </si>
  <si>
    <t>35.3805533333333</t>
  </si>
  <si>
    <t>52.1972316666667</t>
  </si>
  <si>
    <t>35.0489616666667</t>
  </si>
  <si>
    <t>55.2142583333333</t>
  </si>
  <si>
    <t>47.9998333333333</t>
  </si>
  <si>
    <t>37.6854816666667</t>
  </si>
  <si>
    <t>33.77769</t>
  </si>
  <si>
    <t>39.7493483333333</t>
  </si>
  <si>
    <t>47.4813666666667</t>
  </si>
  <si>
    <t>52.3471</t>
  </si>
  <si>
    <t>27.7753666666667</t>
  </si>
  <si>
    <t>26.366725</t>
  </si>
  <si>
    <t>37.3560083333333</t>
  </si>
  <si>
    <t>38.8</t>
  </si>
  <si>
    <t>54.73</t>
  </si>
  <si>
    <t>38.39444</t>
  </si>
  <si>
    <t>42.8354766666667</t>
  </si>
  <si>
    <t>40.6742866666667</t>
  </si>
  <si>
    <t>66.8887933333333</t>
  </si>
  <si>
    <t>38.2048933333333</t>
  </si>
  <si>
    <t>23.2644883333333</t>
  </si>
  <si>
    <t>48.594895</t>
  </si>
  <si>
    <t>57.2542583333333</t>
  </si>
  <si>
    <t>43.1825133333333</t>
  </si>
  <si>
    <t>53.1831616666667</t>
  </si>
  <si>
    <t>38.0996666666667</t>
  </si>
  <si>
    <t>32.7622733333333</t>
  </si>
  <si>
    <t>44.050345</t>
  </si>
  <si>
    <t>44.3201</t>
  </si>
  <si>
    <t>49.6702783333333</t>
  </si>
  <si>
    <t>57.334055</t>
  </si>
  <si>
    <t>56.86484</t>
  </si>
  <si>
    <t>30.1754583333333</t>
  </si>
  <si>
    <t>41.98494</t>
  </si>
  <si>
    <t>37.51</t>
  </si>
  <si>
    <t>47.629055</t>
  </si>
  <si>
    <t>41.8219183333333</t>
  </si>
  <si>
    <t>42.7288216666667</t>
  </si>
  <si>
    <t>39.0342016666667</t>
  </si>
  <si>
    <t>37.8513933333333</t>
  </si>
  <si>
    <t>46.9364733333333</t>
  </si>
  <si>
    <t>48.783475</t>
  </si>
  <si>
    <t>52.66093</t>
  </si>
  <si>
    <t>28.0081183333333</t>
  </si>
  <si>
    <t>37.34744</t>
  </si>
  <si>
    <t>41.693155</t>
  </si>
  <si>
    <t>39.7146666666667</t>
  </si>
  <si>
    <t>25.0334366666667</t>
  </si>
  <si>
    <t>44.7332883333333</t>
  </si>
  <si>
    <t>42.8518366666667</t>
  </si>
  <si>
    <t>50.6158683333333</t>
  </si>
  <si>
    <t>44.1656783333333</t>
  </si>
  <si>
    <t>38.598975</t>
  </si>
  <si>
    <t>62.2323566666667</t>
  </si>
  <si>
    <t>37.1048533333333</t>
  </si>
  <si>
    <t>39.47826</t>
  </si>
  <si>
    <t>44.0070383333333</t>
  </si>
  <si>
    <t>34.4209466666667</t>
  </si>
  <si>
    <t>50.7967833333333</t>
  </si>
  <si>
    <t>25.9752816666667</t>
  </si>
  <si>
    <t>58.2369</t>
  </si>
  <si>
    <t>46.5329216666667</t>
  </si>
  <si>
    <t>55.0981616666667</t>
  </si>
  <si>
    <t>30.4989533333333</t>
  </si>
  <si>
    <t>41.346875</t>
  </si>
  <si>
    <t>40.3147433333333</t>
  </si>
  <si>
    <t>47.3009966666667</t>
  </si>
  <si>
    <t>27.2</t>
  </si>
  <si>
    <t>49.1864466666667</t>
  </si>
  <si>
    <t>43.8894366666667</t>
  </si>
  <si>
    <t>40.5539783333333</t>
  </si>
  <si>
    <t>45.1850783333333</t>
  </si>
  <si>
    <t>25.4900416666667</t>
  </si>
  <si>
    <t>31.998195</t>
  </si>
  <si>
    <t>36.9256033333333</t>
  </si>
  <si>
    <t>48.0727816666667</t>
  </si>
  <si>
    <t>38.8694283333333</t>
  </si>
  <si>
    <t>36.7168783333333</t>
  </si>
  <si>
    <t>40.7480166666667</t>
  </si>
  <si>
    <t>25.9619316666667</t>
  </si>
  <si>
    <t>37.2539916666667</t>
  </si>
  <si>
    <t>25.1476216666667</t>
  </si>
  <si>
    <t>37.1840233333333</t>
  </si>
  <si>
    <t>43.513425</t>
  </si>
  <si>
    <t>41.0276683333333</t>
  </si>
  <si>
    <t>33.1387866666667</t>
  </si>
  <si>
    <t>30.4424333333333</t>
  </si>
  <si>
    <t>54.0689716666667</t>
  </si>
  <si>
    <t>38.1586916666667</t>
  </si>
  <si>
    <t>38.7816133333333</t>
  </si>
  <si>
    <t>53.93334</t>
  </si>
  <si>
    <t>37.556365</t>
  </si>
  <si>
    <t>41.8355666666667</t>
  </si>
  <si>
    <t>54.1468616666667</t>
  </si>
  <si>
    <t>32.063645</t>
  </si>
  <si>
    <t>29.7904266666667</t>
  </si>
  <si>
    <t>27.391195</t>
  </si>
  <si>
    <t>51.34302</t>
  </si>
  <si>
    <t>43.8832316666667</t>
  </si>
  <si>
    <t>44.6017633333333</t>
  </si>
  <si>
    <t>44.8865483333333</t>
  </si>
  <si>
    <t>36.658995</t>
  </si>
  <si>
    <t>35.5078683333333</t>
  </si>
  <si>
    <t>52.076995</t>
  </si>
  <si>
    <t>38.69007</t>
  </si>
  <si>
    <t>50.62449</t>
  </si>
  <si>
    <t>30.4645416666667</t>
  </si>
  <si>
    <t>48.3477333333333</t>
  </si>
  <si>
    <t>53.1181066666667</t>
  </si>
  <si>
    <t>55.7957766666667</t>
  </si>
  <si>
    <t>34.0560816666667</t>
  </si>
  <si>
    <t>32.1424316666667</t>
  </si>
  <si>
    <t>47.89054</t>
  </si>
  <si>
    <t>48.20277</t>
  </si>
  <si>
    <t>57.68147</t>
  </si>
  <si>
    <t>30.218385</t>
  </si>
  <si>
    <t>27.9121883333333</t>
  </si>
  <si>
    <t>39.2338283333333</t>
  </si>
  <si>
    <t>51.5480483333333</t>
  </si>
  <si>
    <t>23.7797916666667</t>
  </si>
  <si>
    <t>53.9757483333333</t>
  </si>
  <si>
    <t>45.82461</t>
  </si>
  <si>
    <t>50.9995583333333</t>
  </si>
  <si>
    <t>41.1625</t>
  </si>
  <si>
    <t>22.8577383333333</t>
  </si>
  <si>
    <t>43.6468133333333</t>
  </si>
  <si>
    <t>34.2433</t>
  </si>
  <si>
    <t>36.0759033333333</t>
  </si>
  <si>
    <t>27.978045</t>
  </si>
  <si>
    <t>38.1982733333333</t>
  </si>
  <si>
    <t>40.5857566666667</t>
  </si>
  <si>
    <t>36.6146016666667</t>
  </si>
  <si>
    <t>22.9722</t>
  </si>
  <si>
    <t>26.833475</t>
  </si>
  <si>
    <t>43.57244</t>
  </si>
  <si>
    <t>34.0271</t>
  </si>
  <si>
    <t>41.4653316666667</t>
  </si>
  <si>
    <t>28.2535683333333</t>
  </si>
  <si>
    <t>20.63655</t>
  </si>
  <si>
    <t>47.3521616666667</t>
  </si>
  <si>
    <t>52.2898616666667</t>
  </si>
  <si>
    <t>41.2765766666667</t>
  </si>
  <si>
    <t>50.469915</t>
  </si>
  <si>
    <t>41.249575</t>
  </si>
  <si>
    <t>31.8867866666667</t>
  </si>
  <si>
    <t>31.5031633333333</t>
  </si>
  <si>
    <t>36.88886</t>
  </si>
  <si>
    <t>35.7362383333333</t>
  </si>
  <si>
    <t>49.4385033333333</t>
  </si>
  <si>
    <t>55.032795</t>
  </si>
  <si>
    <t>P. aeruginosa 19BR</t>
  </si>
  <si>
    <t>99.10</t>
  </si>
  <si>
    <t>99.11</t>
  </si>
  <si>
    <t>99.12</t>
  </si>
  <si>
    <t>99.13</t>
  </si>
  <si>
    <t>99.14</t>
  </si>
  <si>
    <t>99.15</t>
  </si>
  <si>
    <t>99.16</t>
  </si>
  <si>
    <t>99.17</t>
  </si>
  <si>
    <t>99.18</t>
  </si>
  <si>
    <t>99.19</t>
  </si>
  <si>
    <t>99.20</t>
  </si>
  <si>
    <t>99.21</t>
  </si>
  <si>
    <t>P. aeruginosa 213BR</t>
  </si>
  <si>
    <t>P. aeruginosa PA1R</t>
  </si>
  <si>
    <t xml:space="preserve"> 99.8</t>
  </si>
  <si>
    <t>P. aeruginosa B136-33</t>
  </si>
  <si>
    <t>P. aeruginosa B136-34</t>
  </si>
  <si>
    <t>P. aeruginosa B136-35</t>
  </si>
  <si>
    <t>P. aeruginosa B136-36</t>
  </si>
  <si>
    <t>P. aeruginosa B136-37</t>
  </si>
  <si>
    <t>P. aeruginosa B136-38</t>
  </si>
  <si>
    <t>P. aeruginosa Carb01 63</t>
  </si>
  <si>
    <t>P. aeruginosa Carb01 64</t>
  </si>
  <si>
    <t>P. aeruginosa Carb01 65</t>
  </si>
  <si>
    <t>P. aeruginosa Carb01 66</t>
  </si>
  <si>
    <t>P. aeruginosa Carb01 67</t>
  </si>
  <si>
    <t>P. aeruginosa DK2</t>
  </si>
  <si>
    <t>P. aeruginosa DK3</t>
  </si>
  <si>
    <t>P. aeruginosa DK4</t>
  </si>
  <si>
    <t>P. aeruginosa DK5</t>
  </si>
  <si>
    <t>P. aeruginosa DK6</t>
  </si>
  <si>
    <t>P. aeruginosa DK7</t>
  </si>
  <si>
    <t>P. aeruginosa DSM 50071</t>
  </si>
  <si>
    <t>P. aeruginosa DSM 50072</t>
  </si>
  <si>
    <t>P. aeruginosa F9676</t>
  </si>
  <si>
    <t>P. aeruginosa LES431</t>
  </si>
  <si>
    <t>P. aeruginosa LES432</t>
  </si>
  <si>
    <t>P. aeruginosa LESB58</t>
  </si>
  <si>
    <t>P. aeruginosa LESB59</t>
  </si>
  <si>
    <t>P. aeruginosa MTB-1</t>
  </si>
  <si>
    <t>P. aeruginosa MTB-2</t>
  </si>
  <si>
    <t>P. aeruginosa MTB-3</t>
  </si>
  <si>
    <t>P. aeruginosa MTB-4</t>
  </si>
  <si>
    <t>P. aeruginosa MTB-5</t>
  </si>
  <si>
    <t>P. aeruginosa MTB-6</t>
  </si>
  <si>
    <t>P. aeruginosa MTB-7</t>
  </si>
  <si>
    <t>P. aeruginosa MTB-8</t>
  </si>
  <si>
    <t>P. aeruginosa MTB-9</t>
  </si>
  <si>
    <t>P. aeruginosa MTB-10</t>
  </si>
  <si>
    <t>P. aeruginosa MTB-11</t>
  </si>
  <si>
    <t>P. aeruginosa MTB-12</t>
  </si>
  <si>
    <t>P. aeruginosa MTB-13</t>
  </si>
  <si>
    <t>P. aeruginosa MTB-14</t>
  </si>
  <si>
    <t>P. aeruginosa MTB-15</t>
  </si>
  <si>
    <t>P. aeruginosa MTB-16</t>
  </si>
  <si>
    <t>P. aeruginosa MTB-17</t>
  </si>
  <si>
    <t>ribosome hibernation pormoting factor HPF</t>
  </si>
  <si>
    <t>P. aeruginosa PA7</t>
  </si>
  <si>
    <t>P. aeruginosa PA8</t>
  </si>
  <si>
    <t>P. aeruginosa PA9</t>
  </si>
  <si>
    <t>P. aeruginosa SCV20265</t>
  </si>
  <si>
    <t>P. aeruginosa SCV20266</t>
  </si>
  <si>
    <t>P. aeruginosa SCV20267</t>
  </si>
  <si>
    <t>P. aeruginosa SCV20268</t>
  </si>
  <si>
    <t>P. aeruginosa SCV20269</t>
  </si>
  <si>
    <t>P. aeruginosa SCV20270</t>
  </si>
  <si>
    <t>P. aeruginosa SCV20271</t>
  </si>
  <si>
    <t>P. aeruginosa SCV20272</t>
  </si>
  <si>
    <t>P. aeruginosa SCV20273</t>
  </si>
  <si>
    <t>P. aeruginosa SCV20274</t>
  </si>
  <si>
    <t>P. aeruginosa SCV20275</t>
  </si>
  <si>
    <t>P. aeruginosa SCV20276</t>
  </si>
  <si>
    <t>P. aeruginosa SCV20277</t>
  </si>
  <si>
    <t>P. aeruginosa SCV20278</t>
  </si>
  <si>
    <t>P. aeruginosa SCV20279</t>
  </si>
  <si>
    <t>P. aeruginosa SCV20280</t>
  </si>
  <si>
    <t>P. aeruginosa SCV20281</t>
  </si>
  <si>
    <t>P. aeruginosa SCV20282</t>
  </si>
  <si>
    <t>P. aeruginosa SCV20283</t>
  </si>
  <si>
    <t>P. aeruginosa SCV20284</t>
  </si>
  <si>
    <t>P. aeruginosa SCV20285</t>
  </si>
  <si>
    <t>P. aeruginosa SCV20286</t>
  </si>
  <si>
    <t>P. aeruginosa SCV20287</t>
  </si>
  <si>
    <t>P. aeruginosa SCV20288</t>
  </si>
  <si>
    <t>P. aeruginosa SCV20289</t>
  </si>
  <si>
    <t>P. aeruginosa SCV20290</t>
  </si>
  <si>
    <t>P. aeruginosa SCV20291</t>
  </si>
  <si>
    <t>P. aeruginosa SCV20292</t>
  </si>
  <si>
    <t>P. aeruginosa SCV20293</t>
  </si>
  <si>
    <t>P. aeruginosa SCV20294</t>
  </si>
  <si>
    <t>P. aeruginosa SCV20295</t>
  </si>
  <si>
    <t>P. aeruginosa SCV20296</t>
  </si>
  <si>
    <t>P. aeruginosa SCV20297</t>
  </si>
  <si>
    <t>P. aeruginosa SCV20298</t>
  </si>
  <si>
    <t>yjbJ family protein</t>
  </si>
  <si>
    <t>P. aeruginosa VRFPA04</t>
  </si>
  <si>
    <t>P. aeruginosa YL84</t>
  </si>
  <si>
    <t>P. aeruginosa NCGM1900</t>
  </si>
  <si>
    <t>P. aeruginosa NCGM1901</t>
  </si>
  <si>
    <t>P. aeruginosa NCGM1902</t>
  </si>
  <si>
    <t>Number of succinylated or acetylated peptides by protein</t>
  </si>
  <si>
    <t>% of modified lysine by protein</t>
  </si>
  <si>
    <t>Total number of lysine by protein</t>
  </si>
  <si>
    <t>Same peptides succinylated or acetylated in the 4 carbon sources</t>
  </si>
  <si>
    <t>Same peptides succinylated or acetylated in citrate</t>
  </si>
  <si>
    <t>Same peptides succinylated or acetylated in glucose</t>
  </si>
  <si>
    <t>Same peptides succinylated or acetylated in glutamate</t>
  </si>
  <si>
    <t>Same peptides succinylated or acetylated in succinate</t>
  </si>
  <si>
    <t>References</t>
  </si>
  <si>
    <t>% ORFs</t>
  </si>
  <si>
    <t>P. aeruginosa               (This study)</t>
  </si>
  <si>
    <r>
      <t>B. subtilis</t>
    </r>
    <r>
      <rPr>
        <i/>
        <vertAlign val="superscript"/>
        <sz val="11"/>
        <rFont val="Calibri"/>
        <family val="2"/>
        <scheme val="minor"/>
      </rPr>
      <t>25</t>
    </r>
  </si>
  <si>
    <r>
      <t>V. parahemolyticus</t>
    </r>
    <r>
      <rPr>
        <i/>
        <vertAlign val="superscript"/>
        <sz val="11"/>
        <rFont val="Calibri"/>
        <family val="2"/>
        <scheme val="minor"/>
      </rPr>
      <t>38</t>
    </r>
  </si>
  <si>
    <r>
      <t>M. tuberculosis</t>
    </r>
    <r>
      <rPr>
        <i/>
        <vertAlign val="superscript"/>
        <sz val="11"/>
        <rFont val="Calibri"/>
        <family val="2"/>
        <scheme val="minor"/>
      </rPr>
      <t>39-40</t>
    </r>
  </si>
  <si>
    <r>
      <t>E. coli</t>
    </r>
    <r>
      <rPr>
        <i/>
        <vertAlign val="superscript"/>
        <sz val="11"/>
        <rFont val="Calibri"/>
        <family val="2"/>
        <scheme val="minor"/>
      </rPr>
      <t>40</t>
    </r>
  </si>
  <si>
    <r>
      <t>C. glutamicum</t>
    </r>
    <r>
      <rPr>
        <i/>
        <vertAlign val="superscript"/>
        <sz val="11"/>
        <rFont val="Calibri"/>
        <family val="2"/>
        <scheme val="minor"/>
      </rPr>
      <t>26</t>
    </r>
  </si>
  <si>
    <r>
      <t>V. parahemolyticus</t>
    </r>
    <r>
      <rPr>
        <i/>
        <vertAlign val="superscript"/>
        <sz val="11"/>
        <rFont val="Calibri"/>
        <family val="2"/>
        <scheme val="minor"/>
      </rPr>
      <t>24</t>
    </r>
  </si>
  <si>
    <r>
      <t>M. tuberculosis</t>
    </r>
    <r>
      <rPr>
        <i/>
        <vertAlign val="superscript"/>
        <sz val="11"/>
        <rFont val="Calibri"/>
        <family val="2"/>
        <scheme val="minor"/>
      </rPr>
      <t>21</t>
    </r>
  </si>
  <si>
    <r>
      <t>Streptomyces roseosporus</t>
    </r>
    <r>
      <rPr>
        <i/>
        <vertAlign val="superscript"/>
        <sz val="11"/>
        <rFont val="Calibri"/>
        <family val="2"/>
        <scheme val="minor"/>
      </rPr>
      <t>23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</si>
  <si>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K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</si>
  <si>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*K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</si>
  <si>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**K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</si>
  <si>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******K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</si>
  <si>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*******K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</si>
  <si>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R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</si>
  <si>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*R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</si>
  <si>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**R</t>
    </r>
  </si>
  <si>
    <r>
      <t>DK</t>
    </r>
    <r>
      <rPr>
        <vertAlign val="subscript"/>
        <sz val="11"/>
        <color theme="1"/>
        <rFont val="Calibri"/>
        <family val="2"/>
        <scheme val="minor"/>
      </rPr>
      <t>ac</t>
    </r>
  </si>
  <si>
    <r>
      <t>K****K</t>
    </r>
    <r>
      <rPr>
        <vertAlign val="subscript"/>
        <sz val="11"/>
        <color theme="1"/>
        <rFont val="Calibri"/>
        <family val="2"/>
        <scheme val="minor"/>
      </rPr>
      <t>ac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</si>
  <si>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indicates the acetylated lysine and asterisk (*) a random amino acid residue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</si>
  <si>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****K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</si>
  <si>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***K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</si>
  <si>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****R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</si>
  <si>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***R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</si>
  <si>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H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</si>
  <si>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Y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</si>
  <si>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****K</t>
    </r>
  </si>
  <si>
    <r>
      <t>K</t>
    </r>
    <r>
      <rPr>
        <vertAlign val="sub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***R</t>
    </r>
  </si>
  <si>
    <t>Replicate</t>
  </si>
  <si>
    <t>aire TIC</t>
  </si>
  <si>
    <t>AEDLkIVTR norm</t>
  </si>
  <si>
    <t>AkIFSQVGK norm</t>
  </si>
  <si>
    <t>ALLGDmLAEkAAK norm</t>
  </si>
  <si>
    <t>ANEEIEkK norm</t>
  </si>
  <si>
    <t>ASDVkDTSLR norm</t>
  </si>
  <si>
    <t>AVSADGLkSVE norm</t>
  </si>
  <si>
    <t>DLAIETAkGIK norm</t>
  </si>
  <si>
    <t>EDLNVPVkDGQVQSDAR norm</t>
  </si>
  <si>
    <t>ETITkDNVEIEGK norm</t>
  </si>
  <si>
    <t>EVkFGDSAR norm</t>
  </si>
  <si>
    <t>GIEkAGEADPEK norm</t>
  </si>
  <si>
    <t>GYTEkQVR norm</t>
  </si>
  <si>
    <t>kAIEEAR norm</t>
  </si>
  <si>
    <t>LAkNEPEQYK norm</t>
  </si>
  <si>
    <t>LIGSGEkDSVTFDVSK norm</t>
  </si>
  <si>
    <t>LTDkFIGEIEK norm</t>
  </si>
  <si>
    <t>NPQTGkPIK norm</t>
  </si>
  <si>
    <t>NVSGVDIkVETNK norm</t>
  </si>
  <si>
    <t>QDITGkDADAALGR norm</t>
  </si>
  <si>
    <t>SIQkAANFGR norm</t>
  </si>
  <si>
    <t>SYSkIPAGK norm</t>
  </si>
  <si>
    <t>TDVANNANLGAEEkAAK norm</t>
  </si>
  <si>
    <t>TITkAIIR norm</t>
  </si>
  <si>
    <t>VAAVkAPGFGDR norm</t>
  </si>
  <si>
    <t>VETNkGVVSLSGNVK norm</t>
  </si>
  <si>
    <t>VVEQIkK norm</t>
  </si>
  <si>
    <t>VVNDTAVAVNQGGkR norm</t>
  </si>
  <si>
    <t>VYkNFDPR norm</t>
  </si>
  <si>
    <t>AANTGkIGDGK norm</t>
  </si>
  <si>
    <t>AQVTLkGNPVNVDGQLPQK 2+</t>
  </si>
  <si>
    <t>AQVTLkGNPVNVDGQLPQK 2+ norm</t>
  </si>
  <si>
    <t>AQVTLkGNPVNVDGQLPQK 3+</t>
  </si>
  <si>
    <t>AQVTLkGNPVNVDGQLPQK 3+ norm</t>
  </si>
  <si>
    <t>AGSPEAEkVIK norm</t>
  </si>
  <si>
    <t>ALAVkVGDK norm</t>
  </si>
  <si>
    <t>ATVADGVDkPLLK norm</t>
  </si>
  <si>
    <t>AVVDkEQPQLVILGK norm</t>
  </si>
  <si>
    <t>DGNVEATkVGALSK norm</t>
  </si>
  <si>
    <t>EALkVLTK norm</t>
  </si>
  <si>
    <t>ELEFEEkLR norm</t>
  </si>
  <si>
    <t>EVVAAkANVR norm</t>
  </si>
  <si>
    <t>FLPAADEQIAkEALK 2+</t>
  </si>
  <si>
    <t>FLPAADEQIAkEALK 2+ norm</t>
  </si>
  <si>
    <t>FLPAADEQIAkEALK 3+</t>
  </si>
  <si>
    <t>FLPAADEQIAkEALK 3+norm</t>
  </si>
  <si>
    <t>FTEGAFkDWGYEVAR norm</t>
  </si>
  <si>
    <t>FTEGAFkDWGYEVAR 3+</t>
  </si>
  <si>
    <t>FTEGAFkDWGYEVAR 3+ norm</t>
  </si>
  <si>
    <t>GIGkLELNAQR norm</t>
  </si>
  <si>
    <t>GVkAVSADGLK norm</t>
  </si>
  <si>
    <t>IVYGALDkVK norm</t>
  </si>
  <si>
    <t>kADAGTIR norm</t>
  </si>
  <si>
    <t>kNADELAQK norm</t>
  </si>
  <si>
    <t>kSISAPGPGNYLTVAK norm</t>
  </si>
  <si>
    <t>LELTQPEkAR norm</t>
  </si>
  <si>
    <t>LSVLYkDVK norm</t>
  </si>
  <si>
    <t>NTPVDkGGIGAVK norm</t>
  </si>
  <si>
    <t>NVVLDkSFGAPTITK norm</t>
  </si>
  <si>
    <t>QLAQkGGGK norm</t>
  </si>
  <si>
    <t>SDFVIGNIkAR norm</t>
  </si>
  <si>
    <t>TDEVAkTAEGR norm</t>
  </si>
  <si>
    <t>TGAATAAAkALPVLK norm</t>
  </si>
  <si>
    <t>TGAATAAAkALPVLK 3+</t>
  </si>
  <si>
    <t>TGAATAAAkALPVLK 3+ norm</t>
  </si>
  <si>
    <t>TLkVEAPAAR norm</t>
  </si>
  <si>
    <t>VADEkIR norm</t>
  </si>
  <si>
    <t>VkDGQLSK norm</t>
  </si>
  <si>
    <t>VVDYNVkVR norm</t>
  </si>
  <si>
    <t>VVLTAPGkGALK norm</t>
  </si>
  <si>
    <t>VVVSkSIGTVGIR norm</t>
  </si>
  <si>
    <t>DALAQLkDLQK norm</t>
  </si>
  <si>
    <t>FIEVTEESLkGK norm</t>
  </si>
  <si>
    <t>IEEQLGAkAPYR norm</t>
  </si>
  <si>
    <t>AAGLNPSDVkNVLGR norma</t>
  </si>
  <si>
    <t>Citrate_Suc_20170510_1</t>
  </si>
  <si>
    <t>Citrate_Suc_20170510_2</t>
  </si>
  <si>
    <t>Citrate_Suc_2B</t>
  </si>
  <si>
    <t>Glucose_Suc_20170510_1</t>
  </si>
  <si>
    <t>Glucose_Suc_20170510_2</t>
  </si>
  <si>
    <t>Glucose_Suc_2B</t>
  </si>
  <si>
    <t>Glutamate_Suc_20170510_1</t>
  </si>
  <si>
    <t>Glutamate_Suc_20170510_2</t>
  </si>
  <si>
    <t>Glutamate_Suc_2B</t>
  </si>
  <si>
    <t>Succinate_Suc_20170224_1</t>
  </si>
  <si>
    <t>Succinate_Suc_20170224_2</t>
  </si>
  <si>
    <t>Succinate_Suc_2B</t>
  </si>
  <si>
    <r>
      <t>VVVS</t>
    </r>
    <r>
      <rPr>
        <u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SIGTVGIR 2+</t>
    </r>
  </si>
  <si>
    <t>VVVSKSIGTVGIR norm</t>
  </si>
  <si>
    <t>VVVSKSIGTVGIR 3+</t>
  </si>
  <si>
    <t>VVVSKSIGTVGIR 3+ norma</t>
  </si>
  <si>
    <r>
      <t>FIEVTEESL</t>
    </r>
    <r>
      <rPr>
        <u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GK</t>
    </r>
  </si>
  <si>
    <t>FIEVTEESLKGK norma</t>
  </si>
  <si>
    <t>GYTEKQVR</t>
  </si>
  <si>
    <t>GYTEKQVR norma</t>
  </si>
  <si>
    <t>IVYGALDKVK</t>
  </si>
  <si>
    <t>IVYGALDKVK norma</t>
  </si>
  <si>
    <t>ETITKDNVEIEGK</t>
  </si>
  <si>
    <t>ETITKDNVEIEGK norma</t>
  </si>
  <si>
    <t>AKIFSQVGK</t>
  </si>
  <si>
    <t>AKIFSQVGK norma</t>
  </si>
  <si>
    <t>LSVLYKDVK</t>
  </si>
  <si>
    <t>LSVLYKDVK norma</t>
  </si>
  <si>
    <r>
      <t>SYS</t>
    </r>
    <r>
      <rPr>
        <u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IPAGK</t>
    </r>
  </si>
  <si>
    <t>SYSKIPAGK norma</t>
  </si>
  <si>
    <t>LTDKFIGEIEK</t>
  </si>
  <si>
    <t>LTDKFIGEIEK norma</t>
  </si>
  <si>
    <t>LELTQPEKAR</t>
  </si>
  <si>
    <t>LELTQPEKAR norma</t>
  </si>
  <si>
    <t>VVDYNVKVR</t>
  </si>
  <si>
    <t>VVDYNVKVR norma</t>
  </si>
  <si>
    <t>FTEGAFKDWGYEVAR 2+</t>
  </si>
  <si>
    <t>FTEGAFKDWGYEVAR 2+ norma</t>
  </si>
  <si>
    <t>ANEEIEKK</t>
  </si>
  <si>
    <t>ANEEIEKK norma</t>
  </si>
  <si>
    <t>LAKNEPEQYK</t>
  </si>
  <si>
    <t>LAKNEPEQYK norma</t>
  </si>
  <si>
    <t>VYKNFDPR</t>
  </si>
  <si>
    <t>VYKNFDPR norma</t>
  </si>
  <si>
    <t>VVNDTAVAVNQGGKR</t>
  </si>
  <si>
    <t>VVNDTAVAVNQGGKR norma</t>
  </si>
  <si>
    <r>
      <t>ELEFEE</t>
    </r>
    <r>
      <rPr>
        <u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LR</t>
    </r>
  </si>
  <si>
    <t>ELEFEEKLR norma</t>
  </si>
  <si>
    <t>EVKFGDSAR</t>
  </si>
  <si>
    <t>EVKFGDSAR norma</t>
  </si>
  <si>
    <t>NVVLDKSFGAPTITK</t>
  </si>
  <si>
    <t>NVVLDKSFGAPTITK norma</t>
  </si>
  <si>
    <t>NVSGVDIKVETNK</t>
  </si>
  <si>
    <t>NVSGVDIKVETNK norma</t>
  </si>
  <si>
    <t>SDFVIGNIKAR</t>
  </si>
  <si>
    <t>SDFVIGNIKAR norma</t>
  </si>
  <si>
    <t>DGNVEATKVGALSK</t>
  </si>
  <si>
    <t>DGNVEATKVGALSK norma</t>
  </si>
  <si>
    <t>Supporting Information</t>
  </si>
  <si>
    <r>
      <t>Saccharopolyspora erythraea</t>
    </r>
    <r>
      <rPr>
        <i/>
        <vertAlign val="superscript"/>
        <sz val="11"/>
        <rFont val="Calibri"/>
        <family val="2"/>
        <scheme val="minor"/>
      </rPr>
      <t>78</t>
    </r>
  </si>
  <si>
    <t>(A) Succinylated peptides</t>
  </si>
  <si>
    <t>(B) Acetylated peptides that were also observed succinylated</t>
  </si>
  <si>
    <t>(B) Extracted areas and normalized area of acetylated peptides that were also observed succinylated in (i) at least two replicas (over the 3 replicas) per carbon source, and (ii) the 4 carbon sources.</t>
  </si>
  <si>
    <t>(C) Unmodified proteins (Label-free quantification)</t>
  </si>
  <si>
    <r>
      <t>(C) Normalized abundance of unmodified proteins corresponding to succinylated or acetylated peptides in the 4 carbon sources using a Label-free quantification method previously described</t>
    </r>
    <r>
      <rPr>
        <vertAlign val="superscript"/>
        <sz val="11"/>
        <color theme="1"/>
        <rFont val="Calibri"/>
        <family val="2"/>
        <scheme val="minor"/>
      </rPr>
      <t>57</t>
    </r>
    <r>
      <rPr>
        <sz val="11"/>
        <color theme="1"/>
        <rFont val="Calibri"/>
        <family val="2"/>
        <scheme val="minor"/>
      </rPr>
      <t>.</t>
    </r>
  </si>
  <si>
    <t>Found also acetylated</t>
  </si>
  <si>
    <t>Peptide sequence</t>
  </si>
  <si>
    <t>Protein name</t>
  </si>
  <si>
    <t>Accession number</t>
  </si>
  <si>
    <t>WT_Sol_Stat_Succinate_D8_n5</t>
  </si>
  <si>
    <t>WT_Sol_Stat_Succinate_D7_n4</t>
  </si>
  <si>
    <t>WT_Sol_Stat_Succinate_D5_n3</t>
  </si>
  <si>
    <t>WT_Sol_Stat_Succinate_D3_n2</t>
  </si>
  <si>
    <t>WT_Sol_Stat_Glutamate_C8_n5</t>
  </si>
  <si>
    <t>WT_Sol_Stat_Glutamate_C7_n4</t>
  </si>
  <si>
    <t>WT_Sol_Stat_Citrate_A5_n2</t>
  </si>
  <si>
    <t>WT_Sol_Stat_Citrate_A6_n3</t>
  </si>
  <si>
    <t>WT_Sol_Stat_Citrate_A7_n4</t>
  </si>
  <si>
    <t>WT_Sol_Stat_Citrate_A8_n5</t>
  </si>
  <si>
    <t>WT_Sol_Stat_Glucose_B0_n1</t>
  </si>
  <si>
    <t>WT_Sol_Stat_Glucose_B3_n2</t>
  </si>
  <si>
    <t>WT_Sol_Stat_Glucose_B6_n3</t>
  </si>
  <si>
    <t>WT_Sol_Stat_Glucose_B7_n4</t>
  </si>
  <si>
    <t>WT_Sol_Stat_Glucose_B8_n5</t>
  </si>
  <si>
    <t>WT_Sol_Stat_Glutamate_C1_n1</t>
  </si>
  <si>
    <t>WT_Sol_Stat_Glutamate_C5_n2</t>
  </si>
  <si>
    <t>WT_Sol_Stat_Glutamate_C6_n3</t>
  </si>
  <si>
    <t xml:space="preserve">PA14_08820 </t>
  </si>
  <si>
    <t xml:space="preserve">PA14_11690 </t>
  </si>
  <si>
    <t xml:space="preserve">PA14_17100 </t>
  </si>
  <si>
    <t xml:space="preserve">PA14_20320 </t>
  </si>
  <si>
    <t xml:space="preserve">PA14_25860 </t>
  </si>
  <si>
    <t xml:space="preserve">PA14_30190 </t>
  </si>
  <si>
    <t xml:space="preserve">PA14_43850 </t>
  </si>
  <si>
    <t xml:space="preserve">The asterisk (*) indicates gene name obtained by homology. </t>
  </si>
  <si>
    <r>
      <t xml:space="preserve">Table S-1: Acetylated and succinylated peptides identified in </t>
    </r>
    <r>
      <rPr>
        <i/>
        <sz val="11"/>
        <color theme="1"/>
        <rFont val="Calibri"/>
        <family val="2"/>
        <scheme val="minor"/>
      </rPr>
      <t>P. aeruginosa</t>
    </r>
    <r>
      <rPr>
        <sz val="11"/>
        <color theme="1"/>
        <rFont val="Calibri"/>
        <family val="2"/>
        <scheme val="minor"/>
      </rPr>
      <t xml:space="preserve"> PA14.</t>
    </r>
  </si>
  <si>
    <r>
      <t xml:space="preserve">Table S-2: Succinylated peptides identified in </t>
    </r>
    <r>
      <rPr>
        <i/>
        <sz val="11"/>
        <color theme="1"/>
        <rFont val="Calibri"/>
        <family val="2"/>
        <scheme val="minor"/>
      </rPr>
      <t xml:space="preserve">P. aeruginosa </t>
    </r>
    <r>
      <rPr>
        <sz val="11"/>
        <color theme="1"/>
        <rFont val="Calibri"/>
        <family val="2"/>
        <scheme val="minor"/>
      </rPr>
      <t>PA14.</t>
    </r>
  </si>
  <si>
    <r>
      <t xml:space="preserve">Table S-3: Acetylated peptides identified in </t>
    </r>
    <r>
      <rPr>
        <i/>
        <sz val="11"/>
        <color theme="1"/>
        <rFont val="Calibri"/>
        <family val="2"/>
        <scheme val="minor"/>
      </rPr>
      <t>P. aeruginosa</t>
    </r>
    <r>
      <rPr>
        <sz val="11"/>
        <color theme="1"/>
        <rFont val="Calibri"/>
        <family val="2"/>
        <scheme val="minor"/>
      </rPr>
      <t xml:space="preserve"> PA14.</t>
    </r>
  </si>
  <si>
    <r>
      <t xml:space="preserve">Table S-4: Comparison of </t>
    </r>
    <r>
      <rPr>
        <i/>
        <sz val="11"/>
        <color theme="1"/>
        <rFont val="Calibri"/>
        <family val="2"/>
        <scheme val="minor"/>
      </rPr>
      <t>P. aeruginosa</t>
    </r>
    <r>
      <rPr>
        <sz val="11"/>
        <color theme="1"/>
        <rFont val="Calibri"/>
        <family val="2"/>
        <scheme val="minor"/>
      </rPr>
      <t xml:space="preserve"> PA14 succinylome with those found in other bacterial species.
</t>
    </r>
  </si>
  <si>
    <r>
      <t>Table S-5: Motifs surrounding succinylated sites found in different bacterial species</t>
    </r>
    <r>
      <rPr>
        <vertAlign val="superscript"/>
        <sz val="11"/>
        <rFont val="Calibri"/>
        <family val="2"/>
        <scheme val="minor"/>
      </rPr>
      <t>25,26, 38-40</t>
    </r>
    <r>
      <rPr>
        <sz val="11"/>
        <rFont val="Calibri"/>
        <family val="2"/>
        <scheme val="minor"/>
      </rPr>
      <t xml:space="preserve"> using Motif-X software package (p&lt;0.000001).</t>
    </r>
  </si>
  <si>
    <r>
      <t>Table S-6: Motifs surrounding acetylated sites found in different bacterial species</t>
    </r>
    <r>
      <rPr>
        <vertAlign val="superscript"/>
        <sz val="11"/>
        <rFont val="Calibri"/>
        <family val="2"/>
        <scheme val="minor"/>
      </rPr>
      <t>21,23,24,78</t>
    </r>
    <r>
      <rPr>
        <sz val="11"/>
        <rFont val="Calibri"/>
        <family val="2"/>
        <scheme val="minor"/>
      </rPr>
      <t xml:space="preserve"> using Motif-X software package (p&lt;0.000001).</t>
    </r>
  </si>
  <si>
    <t xml:space="preserve">Table S-7: Succinylated peptides considered for the quantification in the 4 carbon sources. Peptides that were found also acetylated are indicated with a cross. </t>
  </si>
  <si>
    <t>Table S-8: (A) Extracted areas and normalized area of succinylated peptides identified in (i) at least two replicas (over the 3 replicas) per carbon source, and (ii) the 4 carbon 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</si>
</sst>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00"/>
    <numFmt numFmtId="165" formatCode="0.00\ "/>
    <numFmt numFmtId="166" formatCode="0.000"/>
    <numFmt numFmtId="167" formatCode="0.00000000"/>
    <numFmt numFmtId="168" formatCode="0.0000000000000000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indexed="68"/>
      <name val="Calibri"/>
      <family val="2"/>
      <scheme val="minor"/>
    </font>
    <font>
      <b/>
      <sz val="8"/>
      <color indexed="68"/>
      <name val="Calibri"/>
      <family val="2"/>
      <scheme val="minor"/>
    </font>
    <font>
      <sz val="8"/>
      <color indexed="64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indexed="64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33CC"/>
      <name val="Calibri"/>
      <family val="2"/>
      <scheme val="minor"/>
    </font>
    <font>
      <b/>
      <sz val="10"/>
      <color rgb="FFFF33CC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8"/>
      <color indexed="68"/>
      <name val="Tahoma"/>
      <family val="2"/>
    </font>
    <font>
      <sz val="8"/>
      <color indexed="64"/>
      <name val="Tahoma"/>
      <family val="2"/>
    </font>
    <font>
      <b/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66">
    <xf numFmtId="0" fontId="0" fillId="0" borderId="0" xfId="0"/>
    <xf numFmtId="0" fontId="3" fillId="0" borderId="0" xfId="0" applyFont="1"/>
    <xf numFmtId="0" fontId="7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5" fillId="2" borderId="14" xfId="2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7" fillId="0" borderId="5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horizontal="center" vertical="center"/>
    </xf>
    <xf numFmtId="11" fontId="17" fillId="0" borderId="5" xfId="2" applyNumberFormat="1" applyFont="1" applyFill="1" applyBorder="1" applyAlignment="1">
      <alignment horizontal="center" vertical="center"/>
    </xf>
    <xf numFmtId="1" fontId="17" fillId="0" borderId="5" xfId="2" applyNumberFormat="1" applyFont="1" applyFill="1" applyBorder="1" applyAlignment="1">
      <alignment horizontal="center" vertical="center"/>
    </xf>
    <xf numFmtId="164" fontId="17" fillId="0" borderId="5" xfId="2" applyNumberFormat="1" applyFont="1" applyFill="1" applyBorder="1" applyAlignment="1">
      <alignment horizontal="center" vertical="center"/>
    </xf>
    <xf numFmtId="2" fontId="17" fillId="0" borderId="5" xfId="2" applyNumberFormat="1" applyFont="1" applyFill="1" applyBorder="1" applyAlignment="1">
      <alignment horizontal="center" vertical="center"/>
    </xf>
    <xf numFmtId="165" fontId="17" fillId="0" borderId="5" xfId="2" applyNumberFormat="1" applyFont="1" applyFill="1" applyBorder="1" applyAlignment="1">
      <alignment horizontal="center" vertical="center"/>
    </xf>
    <xf numFmtId="0" fontId="17" fillId="0" borderId="5" xfId="2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6" fillId="8" borderId="6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16" fillId="8" borderId="8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7" fillId="0" borderId="9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center" vertical="center"/>
    </xf>
    <xf numFmtId="11" fontId="17" fillId="0" borderId="5" xfId="0" applyNumberFormat="1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2" fontId="17" fillId="0" borderId="5" xfId="0" applyNumberFormat="1" applyFont="1" applyFill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center" vertical="center"/>
    </xf>
    <xf numFmtId="11" fontId="18" fillId="0" borderId="5" xfId="0" applyNumberFormat="1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2" fontId="18" fillId="0" borderId="5" xfId="0" applyNumberFormat="1" applyFont="1" applyFill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1" fontId="18" fillId="0" borderId="5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center" vertical="center"/>
    </xf>
    <xf numFmtId="11" fontId="17" fillId="0" borderId="12" xfId="0" applyNumberFormat="1" applyFont="1" applyFill="1" applyBorder="1" applyAlignment="1">
      <alignment horizontal="center" vertical="center"/>
    </xf>
    <xf numFmtId="1" fontId="17" fillId="0" borderId="12" xfId="0" applyNumberFormat="1" applyFont="1" applyFill="1" applyBorder="1" applyAlignment="1">
      <alignment horizontal="center" vertical="center"/>
    </xf>
    <xf numFmtId="2" fontId="17" fillId="0" borderId="12" xfId="0" applyNumberFormat="1" applyFont="1" applyFill="1" applyBorder="1" applyAlignment="1">
      <alignment horizontal="center" vertical="center"/>
    </xf>
    <xf numFmtId="0" fontId="17" fillId="0" borderId="1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16" fillId="9" borderId="2" xfId="0" applyNumberFormat="1" applyFont="1" applyFill="1" applyBorder="1" applyAlignment="1">
      <alignment horizontal="center" vertical="center" wrapText="1"/>
    </xf>
    <xf numFmtId="49" fontId="16" fillId="9" borderId="3" xfId="0" applyNumberFormat="1" applyFont="1" applyFill="1" applyBorder="1" applyAlignment="1">
      <alignment horizontal="center" vertical="center" wrapText="1"/>
    </xf>
    <xf numFmtId="49" fontId="20" fillId="10" borderId="2" xfId="0" applyNumberFormat="1" applyFont="1" applyFill="1" applyBorder="1" applyAlignment="1">
      <alignment horizontal="center" vertical="center" wrapText="1"/>
    </xf>
    <xf numFmtId="49" fontId="20" fillId="9" borderId="2" xfId="0" applyNumberFormat="1" applyFont="1" applyFill="1" applyBorder="1" applyAlignment="1">
      <alignment horizontal="center" vertical="center" wrapText="1"/>
    </xf>
    <xf numFmtId="49" fontId="16" fillId="1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2" xfId="2" applyNumberFormat="1" applyFont="1" applyFill="1" applyBorder="1" applyAlignment="1">
      <alignment horizontal="center" vertical="center" wrapText="1"/>
    </xf>
    <xf numFmtId="165" fontId="21" fillId="0" borderId="2" xfId="0" applyNumberFormat="1" applyFont="1" applyFill="1" applyBorder="1" applyAlignment="1">
      <alignment horizontal="center" vertical="center" wrapText="1"/>
    </xf>
    <xf numFmtId="0" fontId="21" fillId="0" borderId="2" xfId="2" applyNumberFormat="1" applyFont="1" applyFill="1" applyBorder="1" applyAlignment="1">
      <alignment horizontal="left" vertical="center" wrapText="1"/>
    </xf>
    <xf numFmtId="0" fontId="21" fillId="0" borderId="3" xfId="2" applyNumberFormat="1" applyFont="1" applyFill="1" applyBorder="1" applyAlignment="1">
      <alignment horizontal="center" vertical="center" wrapText="1"/>
    </xf>
    <xf numFmtId="165" fontId="21" fillId="0" borderId="2" xfId="2" applyNumberFormat="1" applyFont="1" applyFill="1" applyBorder="1" applyAlignment="1">
      <alignment horizontal="center" vertical="center" wrapText="1"/>
    </xf>
    <xf numFmtId="0" fontId="23" fillId="10" borderId="6" xfId="0" applyFont="1" applyFill="1" applyBorder="1" applyAlignment="1">
      <alignment horizontal="center" vertical="center"/>
    </xf>
    <xf numFmtId="0" fontId="23" fillId="10" borderId="7" xfId="0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1" fillId="3" borderId="3" xfId="2" applyNumberFormat="1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27" fillId="0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2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7" fontId="17" fillId="0" borderId="5" xfId="0" applyNumberFormat="1" applyFont="1" applyFill="1" applyBorder="1" applyAlignment="1">
      <alignment horizontal="center" vertical="center"/>
    </xf>
    <xf numFmtId="167" fontId="18" fillId="0" borderId="5" xfId="0" applyNumberFormat="1" applyFont="1" applyFill="1" applyBorder="1" applyAlignment="1">
      <alignment horizontal="center" vertical="center"/>
    </xf>
    <xf numFmtId="167" fontId="18" fillId="0" borderId="5" xfId="0" applyNumberFormat="1" applyFont="1" applyFill="1" applyBorder="1" applyAlignment="1">
      <alignment horizontal="center" vertical="center" wrapText="1"/>
    </xf>
    <xf numFmtId="167" fontId="17" fillId="0" borderId="12" xfId="0" applyNumberFormat="1" applyFont="1" applyFill="1" applyBorder="1" applyAlignment="1">
      <alignment horizontal="center" vertical="center"/>
    </xf>
    <xf numFmtId="166" fontId="17" fillId="0" borderId="5" xfId="0" applyNumberFormat="1" applyFont="1" applyFill="1" applyBorder="1" applyAlignment="1">
      <alignment horizontal="center" vertical="center"/>
    </xf>
    <xf numFmtId="166" fontId="18" fillId="0" borderId="5" xfId="0" applyNumberFormat="1" applyFont="1" applyFill="1" applyBorder="1" applyAlignment="1">
      <alignment horizontal="center" vertical="center"/>
    </xf>
    <xf numFmtId="166" fontId="18" fillId="0" borderId="5" xfId="0" applyNumberFormat="1" applyFont="1" applyFill="1" applyBorder="1" applyAlignment="1">
      <alignment horizontal="center" vertical="center" wrapText="1"/>
    </xf>
    <xf numFmtId="166" fontId="17" fillId="0" borderId="12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 wrapText="1"/>
    </xf>
    <xf numFmtId="2" fontId="18" fillId="0" borderId="5" xfId="0" applyNumberFormat="1" applyFont="1" applyFill="1" applyBorder="1" applyAlignment="1">
      <alignment horizontal="center" vertical="center" wrapText="1"/>
    </xf>
    <xf numFmtId="0" fontId="29" fillId="10" borderId="6" xfId="0" applyFont="1" applyFill="1" applyBorder="1" applyAlignment="1">
      <alignment horizontal="center" vertical="center" wrapText="1" readingOrder="1"/>
    </xf>
    <xf numFmtId="0" fontId="29" fillId="10" borderId="7" xfId="0" applyFont="1" applyFill="1" applyBorder="1" applyAlignment="1">
      <alignment horizontal="center" vertical="center" wrapText="1" readingOrder="1"/>
    </xf>
    <xf numFmtId="0" fontId="29" fillId="10" borderId="8" xfId="0" applyFont="1" applyFill="1" applyBorder="1" applyAlignment="1">
      <alignment horizontal="center" vertical="center" wrapText="1"/>
    </xf>
    <xf numFmtId="0" fontId="20" fillId="10" borderId="16" xfId="0" applyFont="1" applyFill="1" applyBorder="1" applyAlignment="1">
      <alignment horizontal="center" vertical="center" wrapText="1"/>
    </xf>
    <xf numFmtId="9" fontId="21" fillId="0" borderId="2" xfId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 readingOrder="1"/>
    </xf>
    <xf numFmtId="0" fontId="0" fillId="0" borderId="5" xfId="0" applyFont="1" applyFill="1" applyBorder="1" applyAlignment="1">
      <alignment horizontal="center" vertical="center" wrapText="1" readingOrder="1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ont="1" applyBorder="1" applyAlignment="1">
      <alignment horizontal="left" vertical="center" wrapText="1" readingOrder="1"/>
    </xf>
    <xf numFmtId="0" fontId="0" fillId="0" borderId="10" xfId="0" applyFont="1" applyFill="1" applyBorder="1" applyAlignment="1">
      <alignment horizontal="left" vertical="center" wrapText="1" readingOrder="1"/>
    </xf>
    <xf numFmtId="0" fontId="3" fillId="0" borderId="9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left" vertical="center" wrapText="1" readingOrder="1"/>
    </xf>
    <xf numFmtId="0" fontId="4" fillId="0" borderId="5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horizontal="left" vertical="center" wrapText="1" readingOrder="1"/>
    </xf>
    <xf numFmtId="0" fontId="3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 readingOrder="1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 wrapText="1" readingOrder="1"/>
    </xf>
    <xf numFmtId="0" fontId="0" fillId="0" borderId="10" xfId="0" applyFont="1" applyFill="1" applyBorder="1" applyAlignment="1">
      <alignment vertical="center" wrapText="1" readingOrder="1"/>
    </xf>
    <xf numFmtId="0" fontId="3" fillId="0" borderId="5" xfId="0" applyFont="1" applyFill="1" applyBorder="1" applyAlignment="1">
      <alignment vertical="center" wrapText="1" readingOrder="1"/>
    </xf>
    <xf numFmtId="0" fontId="3" fillId="0" borderId="0" xfId="0" applyFont="1" applyFill="1" applyAlignment="1">
      <alignment horizontal="center" vertical="center"/>
    </xf>
    <xf numFmtId="168" fontId="3" fillId="0" borderId="0" xfId="0" applyNumberFormat="1" applyFont="1" applyFill="1" applyAlignment="1">
      <alignment horizontal="center" vertical="center"/>
    </xf>
    <xf numFmtId="168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11" fontId="3" fillId="0" borderId="0" xfId="0" applyNumberFormat="1" applyFon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 wrapText="1"/>
    </xf>
    <xf numFmtId="11" fontId="4" fillId="0" borderId="0" xfId="0" applyNumberFormat="1" applyFont="1" applyFill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left" vertical="center"/>
    </xf>
    <xf numFmtId="165" fontId="38" fillId="0" borderId="2" xfId="0" applyNumberFormat="1" applyFont="1" applyFill="1" applyBorder="1" applyAlignment="1">
      <alignment horizontal="center" vertical="center"/>
    </xf>
    <xf numFmtId="165" fontId="38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165" fontId="38" fillId="0" borderId="1" xfId="0" applyNumberFormat="1" applyFont="1" applyFill="1" applyBorder="1" applyAlignment="1">
      <alignment horizontal="center" vertical="center" wrapText="1"/>
    </xf>
    <xf numFmtId="165" fontId="38" fillId="0" borderId="2" xfId="0" applyNumberFormat="1" applyFont="1" applyFill="1" applyBorder="1" applyAlignment="1">
      <alignment horizontal="center" vertical="center" wrapText="1"/>
    </xf>
    <xf numFmtId="0" fontId="39" fillId="0" borderId="0" xfId="0" applyFont="1"/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4" xfId="0" applyFont="1" applyFill="1" applyBorder="1"/>
    <xf numFmtId="0" fontId="0" fillId="0" borderId="17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left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</cellXfs>
  <cellStyles count="3">
    <cellStyle name="Normal" xfId="0" builtinId="0"/>
    <cellStyle name="Normal 2" xfId="2" xr:uid="{00000000-0005-0000-0000-000002000000}"/>
    <cellStyle name="Pourcentage" xfId="1" builtinId="5"/>
  </cellStyles>
  <dxfs count="327"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00000000000000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Tahoma"/>
        <family val="2"/>
        <scheme val="none"/>
      </font>
      <numFmt numFmtId="165" formatCode="0.00\ "/>
      <fill>
        <patternFill patternType="none">
          <fgColor indexed="1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Tahoma"/>
        <family val="2"/>
        <scheme val="none"/>
      </font>
      <numFmt numFmtId="165" formatCode="0.00\ "/>
      <fill>
        <patternFill patternType="none">
          <fgColor indexed="10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Tahoma"/>
        <family val="2"/>
        <scheme val="none"/>
      </font>
      <numFmt numFmtId="165" formatCode="0.00\ "/>
      <fill>
        <patternFill patternType="none">
          <fgColor indexed="1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Tahoma"/>
        <family val="2"/>
        <scheme val="none"/>
      </font>
      <fill>
        <patternFill patternType="none">
          <fgColor indexed="10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68"/>
        <name val="Tahoma"/>
        <family val="2"/>
        <scheme val="none"/>
      </font>
      <fill>
        <patternFill patternType="none">
          <fgColor indexed="11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</dxf>
    <dxf>
      <border>
        <bottom style="thin">
          <color theme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indent="0" justifyLastLine="0" shrinkToFit="0"/>
    </dxf>
    <dxf>
      <border>
        <bottom style="thin">
          <color theme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border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65" formatCode="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64" formatCode="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8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67" formatCode="0.00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68"/>
        <name val="Calibri"/>
        <family val="2"/>
        <scheme val="minor"/>
      </font>
      <fill>
        <patternFill patternType="solid">
          <fgColor indexed="64"/>
          <bgColor rgb="FFFF66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68"/>
        <name val="Calibri"/>
        <family val="2"/>
        <scheme val="minor"/>
      </font>
      <numFmt numFmtId="30" formatCode="@"/>
      <fill>
        <patternFill patternType="solid">
          <fgColor indexed="11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Style de tableau croisé dynamique 1" table="0" count="0" xr9:uid="{00000000-0011-0000-FFFF-FFFF00000000}"/>
  </tableStyles>
  <colors>
    <mruColors>
      <color rgb="FFFF0000"/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2AD730-6981-4D63-B415-45F2C50917E3}" name="Tableau2" displayName="Tableau2" ref="A5:AH2006" totalsRowShown="0" headerRowDxfId="326" dataDxfId="324" headerRowBorderDxfId="325" tableBorderDxfId="323">
  <autoFilter ref="A5:AH2006" xr:uid="{D38A152D-34EE-415F-A7A0-2198D7097C4B}"/>
  <sortState ref="A6:AH53">
    <sortCondition ref="B5:B2006"/>
  </sortState>
  <tableColumns count="34">
    <tableColumn id="6" xr3:uid="{4D033C46-3B4A-4FFD-8C14-227E1C96D6C1}" name="Peptide Sequence" dataDxfId="322"/>
    <tableColumn id="1" xr3:uid="{C9E6AACF-3ADC-482A-BEEE-0E92BE7B1619}" name="Accession number in PA14" dataDxfId="321"/>
    <tableColumn id="2" xr3:uid="{FFA5CBC2-B0B5-4A0C-BB12-5D52C7A6FBB6}" name="Protein name in PA14" dataDxfId="320"/>
    <tableColumn id="5" xr3:uid="{1863C66A-AAF4-4CD5-A1FE-F6F1253166ED}" name="Gene name in PA14" dataDxfId="319"/>
    <tableColumn id="7" xr3:uid="{8F4C4FBE-8386-47E8-88E7-2D22631E27F9}" name="Number of succinylated peptides by protein" dataDxfId="318"/>
    <tableColumn id="8" xr3:uid="{A7C57012-38AF-4D35-8EB7-494C7DB14ADE}" name="Number of acetylated peptides by protein" dataDxfId="317"/>
    <tableColumn id="9" xr3:uid="{4E153CB9-03D7-453C-89BF-A850595193FD}" name="Number of succinylated or acetylated peptides by protein" dataDxfId="316"/>
    <tableColumn id="10" xr3:uid="{7ABCAEBD-9BCB-4675-A135-724CCDA5B2E4}" name="Number of modified peptides by protein" dataDxfId="315"/>
    <tableColumn id="21" xr3:uid="{99618067-01C6-4BD5-8D7D-5751FDC4AD50}" name="Total number of lysine by protein" dataDxfId="314"/>
    <tableColumn id="16" xr3:uid="{D9F53799-5E42-408F-8DC1-672FAD111FB5}" name="% of modified lysine by protein" dataDxfId="313" dataCellStyle="Pourcentage"/>
    <tableColumn id="14" xr3:uid="{163BBF06-C6D9-4225-8263-4225C2FE6854}" name="Conserved sequence" dataDxfId="312"/>
    <tableColumn id="17" xr3:uid="{B0212752-A5DD-4F73-B90D-435851A334F4}" name="Accession number in PAO1" dataDxfId="311"/>
    <tableColumn id="18" xr3:uid="{F434DEB8-3CC9-4E41-9B5A-992677DD8E25}" name="Protein name in PAO1" dataDxfId="310"/>
    <tableColumn id="19" xr3:uid="{38917160-D94C-4FAB-B5ED-4DB7B1CA08E1}" name="Percentage of identity in PAO1" dataDxfId="309"/>
    <tableColumn id="20" xr3:uid="{FBF6C73C-7B68-49E4-8691-233B55081113}" name="Other Pseudomonas strain" dataDxfId="308"/>
    <tableColumn id="22" xr3:uid="{9315621B-25EA-4CCB-9B83-FD19767B381B}" name="Protein name in other Pseudomonas strain_x000a_" dataDxfId="307"/>
    <tableColumn id="23" xr3:uid="{3498F07A-5651-49EF-9E86-153D08AD5B07}" name="Percentage of identity in other Pseudomonas strain" dataDxfId="306"/>
    <tableColumn id="25" xr3:uid="{039B219A-6280-41A3-956F-8836BDA1C929}" name="Localisation" dataDxfId="305"/>
    <tableColumn id="26" xr3:uid="{0CBBC3A1-AEB9-493B-AF1E-1E38242DD7B8}" name="Functional classification" dataDxfId="304"/>
    <tableColumn id="42" xr3:uid="{1EBD5C4D-8AA5-4CD7-8617-D72FAE9E2089}" name="Succinylated peptide in 4 carbon sources" dataDxfId="303"/>
    <tableColumn id="43" xr3:uid="{7C911163-CC6B-4904-92F8-A6D55F1E5C37}" name="Acetylated peptide in 4 carbon sources" dataDxfId="302"/>
    <tableColumn id="44" xr3:uid="{62DF51C1-0ED3-4CDC-8E1F-B6DFEE20A2DE}" name="Same peptides succinylated or acetylated in the 4 carbon sources" dataDxfId="301"/>
    <tableColumn id="45" xr3:uid="{0507B6FF-6B91-4F2D-8D31-31BFB3C89B31}" name="Succinylated peptide in citrate" dataDxfId="300"/>
    <tableColumn id="46" xr3:uid="{ACC8A790-9EC9-4CCB-9865-91140E5B57B0}" name="Acetylated peptide in citrate" dataDxfId="299"/>
    <tableColumn id="47" xr3:uid="{6C4A0D86-FB1F-4618-93DE-1A5C308488B0}" name="Same peptides succinylated or acetylated in citrate" dataDxfId="298"/>
    <tableColumn id="48" xr3:uid="{7F04ED7D-B291-4D83-8FBB-DC3AA4BD1167}" name="Succinylated peptide in glucose" dataDxfId="297"/>
    <tableColumn id="49" xr3:uid="{61E5551B-6587-4477-B855-F99721E915DB}" name="Acetylated peptide in glucose" dataDxfId="296"/>
    <tableColumn id="50" xr3:uid="{ABBAF779-3CE0-4CD7-A6D7-EAFA9639680F}" name="Same peptides succinylated or acetylated in glucose" dataDxfId="295"/>
    <tableColumn id="51" xr3:uid="{F04D21AC-C9EC-4882-9401-7FBFCCC8D458}" name="Succinylated peptide in glutamate" dataDxfId="294"/>
    <tableColumn id="52" xr3:uid="{D5C659FF-15CF-461D-BA8E-C64E164AA529}" name="Acetylated peptide in glutamate" dataDxfId="293"/>
    <tableColumn id="53" xr3:uid="{995A6088-A5AC-46B1-9D8F-829EBA4CE186}" name="Same peptides succinylated or acetylated in glutamate" dataDxfId="292"/>
    <tableColumn id="54" xr3:uid="{443BCAE3-6603-479E-B4BB-E14D52D80AFB}" name="Succinylated peptide in succinate" dataDxfId="291"/>
    <tableColumn id="55" xr3:uid="{E2453D4E-CA1D-4548-A460-397ED89625EE}" name="Acetylated peptide in succinate" dataDxfId="290"/>
    <tableColumn id="56" xr3:uid="{720A4A00-BDCE-40F0-9035-C93157ADB709}" name="Same peptides succinylated or acetylated in succinate" dataDxfId="28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0A6AE4-ABBF-4E96-80D3-8F8B9F8A8B12}" name="Tableau8" displayName="Tableau8" ref="A39:V57" totalsRowShown="0" headerRowDxfId="25" dataDxfId="24" tableBorderDxfId="23">
  <autoFilter ref="A39:V57" xr:uid="{CDD1C002-5A15-4599-B823-0D999EDE8B93}"/>
  <tableColumns count="22">
    <tableColumn id="1" xr3:uid="{AAD910C1-EEB8-40B8-A0CF-EF54E6FB9B5B}" name="Replicate" dataDxfId="22"/>
    <tableColumn id="2" xr3:uid="{4CE3E50B-EC6E-4B49-86F8-D30190CDB8B0}" name="PA14_01490" dataDxfId="21"/>
    <tableColumn id="3" xr3:uid="{445FB7F9-86A1-4563-A6DC-2F4FDDB4D613}" name="PA14_01710" dataDxfId="20"/>
    <tableColumn id="4" xr3:uid="{B44CC887-DBF0-4730-880D-438481FD6646}" name="PA14_07680" dataDxfId="19"/>
    <tableColumn id="5" xr3:uid="{82924E93-8932-4FE4-8431-F9A424BE02F3}" name="PA14_08810" dataDxfId="18"/>
    <tableColumn id="6" xr3:uid="{9167AA1B-1F60-44FF-A7BB-F2BA7CA2FF71}" name="PA14_08820 " dataDxfId="17"/>
    <tableColumn id="7" xr3:uid="{83AB3B05-A6AA-41C1-8AE7-F61766940FCA}" name="PA14_09150" dataDxfId="16"/>
    <tableColumn id="8" xr3:uid="{C4C11043-611D-48BF-807A-2CFD6A301652}" name="PA14_11690 " dataDxfId="15"/>
    <tableColumn id="9" xr3:uid="{D1AA19BF-91BD-40D9-810D-5815EA1EFEBE}" name="PA14_17100 " dataDxfId="14"/>
    <tableColumn id="10" xr3:uid="{D3AB4CC4-FF5F-41AC-A551-DC8A5033FE1B}" name="PA14_20320 " dataDxfId="13"/>
    <tableColumn id="11" xr3:uid="{1D029F1D-C81A-49B9-8315-AC4B8CEA2678}" name="PA14_25860 " dataDxfId="12"/>
    <tableColumn id="12" xr3:uid="{F5CC9063-6EE7-496E-97F7-6936C2FCB037}" name="PA14_30190 " dataDxfId="11"/>
    <tableColumn id="13" xr3:uid="{113C003C-03AF-4E74-AF73-50C90D23CCFE}" name="PA14_33010" dataDxfId="10"/>
    <tableColumn id="14" xr3:uid="{527DCDE3-2E9E-4E72-B93F-CDD26A5A7F1E}" name="PA14_41640" dataDxfId="9"/>
    <tableColumn id="15" xr3:uid="{BD360EA5-6EB2-4CEC-91A6-FB457DBAF72D}" name="PA14_43850 " dataDxfId="8"/>
    <tableColumn id="16" xr3:uid="{BE3F597A-BDF4-44DE-AB27-2F87B592F28F}" name="PA14_44070" dataDxfId="7"/>
    <tableColumn id="17" xr3:uid="{8016BC97-673B-43CA-BF6A-804AEFD69F7A}" name="PA14_49460" dataDxfId="6"/>
    <tableColumn id="18" xr3:uid="{24049678-8481-409C-AFE5-FB80347B014D}" name="PA14_56070" dataDxfId="5"/>
    <tableColumn id="19" xr3:uid="{38106E71-9E7E-4877-9575-178F206B7CCC}" name="PA14_57010" dataDxfId="4"/>
    <tableColumn id="20" xr3:uid="{9B6F3E42-AE07-442A-AF54-A2BCCF2F1E8E}" name="PA14_62690" dataDxfId="3"/>
    <tableColumn id="21" xr3:uid="{F54D3649-1A49-4362-84E0-A098F3071A0B}" name="PA14_64980" dataDxfId="2"/>
    <tableColumn id="22" xr3:uid="{727282D0-4BEC-40B2-8FC8-EFCC282E1A6B}" name="PA14_69200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495657-C784-49DD-86CC-B551673111A6}" name="Tableau35" displayName="Tableau35" ref="A3:M1523" totalsRowShown="0" headerRowDxfId="288" dataDxfId="286" headerRowBorderDxfId="287" tableBorderDxfId="285" totalsRowBorderDxfId="284">
  <autoFilter ref="A3:M1523" xr:uid="{6746798D-6EDD-4D48-895C-E40918F2EE5D}"/>
  <sortState ref="A4:M1523">
    <sortCondition ref="A3:A1523"/>
  </sortState>
  <tableColumns count="13">
    <tableColumn id="30" xr3:uid="{D7500883-143B-444C-A9E9-6886278857E8}" name="Peptide Sequence" dataDxfId="283"/>
    <tableColumn id="1" xr3:uid="{97865113-1040-41D5-911F-2EAF7CDD1B3B}" name="Accession number in PA14" dataDxfId="282"/>
    <tableColumn id="13" xr3:uid="{1BA125C2-530D-4D03-B6BA-A2CAC155CB29}" name="Modifications" dataDxfId="281"/>
    <tableColumn id="16" xr3:uid="{ABA8CDD9-F6D0-43F1-872F-BC4BFE068375}" name="Rank" dataDxfId="280"/>
    <tableColumn id="18" xr3:uid="{25AF865A-2ABE-40DD-97DC-0C381A70E8B9}" name="q-Value" dataDxfId="279"/>
    <tableColumn id="20" xr3:uid="{7DE71DCB-8E6E-4AEB-A6FD-C63068FFA2DA}" name="IonScore" dataDxfId="278"/>
    <tableColumn id="21" xr3:uid="{03668FDA-5652-42FD-BA36-45B3D715E007}" name="Exp Value" dataDxfId="277"/>
    <tableColumn id="22" xr3:uid="{CB5D7A65-7B96-42BD-8894-B174404C93A0}" name="Charge" dataDxfId="276"/>
    <tableColumn id="23" xr3:uid="{021DC493-6712-4A42-BC8A-639AC52FB36D}" name="MH+ [Da]" dataDxfId="275"/>
    <tableColumn id="24" xr3:uid="{A1A2E93D-3B4F-4EBA-A9DF-896BA8600D8C}" name="ΔM [ppm]" dataDxfId="274"/>
    <tableColumn id="25" xr3:uid="{C80144A9-238C-4A9C-9207-6AD3D3923C5F}" name="m/z [Da]" dataDxfId="273"/>
    <tableColumn id="26" xr3:uid="{0F28FF13-4AB9-4A53-A36B-4D3C9323679C}" name="RT [min]" dataDxfId="272"/>
    <tableColumn id="27" xr3:uid="{3310DC03-C5D0-4CD0-B028-119872B75A7C}" name="# Missed Cleavages" dataDxfId="27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594161-28FC-4A08-A655-CA0EBE5740E9}" name="Tableau363103" displayName="Tableau363103" ref="A3:M1105" totalsRowShown="0" headerRowDxfId="270" dataDxfId="268" headerRowBorderDxfId="269" headerRowCellStyle="Normal 2" dataCellStyle="Normal 2">
  <autoFilter ref="A3:M1105" xr:uid="{CAAA711E-FF1B-4E2E-BFB6-15E8F02664D7}"/>
  <sortState ref="A4:M1105">
    <sortCondition ref="A3:A1105"/>
  </sortState>
  <tableColumns count="13">
    <tableColumn id="1" xr3:uid="{10022CB9-72FD-488B-A13B-F6D3F6674F02}" name="Peptide Sequence" dataDxfId="267" dataCellStyle="Normal 2"/>
    <tableColumn id="5" xr3:uid="{ADE182B0-E6E6-4EDA-A9BD-1BEBE25DF240}" name="Accession number in PA14" dataDxfId="266" dataCellStyle="Normal 2"/>
    <tableColumn id="6" xr3:uid="{49E551FE-556F-4059-88A1-0D886B9AAC61}" name="Modifications" dataDxfId="265" dataCellStyle="Normal 2"/>
    <tableColumn id="9" xr3:uid="{F9817599-182D-4D23-B91B-647E341F942B}" name="Rank" dataDxfId="264" dataCellStyle="Normal 2"/>
    <tableColumn id="11" xr3:uid="{45E6102A-8851-466C-9608-51ADDDD4C02C}" name="q-Value" dataDxfId="263" dataCellStyle="Normal 2"/>
    <tableColumn id="13" xr3:uid="{1455840E-9F4A-44F4-A1AD-E54387F1F202}" name="IonScore" dataDxfId="262" dataCellStyle="Normal 2"/>
    <tableColumn id="14" xr3:uid="{234A179F-E29D-43B4-AD7A-3DE64ED8E88D}" name="Exp Value" dataDxfId="261" dataCellStyle="Normal 2"/>
    <tableColumn id="15" xr3:uid="{3B5597FD-EB89-4395-907E-881B1A752836}" name="Charge" dataDxfId="260" dataCellStyle="Normal 2"/>
    <tableColumn id="16" xr3:uid="{947819CD-B6F2-4BFF-B8AD-63E268B73114}" name="MH+ [Da]" dataDxfId="259" dataCellStyle="Normal 2"/>
    <tableColumn id="17" xr3:uid="{E9AFA83D-D50F-407E-B487-CCF35C4600A1}" name="ΔM [ppm]" dataDxfId="258" dataCellStyle="Normal 2"/>
    <tableColumn id="18" xr3:uid="{9AA95644-6ADE-4C7D-BAE4-0E008250A082}" name="m/z [Da]" dataDxfId="257" dataCellStyle="Normal 2"/>
    <tableColumn id="19" xr3:uid="{E46C0500-066D-4F65-A647-574DD28ABAE7}" name="RT [min]" dataDxfId="256" dataCellStyle="Normal 2"/>
    <tableColumn id="20" xr3:uid="{D99CCDB0-F0DE-4B22-AF6C-8EB79D482FCD}" name="# Missed Cleavages" dataDxfId="255" dataCellStyle="Normal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79481C-EED7-43C3-8B5A-5CEE81B05287}" name="Tableau10" displayName="Tableau10" ref="A3:E12" totalsRowShown="0" headerRowDxfId="254" dataDxfId="252" headerRowBorderDxfId="253" tableBorderDxfId="251" totalsRowBorderDxfId="250">
  <autoFilter ref="A3:E12" xr:uid="{9BF739AF-7FEC-48A0-B97F-85E5CC4D8D5A}"/>
  <tableColumns count="5">
    <tableColumn id="1" xr3:uid="{E3FB5D93-33CC-4B3F-829E-1045383F497A}" name="Strains" dataDxfId="249"/>
    <tableColumn id="2" xr3:uid="{D965B8CB-A5F4-4CDB-8897-465819BD7857}" name="Sites" dataDxfId="248"/>
    <tableColumn id="3" xr3:uid="{15602151-37DF-4340-916A-686AE9F2272F}" name="Proteins" dataDxfId="247"/>
    <tableColumn id="4" xr3:uid="{E1EEA794-4307-4E16-8583-821AF7398C52}" name="% ORFs" dataDxfId="246"/>
    <tableColumn id="5" xr3:uid="{22DFB8C9-0795-4693-B58A-F95A32D21805}" name="References" dataDxfId="24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68A503-5DF8-4EAB-B0D3-B1EEA7C01D5E}" name="Tableau11" displayName="Tableau11" ref="A5:F12" totalsRowShown="0" headerRowDxfId="244" dataDxfId="242" headerRowBorderDxfId="243" tableBorderDxfId="241" totalsRowBorderDxfId="240">
  <autoFilter ref="A5:F12" xr:uid="{62E5167B-A004-4CC7-8DD5-C6ABA049A46C}"/>
  <tableColumns count="6">
    <tableColumn id="1" xr3:uid="{0256B18B-B0E4-4955-922C-9071F6D3BFFA}" name="B. subtilis25" dataDxfId="239"/>
    <tableColumn id="2" xr3:uid="{4778694A-6F09-47D5-B2DC-C6643B6E9519}" name="C. glutamicum26" dataDxfId="238"/>
    <tableColumn id="3" xr3:uid="{FE9853A5-E325-4E16-B3DD-FD4B3CE2AC80}" name="E. coli40" dataDxfId="237"/>
    <tableColumn id="4" xr3:uid="{24311F1F-DE1D-4059-A03A-6BADCE126771}" name="M. tuberculosis39-40" dataDxfId="236"/>
    <tableColumn id="5" xr3:uid="{86779FEF-E7D0-48E4-8866-864A486E0E7C}" name="V. parahemolyticus38" dataDxfId="235"/>
    <tableColumn id="6" xr3:uid="{83525C1F-9315-4D37-94CC-B1F7AE8A42D8}" name="P. aeruginosa               (This study)" dataDxfId="23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C52A56-6774-456D-A667-D7B4447098C7}" name="Tableau114" displayName="Tableau114" ref="A5:E15" totalsRowShown="0" headerRowDxfId="233" dataDxfId="231" headerRowBorderDxfId="232" tableBorderDxfId="230" totalsRowBorderDxfId="229">
  <autoFilter ref="A5:E15" xr:uid="{6A700C31-35AE-4F3A-8D1A-6CC5BC6AB467}"/>
  <tableColumns count="5">
    <tableColumn id="2" xr3:uid="{2AF63AF6-0B6F-4760-850E-513D154C994B}" name="Saccharopolyspora erythraea78" dataDxfId="228"/>
    <tableColumn id="3" xr3:uid="{D7CE2B14-7B90-4FD8-B09A-998D70B7B3FC}" name="Streptomyces roseosporus23" dataDxfId="227"/>
    <tableColumn id="4" xr3:uid="{4314087A-9FC7-480D-9355-6008D8213F05}" name="M. tuberculosis21" dataDxfId="226"/>
    <tableColumn id="5" xr3:uid="{C1D450E6-72A6-41F0-9C47-5AD7983DA7F5}" name="V. parahemolyticus24" dataDxfId="225"/>
    <tableColumn id="6" xr3:uid="{72A49435-5C40-4328-A816-FBD9CA1FC6FB}" name="P. aeruginosa               (This study)" dataDxfId="22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BCA75C-501C-4C13-B205-A2ED0036DE50}" name="Tableau116" displayName="Tableau116" ref="A4:D68" totalsRowShown="0" headerRowDxfId="223" dataDxfId="221" headerRowBorderDxfId="222" tableBorderDxfId="220">
  <autoFilter ref="A4:D68" xr:uid="{6D826DB1-6B38-4B59-9A3D-6ECAB8A9737F}"/>
  <sortState ref="A5:D68">
    <sortCondition ref="A4:A68"/>
  </sortState>
  <tableColumns count="4">
    <tableColumn id="1" xr3:uid="{F5D110DE-7E81-4401-9B79-6E266B3288EE}" name="Peptide sequence" dataDxfId="219"/>
    <tableColumn id="7" xr3:uid="{22294CC1-E40F-494F-88AE-9CE5378099F9}" name="Found also acetylated" dataDxfId="218"/>
    <tableColumn id="2" xr3:uid="{B48076AF-21FE-4751-9E2B-2A99F2FD33AC}" name="Protein name" dataDxfId="217"/>
    <tableColumn id="13" xr3:uid="{17B0C1EA-7DCC-490A-9ADE-22BFDDEE19F5}" name="Accession number" dataDxfId="21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12E6EB-4733-4614-96F4-A995CBBD0BDD}" name="Tableau1" displayName="Tableau1" ref="A7:EH19" totalsRowShown="0" headerRowDxfId="215" dataDxfId="214">
  <autoFilter ref="A7:EH19" xr:uid="{FF29522E-71C7-4648-817A-1832BA9EFE82}"/>
  <tableColumns count="138">
    <tableColumn id="1" xr3:uid="{81181A5B-A78B-4399-88CD-1C1EAB87061C}" name="Replicate" dataDxfId="213"/>
    <tableColumn id="2" xr3:uid="{BFC24C4A-B7DE-48EE-840B-931F464A84AF}" name="aire TIC" dataDxfId="212"/>
    <tableColumn id="3" xr3:uid="{2EAACD9C-BA24-4C89-A6AE-278CE1216D78}" name="AEDLkIVTR" dataDxfId="211"/>
    <tableColumn id="4" xr3:uid="{964A6941-9141-4C96-907B-119C889FAFD6}" name="AEDLkIVTR norm" dataDxfId="210">
      <calculatedColumnFormula>Tableau1[[#This Row],[AEDLkIVTR]]/Tableau1[[#This Row],[aire TIC]]</calculatedColumnFormula>
    </tableColumn>
    <tableColumn id="5" xr3:uid="{D87F620B-2952-4294-BAFC-DA1D1E67F52E}" name="AkIFSQVGK" dataDxfId="209"/>
    <tableColumn id="6" xr3:uid="{20E000D6-3AC0-4CFB-BCCE-5327AB190547}" name="AkIFSQVGK norm" dataDxfId="208">
      <calculatedColumnFormula>Tableau1[[#This Row],[AkIFSQVGK]]/Tableau1[[#This Row],[aire TIC]]</calculatedColumnFormula>
    </tableColumn>
    <tableColumn id="7" xr3:uid="{039E9085-3E2E-4247-8DD9-7C7CBC05EBE5}" name="ALLGDmLAEkAAK" dataDxfId="207"/>
    <tableColumn id="8" xr3:uid="{F48891BC-3D81-424E-868E-B70B102D1908}" name="ALLGDmLAEkAAK norm" dataDxfId="206">
      <calculatedColumnFormula>Tableau1[[#This Row],[ALLGDmLAEkAAK]]/Tableau1[[#This Row],[aire TIC]]</calculatedColumnFormula>
    </tableColumn>
    <tableColumn id="9" xr3:uid="{848ABDDD-C9AD-464D-9F63-B95CBA367A4A}" name="ANEEIEkK" dataDxfId="205"/>
    <tableColumn id="10" xr3:uid="{CD1AE4F2-4828-4CAD-90FD-56B912C72C73}" name="ANEEIEkK norm" dataDxfId="204">
      <calculatedColumnFormula>Tableau1[[#This Row],[ANEEIEkK]]/Tableau1[[#This Row],[aire TIC]]</calculatedColumnFormula>
    </tableColumn>
    <tableColumn id="11" xr3:uid="{48D8A96E-81F4-4E17-BA75-1ADBD1F8C690}" name="ASDVkDTSLR" dataDxfId="203"/>
    <tableColumn id="12" xr3:uid="{7BE5E3F4-5118-4077-AF39-1A03BCBD864B}" name="ASDVkDTSLR norm" dataDxfId="202">
      <calculatedColumnFormula>Tableau1[[#This Row],[ASDVkDTSLR]]/Tableau1[[#This Row],[aire TIC]]</calculatedColumnFormula>
    </tableColumn>
    <tableColumn id="13" xr3:uid="{1E872CE2-0B8A-4C0A-98C9-F98CFFBF8658}" name="AVSADGLkSVE" dataDxfId="201"/>
    <tableColumn id="14" xr3:uid="{E4360B97-FD52-4EE8-A057-89CE341CD866}" name="AVSADGLkSVE norm" dataDxfId="200">
      <calculatedColumnFormula>Tableau1[[#This Row],[AVSADGLkSVE]]/Tableau1[[#This Row],[aire TIC]]</calculatedColumnFormula>
    </tableColumn>
    <tableColumn id="15" xr3:uid="{60AA37A4-F17B-4A0F-AD89-F1AA9C23B1FD}" name="DLAIETAkGIK" dataDxfId="199"/>
    <tableColumn id="16" xr3:uid="{5F9890CF-A6F8-4564-8AF5-9D1F02504822}" name="DLAIETAkGIK norm" dataDxfId="198">
      <calculatedColumnFormula>Tableau1[[#This Row],[DLAIETAkGIK]]/Tableau1[[#This Row],[aire TIC]]</calculatedColumnFormula>
    </tableColumn>
    <tableColumn id="17" xr3:uid="{0123F0E1-E940-43D2-A062-277E9848703D}" name="EDLNVPVkDGQVQSDAR" dataDxfId="197"/>
    <tableColumn id="18" xr3:uid="{E542D0BD-26F0-48A1-BAD3-AB143616C2A2}" name="EDLNVPVkDGQVQSDAR norm" dataDxfId="196">
      <calculatedColumnFormula>Tableau1[[#This Row],[EDLNVPVkDGQVQSDAR]]/Tableau1[[#This Row],[aire TIC]]</calculatedColumnFormula>
    </tableColumn>
    <tableColumn id="19" xr3:uid="{4624F3C5-4B23-4465-A211-3FADDCA4D18B}" name="ETITkDNVEIEGK" dataDxfId="195"/>
    <tableColumn id="20" xr3:uid="{0B5278F9-8C4F-4628-9C87-2F290102ACBF}" name="ETITkDNVEIEGK norm" dataDxfId="194">
      <calculatedColumnFormula>Tableau1[[#This Row],[ETITkDNVEIEGK]]/Tableau1[[#This Row],[aire TIC]]</calculatedColumnFormula>
    </tableColumn>
    <tableColumn id="21" xr3:uid="{2534CBB1-2D8B-493E-B060-E14546D321A9}" name="EVkFGDSAR" dataDxfId="193"/>
    <tableColumn id="22" xr3:uid="{F9A15679-51DD-491C-822B-70300E4E94F3}" name="EVkFGDSAR norm" dataDxfId="192">
      <calculatedColumnFormula>Tableau1[[#This Row],[EVkFGDSAR]]/Tableau1[[#This Row],[aire TIC]]</calculatedColumnFormula>
    </tableColumn>
    <tableColumn id="23" xr3:uid="{E551B7A3-9FA6-4455-9F22-54C4752447C5}" name="GIEkAGEADPEK" dataDxfId="191"/>
    <tableColumn id="24" xr3:uid="{1A90AD43-C269-440F-ACF0-D8DDB200BC41}" name="GIEkAGEADPEK norm" dataDxfId="190">
      <calculatedColumnFormula>Tableau1[[#This Row],[GIEkAGEADPEK]]/Tableau1[[#This Row],[aire TIC]]</calculatedColumnFormula>
    </tableColumn>
    <tableColumn id="25" xr3:uid="{FB090EAA-792E-44CF-A2E6-BEB59AB1BE9F}" name="GYTEkQVR" dataDxfId="189"/>
    <tableColumn id="26" xr3:uid="{976DEA5C-82F9-4E81-BC33-F9623D4EFE7E}" name="GYTEkQVR norm" dataDxfId="188">
      <calculatedColumnFormula>Tableau1[[#This Row],[GYTEkQVR]]/Tableau1[[#This Row],[aire TIC]]</calculatedColumnFormula>
    </tableColumn>
    <tableColumn id="27" xr3:uid="{F2CE9504-0A09-459D-8CEE-F6C70BD4DC2D}" name="kAIEEAR" dataDxfId="187"/>
    <tableColumn id="28" xr3:uid="{06EC075F-BEB1-41BA-9B4F-9A5E9DE6BACF}" name="kAIEEAR norm" dataDxfId="186">
      <calculatedColumnFormula>Tableau1[[#This Row],[kAIEEAR]]/Tableau1[[#This Row],[aire TIC]]</calculatedColumnFormula>
    </tableColumn>
    <tableColumn id="29" xr3:uid="{D8FF9720-AA5B-4254-8C5A-9B4E97406ECD}" name="LAkNEPEQYK" dataDxfId="185"/>
    <tableColumn id="30" xr3:uid="{B96D4A3E-758D-4DF0-8921-F47AB6E55790}" name="LAkNEPEQYK norm" dataDxfId="184">
      <calculatedColumnFormula>Tableau1[[#This Row],[LAkNEPEQYK]]/Tableau1[[#This Row],[aire TIC]]</calculatedColumnFormula>
    </tableColumn>
    <tableColumn id="31" xr3:uid="{CCCA3DCF-798E-4468-901C-028AF0CA4D89}" name="LIGSGEkDSVTFDVSK" dataDxfId="183"/>
    <tableColumn id="32" xr3:uid="{9ADF19AB-811C-45B4-81C2-FA20BB9C69A1}" name="LIGSGEkDSVTFDVSK norm" dataDxfId="182">
      <calculatedColumnFormula>Tableau1[[#This Row],[LIGSGEkDSVTFDVSK]]/Tableau1[[#This Row],[aire TIC]]</calculatedColumnFormula>
    </tableColumn>
    <tableColumn id="33" xr3:uid="{36C77294-BAC5-49F5-B69A-CC8EA9E65565}" name="LTDkFIGEIEK" dataDxfId="181"/>
    <tableColumn id="34" xr3:uid="{5E41BF05-F22E-449A-A275-1E84AF33B673}" name="LTDkFIGEIEK norm" dataDxfId="180">
      <calculatedColumnFormula>Tableau1[[#This Row],[LTDkFIGEIEK]]/Tableau1[[#This Row],[aire TIC]]</calculatedColumnFormula>
    </tableColumn>
    <tableColumn id="35" xr3:uid="{80EAF887-34A0-4468-844E-467B8408C2B2}" name="NPQTGkPIK" dataDxfId="179"/>
    <tableColumn id="36" xr3:uid="{6F32284C-3E7A-47B7-9CC3-2101C292781D}" name="NPQTGkPIK norm" dataDxfId="178">
      <calculatedColumnFormula>Tableau1[[#This Row],[NPQTGkPIK]]/Tableau1[[#This Row],[aire TIC]]</calculatedColumnFormula>
    </tableColumn>
    <tableColumn id="37" xr3:uid="{CB794B84-B317-4024-9986-7C1EF6BC8C19}" name="NVSGVDIkVETNK" dataDxfId="177"/>
    <tableColumn id="38" xr3:uid="{CB3B581E-4FA4-49E8-985F-8CDF34C8A640}" name="NVSGVDIkVETNK norm" dataDxfId="176">
      <calculatedColumnFormula>Tableau1[[#This Row],[NVSGVDIkVETNK]]/Tableau1[[#This Row],[aire TIC]]</calculatedColumnFormula>
    </tableColumn>
    <tableColumn id="39" xr3:uid="{E731DEC4-212B-4CE7-8453-2CF92CA07B5F}" name="QDITGkDADAALGR" dataDxfId="175"/>
    <tableColumn id="40" xr3:uid="{A5845EBE-9A81-41C8-9CA9-9DA0A6F439B5}" name="QDITGkDADAALGR norm" dataDxfId="174">
      <calculatedColumnFormula>Tableau1[[#This Row],[QDITGkDADAALGR]]/Tableau1[[#This Row],[aire TIC]]</calculatedColumnFormula>
    </tableColumn>
    <tableColumn id="41" xr3:uid="{27C83006-5D0E-4806-B4BA-AA0A66DF6EEB}" name="SIQkAANFGR" dataDxfId="173"/>
    <tableColumn id="42" xr3:uid="{3D710D60-A4A3-426A-BD51-9C99EEA97B7D}" name="SIQkAANFGR norm" dataDxfId="172">
      <calculatedColumnFormula>Tableau1[[#This Row],[SIQkAANFGR]]/Tableau1[[#This Row],[aire TIC]]</calculatedColumnFormula>
    </tableColumn>
    <tableColumn id="43" xr3:uid="{229E454F-8E23-44F7-ADDD-4B9092D29043}" name="SYSkIPAGK" dataDxfId="171"/>
    <tableColumn id="44" xr3:uid="{E132A26A-89D9-4430-A598-9CA453B1A79E}" name="SYSkIPAGK norm" dataDxfId="170">
      <calculatedColumnFormula>Tableau1[[#This Row],[SYSkIPAGK]]/Tableau1[[#This Row],[aire TIC]]</calculatedColumnFormula>
    </tableColumn>
    <tableColumn id="45" xr3:uid="{45715FA9-3D76-4ECE-9859-45A82B86E743}" name="TDVANNANLGAEEkAAK" dataDxfId="169"/>
    <tableColumn id="46" xr3:uid="{105C9642-DBE3-4B36-82AE-75BEDED0A81B}" name="TDVANNANLGAEEkAAK norm" dataDxfId="168">
      <calculatedColumnFormula>Tableau1[[#This Row],[TDVANNANLGAEEkAAK]]/Tableau1[[#This Row],[aire TIC]]</calculatedColumnFormula>
    </tableColumn>
    <tableColumn id="47" xr3:uid="{E52B0BBD-6D7E-490D-A060-AA80C52264AC}" name="TITkAIIR" dataDxfId="167"/>
    <tableColumn id="48" xr3:uid="{47F2B2DE-01B6-487B-B1F7-05B784D2DC06}" name="TITkAIIR norm" dataDxfId="166">
      <calculatedColumnFormula>Tableau1[[#This Row],[TITkAIIR]]/Tableau1[[#This Row],[aire TIC]]</calculatedColumnFormula>
    </tableColumn>
    <tableColumn id="49" xr3:uid="{6AE31335-200A-4DBA-80FA-C5253F6F58A5}" name="VAAVkAPGFGDR" dataDxfId="165"/>
    <tableColumn id="50" xr3:uid="{B38185E5-EAE3-4236-BBE1-760E90A63431}" name="VAAVkAPGFGDR norm" dataDxfId="164">
      <calculatedColumnFormula>Tableau1[[#This Row],[VAAVkAPGFGDR]]/Tableau1[[#This Row],[aire TIC]]</calculatedColumnFormula>
    </tableColumn>
    <tableColumn id="51" xr3:uid="{8FBD0AC6-114B-457D-A1CC-799767B50116}" name="VETNkGVVSLSGNVK" dataDxfId="163"/>
    <tableColumn id="52" xr3:uid="{E504A56F-BB5F-4297-9E64-BE8D7CD87BB4}" name="VETNkGVVSLSGNVK norm" dataDxfId="162">
      <calculatedColumnFormula>Tableau1[[#This Row],[VETNkGVVSLSGNVK]]/Tableau1[[#This Row],[aire TIC]]</calculatedColumnFormula>
    </tableColumn>
    <tableColumn id="53" xr3:uid="{CBEFE97C-1A15-4C5F-9E35-FC0AB0511BBC}" name="VVEQIkK" dataDxfId="161"/>
    <tableColumn id="54" xr3:uid="{400584F0-4EBF-4C22-B6C8-A2F5EFCD2092}" name="VVEQIkK norm" dataDxfId="160">
      <calculatedColumnFormula>Tableau1[[#This Row],[VVEQIkK]]/Tableau1[[#This Row],[aire TIC]]</calculatedColumnFormula>
    </tableColumn>
    <tableColumn id="55" xr3:uid="{0C7DDB8F-E5BF-47D8-93ED-661A69712253}" name="VVNDTAVAVNQGGkR" dataDxfId="159"/>
    <tableColumn id="56" xr3:uid="{478B8258-8073-4D31-8475-388BE3082329}" name="VVNDTAVAVNQGGkR norm" dataDxfId="158">
      <calculatedColumnFormula>Tableau1[[#This Row],[VVNDTAVAVNQGGkR]]/Tableau1[[#This Row],[aire TIC]]</calculatedColumnFormula>
    </tableColumn>
    <tableColumn id="57" xr3:uid="{B950BC38-0271-49FB-ACBE-D241298B0716}" name="VYkNFDPR" dataDxfId="157"/>
    <tableColumn id="58" xr3:uid="{6692DBD7-6CE2-486B-AFCA-3950A51D83B0}" name="VYkNFDPR norm" dataDxfId="156">
      <calculatedColumnFormula>Tableau1[[#This Row],[VYkNFDPR]]/Tableau1[[#This Row],[aire TIC]]</calculatedColumnFormula>
    </tableColumn>
    <tableColumn id="59" xr3:uid="{11FAA039-021D-4AC9-9869-F598E0277AA5}" name="AANTGkIGDGK" dataDxfId="155"/>
    <tableColumn id="60" xr3:uid="{F90037FB-040F-4CEA-B184-9B29E1ECC572}" name="AANTGkIGDGK norm" dataDxfId="154">
      <calculatedColumnFormula>Tableau1[[#This Row],[AANTGkIGDGK]]/Tableau1[[#This Row],[aire TIC]]</calculatedColumnFormula>
    </tableColumn>
    <tableColumn id="61" xr3:uid="{271E8AE1-D06E-4D15-BBFF-D607687ADAB4}" name="AQVTLkGNPVNVDGQLPQK 2+" dataDxfId="153"/>
    <tableColumn id="62" xr3:uid="{D9A0A7C1-0D24-4ABB-8239-8EED8903D1F7}" name="AQVTLkGNPVNVDGQLPQK 2+ norm" dataDxfId="152">
      <calculatedColumnFormula>Tableau1[[#This Row],[AQVTLkGNPVNVDGQLPQK 2+]]/Tableau1[[#This Row],[aire TIC]]</calculatedColumnFormula>
    </tableColumn>
    <tableColumn id="63" xr3:uid="{EFF4C71C-C7C2-4B5B-BF09-8B46C6EF94BB}" name="AQVTLkGNPVNVDGQLPQK 3+" dataDxfId="151"/>
    <tableColumn id="64" xr3:uid="{A22BC7A6-52D6-4DA5-B843-962A1289DBBE}" name="AQVTLkGNPVNVDGQLPQK 3+ norm" dataDxfId="150">
      <calculatedColumnFormula>Tableau1[[#This Row],[AQVTLkGNPVNVDGQLPQK 3+]]/Tableau1[[#This Row],[aire TIC]]</calculatedColumnFormula>
    </tableColumn>
    <tableColumn id="65" xr3:uid="{C1669863-5A6E-4E0B-A565-B01FCECCD377}" name="AGSPEAEkVIK" dataDxfId="149"/>
    <tableColumn id="66" xr3:uid="{C61A33F9-2848-4CF1-A80A-9BA66B63BB3F}" name="AGSPEAEkVIK norm" dataDxfId="148">
      <calculatedColumnFormula>Tableau1[[#This Row],[AGSPEAEkVIK]]/Tableau1[[#This Row],[aire TIC]]</calculatedColumnFormula>
    </tableColumn>
    <tableColumn id="67" xr3:uid="{2C587A68-E15F-4C0D-9376-B6D484CCD421}" name="ALAVkVGDK" dataDxfId="147"/>
    <tableColumn id="68" xr3:uid="{452F69D3-FD25-4E97-BDEE-073A2199BE5E}" name="ALAVkVGDK norm" dataDxfId="146">
      <calculatedColumnFormula>Tableau1[[#This Row],[ALAVkVGDK]]/Tableau1[[#This Row],[aire TIC]]</calculatedColumnFormula>
    </tableColumn>
    <tableColumn id="69" xr3:uid="{8561BA81-2093-48F9-9A8C-7368E2A5FD13}" name="ATVADGVDkPLLK" dataDxfId="145"/>
    <tableColumn id="70" xr3:uid="{C0F4BBC7-777D-4796-98B0-FAC16F071A27}" name="ATVADGVDkPLLK norm" dataDxfId="144">
      <calculatedColumnFormula>Tableau1[[#This Row],[ATVADGVDkPLLK]]/Tableau1[[#This Row],[aire TIC]]</calculatedColumnFormula>
    </tableColumn>
    <tableColumn id="71" xr3:uid="{D0F7D588-C2B1-4E24-BECE-9AAD1AFCB141}" name="AVVDkEQPQLVILGK" dataDxfId="143"/>
    <tableColumn id="72" xr3:uid="{57CABE3D-829C-46C7-93B9-C24C8A9C08D4}" name="AVVDkEQPQLVILGK norm" dataDxfId="142">
      <calculatedColumnFormula>Tableau1[[#This Row],[AVVDkEQPQLVILGK]]/Tableau1[[#This Row],[aire TIC]]</calculatedColumnFormula>
    </tableColumn>
    <tableColumn id="73" xr3:uid="{8354BA52-F883-4C5B-95E6-EA221FB4B85F}" name="DGNVEATkVGALSK" dataDxfId="141"/>
    <tableColumn id="74" xr3:uid="{611F6740-EA7B-4281-8E87-540E386AE367}" name="DGNVEATkVGALSK norm" dataDxfId="140">
      <calculatedColumnFormula>Tableau1[[#This Row],[DGNVEATkVGALSK]]/Tableau1[[#This Row],[aire TIC]]</calculatedColumnFormula>
    </tableColumn>
    <tableColumn id="75" xr3:uid="{0561283F-69CB-450E-A2B2-9C5FE503098A}" name="EALkVLTK" dataDxfId="139"/>
    <tableColumn id="76" xr3:uid="{D6E2CFC4-3529-4225-A431-A4B60F8D866A}" name="EALkVLTK norm" dataDxfId="138">
      <calculatedColumnFormula>Tableau1[[#This Row],[EALkVLTK]]/Tableau1[[#This Row],[aire TIC]]</calculatedColumnFormula>
    </tableColumn>
    <tableColumn id="77" xr3:uid="{A3711FCE-6972-4CD8-A66E-20AAA8AAE02B}" name="ELEFEEkLR" dataDxfId="137"/>
    <tableColumn id="78" xr3:uid="{BED966B9-A2AD-43FE-A641-BE7AD1632FA4}" name="ELEFEEkLR norm" dataDxfId="136">
      <calculatedColumnFormula>Tableau1[[#This Row],[ELEFEEkLR]]/Tableau1[[#This Row],[aire TIC]]</calculatedColumnFormula>
    </tableColumn>
    <tableColumn id="79" xr3:uid="{8CFCC13C-AE6E-40B2-8AAC-0FF6B057C574}" name="EVVAAkANVR" dataDxfId="135"/>
    <tableColumn id="80" xr3:uid="{F1994664-53B1-4A4C-B815-7B16D2F0A2A9}" name="EVVAAkANVR norm" dataDxfId="134">
      <calculatedColumnFormula>Tableau1[[#This Row],[EVVAAkANVR]]/Tableau1[[#This Row],[aire TIC]]</calculatedColumnFormula>
    </tableColumn>
    <tableColumn id="81" xr3:uid="{5FC301D0-CCD0-4100-9B57-14DC47AD66B3}" name="FLPAADEQIAkEALK 2+" dataDxfId="133"/>
    <tableColumn id="82" xr3:uid="{345FDDF2-873B-4801-92CC-FDB847BD95B4}" name="FLPAADEQIAkEALK 2+ norm" dataDxfId="132">
      <calculatedColumnFormula>Tableau1[[#This Row],[FLPAADEQIAkEALK 2+]]/Tableau1[[#This Row],[aire TIC]]</calculatedColumnFormula>
    </tableColumn>
    <tableColumn id="83" xr3:uid="{43D83CFD-9DB9-444A-8BBC-544F0EC0EB80}" name="FLPAADEQIAkEALK 3+" dataDxfId="131"/>
    <tableColumn id="84" xr3:uid="{86D2562F-56E3-457B-8DBC-EAB595360316}" name="FLPAADEQIAkEALK 3+norm" dataDxfId="130">
      <calculatedColumnFormula>Tableau1[[#This Row],[FLPAADEQIAkEALK 3+]]/Tableau1[[#This Row],[aire TIC]]</calculatedColumnFormula>
    </tableColumn>
    <tableColumn id="85" xr3:uid="{30774522-2C03-4916-A0DF-220FEC94CDD9}" name="FTEGAFkDWGYEVAR" dataDxfId="129"/>
    <tableColumn id="86" xr3:uid="{686D1117-65D1-4B6D-97D2-037CF0BE32D7}" name="FTEGAFkDWGYEVAR norm" dataDxfId="128">
      <calculatedColumnFormula>Tableau1[[#This Row],[FTEGAFkDWGYEVAR]]/Tableau1[[#This Row],[aire TIC]]</calculatedColumnFormula>
    </tableColumn>
    <tableColumn id="87" xr3:uid="{66528CCB-57A6-435D-AB24-A829E4F8EC9B}" name="FTEGAFkDWGYEVAR 3+" dataDxfId="127"/>
    <tableColumn id="88" xr3:uid="{91DD12C9-D006-4E10-A7C0-98B07970265F}" name="FTEGAFkDWGYEVAR 3+ norm" dataDxfId="126">
      <calculatedColumnFormula>Tableau1[[#This Row],[FTEGAFkDWGYEVAR 3+]]/Tableau1[[#This Row],[aire TIC]]</calculatedColumnFormula>
    </tableColumn>
    <tableColumn id="89" xr3:uid="{C5C21EEE-675C-4E42-8EEB-15800AFEBC7B}" name="GIGkLELNAQR" dataDxfId="125"/>
    <tableColumn id="90" xr3:uid="{E0AF10C8-0DA1-4BF5-98C9-D30305ABDF9D}" name="GIGkLELNAQR norm" dataDxfId="124">
      <calculatedColumnFormula>Tableau1[[#This Row],[GIGkLELNAQR]]/Tableau1[[#This Row],[aire TIC]]</calculatedColumnFormula>
    </tableColumn>
    <tableColumn id="91" xr3:uid="{43ADA0C7-316E-4790-95C6-F98E147E10A9}" name="GVkAVSADGLK" dataDxfId="123"/>
    <tableColumn id="92" xr3:uid="{085F115C-B3C8-485D-8C58-A2A3F4A0E735}" name="GVkAVSADGLK norm" dataDxfId="122">
      <calculatedColumnFormula>Tableau1[[#This Row],[GVkAVSADGLK]]/Tableau1[[#This Row],[aire TIC]]</calculatedColumnFormula>
    </tableColumn>
    <tableColumn id="93" xr3:uid="{EE58858B-28EC-417D-A3F0-F7962BBB3633}" name="IVYGALDkVK" dataDxfId="121"/>
    <tableColumn id="94" xr3:uid="{DE72756B-BAE1-4326-B7B7-DCE9AB2AB554}" name="IVYGALDkVK norm" dataDxfId="120">
      <calculatedColumnFormula>Tableau1[[#This Row],[IVYGALDkVK]]/Tableau1[[#This Row],[aire TIC]]</calculatedColumnFormula>
    </tableColumn>
    <tableColumn id="95" xr3:uid="{EFE26030-DA39-4EE7-AE0E-03613A2C3A56}" name="kADAGTIR" dataDxfId="119"/>
    <tableColumn id="96" xr3:uid="{59D07F4D-C686-4379-86FC-F52376A28003}" name="kADAGTIR norm" dataDxfId="118">
      <calculatedColumnFormula>Tableau1[[#This Row],[kADAGTIR]]/Tableau1[[#This Row],[aire TIC]]</calculatedColumnFormula>
    </tableColumn>
    <tableColumn id="97" xr3:uid="{6F45625D-A0A5-4012-A428-F8574F10CF14}" name="kNADELAQK" dataDxfId="117"/>
    <tableColumn id="98" xr3:uid="{06DAB54C-A7B1-460F-951A-29818AB47B0E}" name="kNADELAQK norm" dataDxfId="116">
      <calculatedColumnFormula>Tableau1[[#This Row],[kNADELAQK]]/Tableau1[[#This Row],[aire TIC]]</calculatedColumnFormula>
    </tableColumn>
    <tableColumn id="99" xr3:uid="{D1F6848E-E18A-4342-B068-A020BF4A86F3}" name="kSISAPGPGNYLTVAK" dataDxfId="115"/>
    <tableColumn id="100" xr3:uid="{A9DD6B61-B25B-40D3-8452-DBC656BEEEB5}" name="kSISAPGPGNYLTVAK norm" dataDxfId="114">
      <calculatedColumnFormula>Tableau1[[#This Row],[kSISAPGPGNYLTVAK]]/Tableau1[[#This Row],[aire TIC]]</calculatedColumnFormula>
    </tableColumn>
    <tableColumn id="101" xr3:uid="{C7689696-7E77-4D07-B852-1EEB4AFE97FF}" name="LELTQPEkAR" dataDxfId="113"/>
    <tableColumn id="102" xr3:uid="{77103947-5426-460A-89E8-02D4184985D7}" name="LELTQPEkAR norm" dataDxfId="112">
      <calculatedColumnFormula>Tableau1[[#This Row],[LELTQPEkAR]]/Tableau1[[#This Row],[aire TIC]]</calculatedColumnFormula>
    </tableColumn>
    <tableColumn id="103" xr3:uid="{D1FD0D7A-9744-42A6-9573-E8642D98D1A1}" name="LSVLYkDVK" dataDxfId="111"/>
    <tableColumn id="104" xr3:uid="{2E8F2FE1-3093-4DB5-A024-86AAE349C5FA}" name="LSVLYkDVK norm" dataDxfId="110">
      <calculatedColumnFormula>Tableau1[[#This Row],[LSVLYkDVK]]/Tableau1[[#This Row],[aire TIC]]</calculatedColumnFormula>
    </tableColumn>
    <tableColumn id="105" xr3:uid="{52A97772-5224-4CF9-A6FE-36CD06039752}" name="NTPVDkGGIGAVK" dataDxfId="109"/>
    <tableColumn id="106" xr3:uid="{47BC1317-8473-4A96-BE70-24616DD684D1}" name="NTPVDkGGIGAVK norm" dataDxfId="108">
      <calculatedColumnFormula>Tableau1[[#This Row],[NTPVDkGGIGAVK]]/Tableau1[[#This Row],[aire TIC]]</calculatedColumnFormula>
    </tableColumn>
    <tableColumn id="107" xr3:uid="{3941AEDB-2D46-404B-86E3-430FD7F50848}" name="NVVLDkSFGAPTITK" dataDxfId="107"/>
    <tableColumn id="108" xr3:uid="{BCA014EA-68AC-436C-B6CC-3D6D7BE5484D}" name="NVVLDkSFGAPTITK norm" dataDxfId="106">
      <calculatedColumnFormula>Tableau1[[#This Row],[NVVLDkSFGAPTITK]]/Tableau1[[#This Row],[aire TIC]]</calculatedColumnFormula>
    </tableColumn>
    <tableColumn id="109" xr3:uid="{EE8591AB-9260-4862-9C92-48DCE073DE6A}" name="QLAQkGGGK" dataDxfId="105"/>
    <tableColumn id="110" xr3:uid="{1A4F6178-3727-45CB-AABB-42A667E744CD}" name="QLAQkGGGK norm" dataDxfId="104">
      <calculatedColumnFormula>Tableau1[[#This Row],[QLAQkGGGK]]/Tableau1[[#This Row],[aire TIC]]</calculatedColumnFormula>
    </tableColumn>
    <tableColumn id="111" xr3:uid="{986A6D36-834D-413A-8B4D-6286911153B3}" name="SDFVIGNIkAR" dataDxfId="103"/>
    <tableColumn id="112" xr3:uid="{07BB07F3-2A86-4987-BD3A-983870DC6299}" name="SDFVIGNIkAR norm" dataDxfId="102">
      <calculatedColumnFormula>Tableau1[[#This Row],[SDFVIGNIkAR]]/Tableau1[[#This Row],[aire TIC]]</calculatedColumnFormula>
    </tableColumn>
    <tableColumn id="113" xr3:uid="{B0011B91-38D4-4BBD-B3D5-AA087791919C}" name="TDEVAkTAEGR" dataDxfId="101"/>
    <tableColumn id="114" xr3:uid="{40EE3C61-6EB7-4F47-9A5C-7E1F58FCC877}" name="TDEVAkTAEGR norm" dataDxfId="100">
      <calculatedColumnFormula>Tableau1[[#This Row],[TDEVAkTAEGR]]/Tableau1[[#This Row],[aire TIC]]</calculatedColumnFormula>
    </tableColumn>
    <tableColumn id="115" xr3:uid="{8AD9CD90-2986-459D-B80D-8E4E6A159C4B}" name="TGAATAAAkALPVLK" dataDxfId="99"/>
    <tableColumn id="116" xr3:uid="{EC3D073D-829A-4E8D-8C32-2C0285D98D50}" name="TGAATAAAkALPVLK norm" dataDxfId="98">
      <calculatedColumnFormula>Tableau1[[#This Row],[TGAATAAAkALPVLK]]/Tableau1[[#This Row],[aire TIC]]</calculatedColumnFormula>
    </tableColumn>
    <tableColumn id="117" xr3:uid="{D6AFD94B-ACA8-46B0-B2F4-810F3EB31B02}" name="TGAATAAAkALPVLK 3+" dataDxfId="97"/>
    <tableColumn id="118" xr3:uid="{22B7315D-6271-4F3A-9F0A-FB73C685E4D1}" name="TGAATAAAkALPVLK 3+ norm" dataDxfId="96">
      <calculatedColumnFormula>Tableau1[[#This Row],[TGAATAAAkALPVLK 3+]]/Tableau1[[#This Row],[aire TIC]]</calculatedColumnFormula>
    </tableColumn>
    <tableColumn id="119" xr3:uid="{2B96941F-680D-4E5D-BC2A-6AE66918DE4D}" name="TLkVEAPAAR" dataDxfId="95"/>
    <tableColumn id="120" xr3:uid="{D9F2A454-990A-45A0-BC91-DB1C1F9E3011}" name="TLkVEAPAAR norm" dataDxfId="94">
      <calculatedColumnFormula>Tableau1[[#This Row],[TLkVEAPAAR]]/Tableau1[[#This Row],[aire TIC]]</calculatedColumnFormula>
    </tableColumn>
    <tableColumn id="121" xr3:uid="{2F258922-FBDE-4FFD-AAFB-AE6B60458C65}" name="VADEkIR" dataDxfId="93"/>
    <tableColumn id="122" xr3:uid="{92EE2334-7CCD-44C8-BECF-9C4392BC27A7}" name="VADEkIR norm" dataDxfId="92">
      <calculatedColumnFormula>Tableau1[[#This Row],[VADEkIR]]/Tableau1[[#This Row],[aire TIC]]</calculatedColumnFormula>
    </tableColumn>
    <tableColumn id="123" xr3:uid="{900CFF5D-8322-4181-9F7B-483370DB2CC9}" name="VkDGQLSK" dataDxfId="91"/>
    <tableColumn id="124" xr3:uid="{6980EC2C-C36E-4D73-B528-6E05214C0396}" name="VkDGQLSK norm" dataDxfId="90">
      <calculatedColumnFormula>Tableau1[[#This Row],[VkDGQLSK]]/Tableau1[[#This Row],[aire TIC]]</calculatedColumnFormula>
    </tableColumn>
    <tableColumn id="125" xr3:uid="{02157FA6-0865-4C9B-B4FC-E03850DBDAE2}" name="VVDYNVkVR" dataDxfId="89"/>
    <tableColumn id="126" xr3:uid="{FEDF4210-CA53-4EFE-BB1C-CA3DF320CABF}" name="VVDYNVkVR norm" dataDxfId="88">
      <calculatedColumnFormula>Tableau1[[#This Row],[VVDYNVkVR]]/Tableau1[[#This Row],[aire TIC]]</calculatedColumnFormula>
    </tableColumn>
    <tableColumn id="127" xr3:uid="{A5F82DF0-FF6C-41D4-BEA9-92C0C2B2EF33}" name="VVLTAPGkGALK" dataDxfId="87"/>
    <tableColumn id="128" xr3:uid="{3ED9DAF3-6C1E-43F1-A9D1-18ABEF0EBDB5}" name="VVLTAPGkGALK norm" dataDxfId="86">
      <calculatedColumnFormula>Tableau1[[#This Row],[VVLTAPGkGALK]]/Tableau1[[#This Row],[aire TIC]]</calculatedColumnFormula>
    </tableColumn>
    <tableColumn id="129" xr3:uid="{20657875-AC12-4CAD-BC12-110BC25B72E8}" name="VVVSkSIGTVGIR" dataDxfId="85"/>
    <tableColumn id="130" xr3:uid="{8DB254A0-2912-4A83-A340-FBF0E57F8486}" name="VVVSkSIGTVGIR norm" dataDxfId="84">
      <calculatedColumnFormula>Tableau1[[#This Row],[VVVSkSIGTVGIR]]/Tableau1[[#This Row],[aire TIC]]</calculatedColumnFormula>
    </tableColumn>
    <tableColumn id="131" xr3:uid="{91F8AE00-E2CF-4D44-9B88-786EF6EE8FD4}" name="DALAQLkDLQK" dataDxfId="83"/>
    <tableColumn id="132" xr3:uid="{673B065A-5289-43B1-BC3C-8AF7FE99C09A}" name="DALAQLkDLQK norm" dataDxfId="82">
      <calculatedColumnFormula>Tableau1[[#This Row],[DALAQLkDLQK]]/Tableau1[[#This Row],[aire TIC]]</calculatedColumnFormula>
    </tableColumn>
    <tableColumn id="133" xr3:uid="{9651D804-388F-4B7E-B27B-01932C020E9D}" name="FIEVTEESLkGK" dataDxfId="81"/>
    <tableColumn id="134" xr3:uid="{C9D4E181-B586-48CA-8224-B8DDA3E7DC21}" name="FIEVTEESLkGK norm" dataDxfId="80">
      <calculatedColumnFormula>Tableau1[[#This Row],[FIEVTEESLkGK]]/Tableau1[[#This Row],[aire TIC]]</calculatedColumnFormula>
    </tableColumn>
    <tableColumn id="135" xr3:uid="{96FD7551-61D4-428A-871B-BCD986C5B0D5}" name="IEEQLGAkAPYR" dataDxfId="79"/>
    <tableColumn id="136" xr3:uid="{D3258D00-00E7-4445-AB21-E5BA9E324125}" name="IEEQLGAkAPYR norm" dataDxfId="78">
      <calculatedColumnFormula>Tableau1[[#This Row],[IEEQLGAkAPYR]]/Tableau1[[#This Row],[aire TIC]]</calculatedColumnFormula>
    </tableColumn>
    <tableColumn id="137" xr3:uid="{05E14093-C6D7-434E-9CD5-3FA7D53E6FE6}" name="AAGLNPSDVkNVLGR" dataDxfId="77"/>
    <tableColumn id="138" xr3:uid="{78D3C8EB-3AAB-4182-9E00-E7FAF5379029}" name="AAGLNPSDVkNVLGR norma" dataDxfId="76">
      <calculatedColumnFormula>Tableau1[[#This Row],[AAGLNPSDVkNVLGR]]/Tableau1[[#This Row],[aire TIC]]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C3D9A6-7525-4037-8D17-18C5A6FC1198}" name="Tableau13" displayName="Tableau13" ref="A23:AV35" totalsRowShown="0" headerRowDxfId="75" dataDxfId="74">
  <autoFilter ref="A23:AV35" xr:uid="{C9E628DE-4653-4C31-B84E-4EE2DBE1DEE6}"/>
  <tableColumns count="48">
    <tableColumn id="1" xr3:uid="{A2BBAC9F-4494-4F2C-8522-4740D10FBA3B}" name="Replicate" dataDxfId="73"/>
    <tableColumn id="2" xr3:uid="{B4C13753-8169-42DF-B291-C821B46C4F4C}" name="aire TIC" dataDxfId="72"/>
    <tableColumn id="3" xr3:uid="{58C7D060-F107-4833-BD3C-FC46949C087D}" name="VVVSKSIGTVGIR 2+" dataDxfId="71"/>
    <tableColumn id="4" xr3:uid="{1571180A-A848-47A7-837F-6ADF3274028A}" name="VVVSKSIGTVGIR norm" dataDxfId="70"/>
    <tableColumn id="5" xr3:uid="{8F6E8170-9FB3-4166-81A0-76F522ED93D1}" name="VVVSKSIGTVGIR 3+" dataDxfId="69"/>
    <tableColumn id="6" xr3:uid="{20787A9B-5758-475A-B8AB-671D9D4511E1}" name="VVVSKSIGTVGIR 3+ norma" dataDxfId="68"/>
    <tableColumn id="7" xr3:uid="{9B07B68E-FFD4-4C06-8DBE-2C26FD0EE51D}" name="FIEVTEESLKGK" dataDxfId="67"/>
    <tableColumn id="8" xr3:uid="{4EC5CD48-0643-4B45-B8B9-A4074CAC5C9D}" name="FIEVTEESLKGK norma" dataDxfId="66"/>
    <tableColumn id="9" xr3:uid="{A0532F29-BA56-4707-BBCB-107F90612B6E}" name="GYTEKQVR" dataDxfId="65"/>
    <tableColumn id="10" xr3:uid="{0D99970B-5368-4039-9836-D2A7A08B8A1F}" name="GYTEKQVR norma" dataDxfId="64"/>
    <tableColumn id="11" xr3:uid="{6847CC4F-CC28-497D-871A-8CCF4642DE8A}" name="IVYGALDKVK" dataDxfId="63"/>
    <tableColumn id="12" xr3:uid="{04645EF8-E1C1-49DB-B766-85BFFFFA272E}" name="IVYGALDKVK norma" dataDxfId="62"/>
    <tableColumn id="13" xr3:uid="{1DE161A1-70E0-481D-80E4-DB9C1ED96B15}" name="ETITKDNVEIEGK" dataDxfId="61"/>
    <tableColumn id="14" xr3:uid="{CD9DB68D-7AC1-4DE1-8370-534F130233D2}" name="ETITKDNVEIEGK norma" dataDxfId="60"/>
    <tableColumn id="15" xr3:uid="{C1ED5E86-EEB6-4DA0-9DA8-3AB647A31C3F}" name="AKIFSQVGK" dataDxfId="59"/>
    <tableColumn id="16" xr3:uid="{3336123C-C58F-41B7-9850-17ACF58C4F7D}" name="AKIFSQVGK norma" dataDxfId="58"/>
    <tableColumn id="17" xr3:uid="{C4091991-DC47-453D-B94F-CCD41945F8BD}" name="LSVLYKDVK" dataDxfId="57"/>
    <tableColumn id="18" xr3:uid="{4CBD5B4D-6118-405E-B19D-97F26BE2A732}" name="LSVLYKDVK norma" dataDxfId="56"/>
    <tableColumn id="19" xr3:uid="{C329D636-5E3A-4F39-B523-962EF506A6F0}" name="SYSKIPAGK" dataDxfId="55"/>
    <tableColumn id="20" xr3:uid="{96776E32-D446-4A4D-85F4-D4972AFDE790}" name="SYSKIPAGK norma" dataDxfId="54"/>
    <tableColumn id="21" xr3:uid="{102BC504-188B-4274-9239-5A1EAA87532E}" name="LTDKFIGEIEK" dataDxfId="53"/>
    <tableColumn id="22" xr3:uid="{FE20A8B4-3F91-49B1-B96D-2D8DA27A90B7}" name="LTDKFIGEIEK norma" dataDxfId="52"/>
    <tableColumn id="23" xr3:uid="{7B793F95-32AE-4E68-BF6F-58FA291B09A8}" name="LELTQPEKAR" dataDxfId="51"/>
    <tableColumn id="24" xr3:uid="{B68A5978-6E86-4A90-BA88-B8195F16AC9E}" name="LELTQPEKAR norma" dataDxfId="50"/>
    <tableColumn id="25" xr3:uid="{6FB5C577-0B95-47C0-9315-2A08BD10B4C7}" name="VVDYNVKVR" dataDxfId="49"/>
    <tableColumn id="26" xr3:uid="{B31CF0B4-C99D-4EAB-92CA-834E7298D67E}" name="VVDYNVKVR norma" dataDxfId="48"/>
    <tableColumn id="27" xr3:uid="{F74422F5-9D98-4F3A-9BE3-AFD0AB8B63B4}" name="FTEGAFKDWGYEVAR 2+" dataDxfId="47"/>
    <tableColumn id="28" xr3:uid="{5D502CAA-AB83-4F26-AB77-9C4B3F79D82C}" name="FTEGAFKDWGYEVAR 2+ norma" dataDxfId="46"/>
    <tableColumn id="29" xr3:uid="{2AA8D43A-2CD9-4E4C-B7DE-69C56FDF0F3A}" name="ANEEIEKK" dataDxfId="45"/>
    <tableColumn id="30" xr3:uid="{1C37CC6E-E595-4991-B51F-7B76AEBB5C60}" name="ANEEIEKK norma" dataDxfId="44"/>
    <tableColumn id="31" xr3:uid="{7BFED3D3-7D85-43FF-9DAB-33F97DF52349}" name="LAKNEPEQYK" dataDxfId="43"/>
    <tableColumn id="32" xr3:uid="{05232289-4796-4BB6-B2C4-F8114E0EAB62}" name="LAKNEPEQYK norma" dataDxfId="42"/>
    <tableColumn id="33" xr3:uid="{C98F4E91-97CE-40BB-8E45-35A6DF29CB61}" name="VYKNFDPR" dataDxfId="41"/>
    <tableColumn id="34" xr3:uid="{3F7C1419-BD11-4F83-9623-1824610E3AFA}" name="VYKNFDPR norma" dataDxfId="40"/>
    <tableColumn id="35" xr3:uid="{A7AC2D0C-167C-4C14-B6FA-3436B4CCFC00}" name="VVNDTAVAVNQGGKR" dataDxfId="39"/>
    <tableColumn id="36" xr3:uid="{6680303D-AE6A-4E4F-ACCB-45F20CDF9571}" name="VVNDTAVAVNQGGKR norma" dataDxfId="38"/>
    <tableColumn id="37" xr3:uid="{5CFF1B19-DB72-4A32-B9B3-C92E7FDE40DF}" name="ELEFEEKLR" dataDxfId="37"/>
    <tableColumn id="38" xr3:uid="{6903E7D5-6F43-496C-B6CF-92505DE9CD55}" name="ELEFEEKLR norma" dataDxfId="36"/>
    <tableColumn id="39" xr3:uid="{9B7DDAB1-6984-4318-9BD7-8C37E72846A3}" name="EVKFGDSAR" dataDxfId="35"/>
    <tableColumn id="40" xr3:uid="{9D6C7091-820B-44E6-A9FB-C191CDD676FB}" name="EVKFGDSAR norma" dataDxfId="34"/>
    <tableColumn id="41" xr3:uid="{9DA9A2D9-A4B2-4B78-B966-2063764670CF}" name="NVVLDKSFGAPTITK" dataDxfId="33"/>
    <tableColumn id="42" xr3:uid="{E908C845-2892-4D34-BD04-D318B7534F7F}" name="NVVLDKSFGAPTITK norma" dataDxfId="32"/>
    <tableColumn id="43" xr3:uid="{3238F4E6-FDA2-455F-97DC-65E13199E54E}" name="NVSGVDIKVETNK" dataDxfId="31"/>
    <tableColumn id="44" xr3:uid="{47A2D0AC-1270-49C4-854D-42229D1F96AB}" name="NVSGVDIKVETNK norma" dataDxfId="30"/>
    <tableColumn id="45" xr3:uid="{D1C7906E-FE10-4B1B-BFA6-02636B72DDEE}" name="SDFVIGNIKAR" dataDxfId="29"/>
    <tableColumn id="46" xr3:uid="{E07D88FE-BDA7-49D1-988B-E7618A73948D}" name="SDFVIGNIKAR norma" dataDxfId="28"/>
    <tableColumn id="48" xr3:uid="{09C5031D-B036-41D1-BAD6-D5CAA361BE8E}" name="DGNVEATKVGALSK" dataDxfId="27"/>
    <tableColumn id="49" xr3:uid="{1B56DAEA-3688-41DE-9CAD-88638748624F}" name="DGNVEATKVGALSK norma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1C25-7609-4DCD-8050-CD84AF51ED21}">
  <dimension ref="A1:C20"/>
  <sheetViews>
    <sheetView tabSelected="1" topLeftCell="A7" workbookViewId="0">
      <selection activeCell="A22" sqref="A22"/>
    </sheetView>
  </sheetViews>
  <sheetFormatPr baseColWidth="10" defaultRowHeight="24.9" customHeight="1" x14ac:dyDescent="0.3"/>
  <cols>
    <col min="1" max="1" width="123.88671875" customWidth="1"/>
  </cols>
  <sheetData>
    <row r="1" spans="1:3" ht="40.200000000000003" customHeight="1" x14ac:dyDescent="0.65">
      <c r="A1" s="142" t="s">
        <v>18179</v>
      </c>
    </row>
    <row r="2" spans="1:3" ht="24.9" customHeight="1" x14ac:dyDescent="0.3">
      <c r="A2" s="3" t="s">
        <v>7249</v>
      </c>
    </row>
    <row r="3" spans="1:3" ht="24.9" customHeight="1" x14ac:dyDescent="0.3">
      <c r="A3" s="4"/>
    </row>
    <row r="4" spans="1:3" ht="24.9" customHeight="1" x14ac:dyDescent="0.3">
      <c r="A4" s="3" t="s">
        <v>7250</v>
      </c>
    </row>
    <row r="5" spans="1:3" ht="24.9" customHeight="1" x14ac:dyDescent="0.3">
      <c r="A5" s="2"/>
    </row>
    <row r="6" spans="1:3" ht="24.9" customHeight="1" x14ac:dyDescent="0.3">
      <c r="A6" s="2"/>
    </row>
    <row r="7" spans="1:3" ht="24.9" customHeight="1" x14ac:dyDescent="0.3">
      <c r="A7" s="2" t="s">
        <v>7251</v>
      </c>
    </row>
    <row r="8" spans="1:3" ht="24.9" customHeight="1" x14ac:dyDescent="0.3">
      <c r="A8" s="5" t="s">
        <v>7252</v>
      </c>
    </row>
    <row r="9" spans="1:3" ht="24.9" customHeight="1" x14ac:dyDescent="0.3">
      <c r="A9" s="2" t="s">
        <v>7253</v>
      </c>
    </row>
    <row r="10" spans="1:3" ht="24.9" customHeight="1" x14ac:dyDescent="0.3">
      <c r="A10" s="6" t="s">
        <v>7248</v>
      </c>
    </row>
    <row r="11" spans="1:3" ht="24.9" customHeight="1" x14ac:dyDescent="0.3">
      <c r="A11" s="47" t="s">
        <v>18216</v>
      </c>
      <c r="B11" s="8"/>
      <c r="C11" s="8"/>
    </row>
    <row r="12" spans="1:3" ht="24.9" customHeight="1" x14ac:dyDescent="0.3">
      <c r="A12" s="47" t="s">
        <v>18217</v>
      </c>
    </row>
    <row r="13" spans="1:3" ht="24.9" customHeight="1" x14ac:dyDescent="0.3">
      <c r="A13" s="76" t="s">
        <v>18218</v>
      </c>
    </row>
    <row r="14" spans="1:3" ht="24.9" customHeight="1" x14ac:dyDescent="0.3">
      <c r="A14" s="165" t="s">
        <v>18219</v>
      </c>
    </row>
    <row r="15" spans="1:3" ht="24.9" customHeight="1" x14ac:dyDescent="0.3">
      <c r="A15" s="81" t="s">
        <v>18220</v>
      </c>
    </row>
    <row r="16" spans="1:3" ht="24.9" customHeight="1" x14ac:dyDescent="0.3">
      <c r="A16" s="81" t="s">
        <v>18221</v>
      </c>
    </row>
    <row r="17" spans="1:1" ht="24.9" customHeight="1" x14ac:dyDescent="0.3">
      <c r="A17" s="139" t="s">
        <v>18222</v>
      </c>
    </row>
    <row r="18" spans="1:1" ht="24.9" customHeight="1" x14ac:dyDescent="0.3">
      <c r="A18" s="144" t="s">
        <v>18223</v>
      </c>
    </row>
    <row r="19" spans="1:1" ht="24.9" customHeight="1" x14ac:dyDescent="0.3">
      <c r="A19" s="144" t="s">
        <v>18183</v>
      </c>
    </row>
    <row r="20" spans="1:1" ht="24.9" customHeight="1" x14ac:dyDescent="0.3">
      <c r="A20" s="144" t="s">
        <v>18185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CAF9-CC37-4E72-BBBD-F0730DAFDEEB}">
  <dimension ref="A1:AH2006"/>
  <sheetViews>
    <sheetView zoomScale="80" zoomScaleNormal="80" workbookViewId="0">
      <selection sqref="A1:C1"/>
    </sheetView>
  </sheetViews>
  <sheetFormatPr baseColWidth="10" defaultColWidth="11.44140625" defaultRowHeight="24.9" customHeight="1" x14ac:dyDescent="0.3"/>
  <cols>
    <col min="1" max="1" width="28.109375" style="8" customWidth="1"/>
    <col min="2" max="2" width="13.33203125" style="8" customWidth="1"/>
    <col min="3" max="3" width="34.88671875" style="8" customWidth="1"/>
    <col min="4" max="4" width="11.44140625" style="8" customWidth="1"/>
    <col min="5" max="5" width="13.6640625" style="8" customWidth="1"/>
    <col min="6" max="6" width="14" style="8" customWidth="1"/>
    <col min="7" max="7" width="18.33203125" style="8" customWidth="1"/>
    <col min="8" max="10" width="13.109375" style="8" customWidth="1"/>
    <col min="11" max="11" width="34.33203125" style="8" customWidth="1"/>
    <col min="12" max="12" width="13" style="8" customWidth="1"/>
    <col min="13" max="13" width="38.109375" style="8" customWidth="1"/>
    <col min="14" max="14" width="11.88671875" style="8" customWidth="1"/>
    <col min="15" max="15" width="14.33203125" style="8" customWidth="1"/>
    <col min="16" max="16" width="24.44140625" style="8" customWidth="1"/>
    <col min="17" max="17" width="11" style="8" customWidth="1"/>
    <col min="18" max="18" width="28.109375" style="8" customWidth="1"/>
    <col min="19" max="19" width="30.33203125" style="8" customWidth="1"/>
    <col min="20" max="34" width="12.88671875" style="8" customWidth="1"/>
    <col min="35" max="35" width="13.109375" style="8" customWidth="1"/>
    <col min="36" max="16384" width="11.44140625" style="8"/>
  </cols>
  <sheetData>
    <row r="1" spans="1:34" ht="24.9" customHeight="1" x14ac:dyDescent="0.3">
      <c r="A1" s="47" t="s">
        <v>18216</v>
      </c>
    </row>
    <row r="2" spans="1:34" ht="24.9" customHeight="1" x14ac:dyDescent="0.3">
      <c r="A2" s="47" t="s">
        <v>18215</v>
      </c>
    </row>
    <row r="3" spans="1:34" ht="24.9" customHeight="1" x14ac:dyDescent="0.3">
      <c r="A3" s="85" t="s">
        <v>7369</v>
      </c>
      <c r="B3" s="84"/>
      <c r="C3" s="84"/>
      <c r="D3" s="84"/>
    </row>
    <row r="4" spans="1:34" ht="24.75" customHeight="1" x14ac:dyDescent="0.3">
      <c r="C4" s="9"/>
      <c r="T4" s="160" t="s">
        <v>7332</v>
      </c>
      <c r="U4" s="160"/>
      <c r="V4" s="160"/>
      <c r="W4" s="161" t="s">
        <v>7267</v>
      </c>
      <c r="X4" s="161"/>
      <c r="Y4" s="161"/>
      <c r="Z4" s="162" t="s">
        <v>7270</v>
      </c>
      <c r="AA4" s="162"/>
      <c r="AB4" s="162"/>
      <c r="AC4" s="163" t="s">
        <v>7268</v>
      </c>
      <c r="AD4" s="163"/>
      <c r="AE4" s="163"/>
      <c r="AF4" s="164" t="s">
        <v>7269</v>
      </c>
      <c r="AG4" s="164"/>
      <c r="AH4" s="164"/>
    </row>
    <row r="5" spans="1:34" s="53" customFormat="1" ht="82.5" customHeight="1" x14ac:dyDescent="0.3">
      <c r="A5" s="48" t="s">
        <v>7254</v>
      </c>
      <c r="B5" s="49" t="s">
        <v>7258</v>
      </c>
      <c r="C5" s="48" t="s">
        <v>7257</v>
      </c>
      <c r="D5" s="48" t="s">
        <v>7259</v>
      </c>
      <c r="E5" s="50" t="s">
        <v>7343</v>
      </c>
      <c r="F5" s="50" t="s">
        <v>7344</v>
      </c>
      <c r="G5" s="50" t="s">
        <v>18007</v>
      </c>
      <c r="H5" s="50" t="s">
        <v>7345</v>
      </c>
      <c r="I5" s="98" t="s">
        <v>18009</v>
      </c>
      <c r="J5" s="103" t="s">
        <v>18008</v>
      </c>
      <c r="K5" s="51" t="s">
        <v>7331</v>
      </c>
      <c r="L5" s="48" t="s">
        <v>7260</v>
      </c>
      <c r="M5" s="48" t="s">
        <v>7261</v>
      </c>
      <c r="N5" s="48" t="s">
        <v>7262</v>
      </c>
      <c r="O5" s="48" t="s">
        <v>7263</v>
      </c>
      <c r="P5" s="48" t="s">
        <v>7264</v>
      </c>
      <c r="Q5" s="48" t="s">
        <v>7265</v>
      </c>
      <c r="R5" s="48" t="s">
        <v>0</v>
      </c>
      <c r="S5" s="48" t="s">
        <v>7266</v>
      </c>
      <c r="T5" s="52" t="s">
        <v>7333</v>
      </c>
      <c r="U5" s="52" t="s">
        <v>7334</v>
      </c>
      <c r="V5" s="52" t="s">
        <v>18010</v>
      </c>
      <c r="W5" s="52" t="s">
        <v>7335</v>
      </c>
      <c r="X5" s="52" t="s">
        <v>7336</v>
      </c>
      <c r="Y5" s="52" t="s">
        <v>18011</v>
      </c>
      <c r="Z5" s="52" t="s">
        <v>7337</v>
      </c>
      <c r="AA5" s="52" t="s">
        <v>7338</v>
      </c>
      <c r="AB5" s="52" t="s">
        <v>18012</v>
      </c>
      <c r="AC5" s="52" t="s">
        <v>7339</v>
      </c>
      <c r="AD5" s="52" t="s">
        <v>7340</v>
      </c>
      <c r="AE5" s="52" t="s">
        <v>18013</v>
      </c>
      <c r="AF5" s="52" t="s">
        <v>7341</v>
      </c>
      <c r="AG5" s="52" t="s">
        <v>7342</v>
      </c>
      <c r="AH5" s="52" t="s">
        <v>18014</v>
      </c>
    </row>
    <row r="6" spans="1:34" ht="24.9" customHeight="1" x14ac:dyDescent="0.3">
      <c r="A6" s="54" t="s">
        <v>636</v>
      </c>
      <c r="B6" s="83" t="s">
        <v>631</v>
      </c>
      <c r="C6" s="87" t="s">
        <v>110</v>
      </c>
      <c r="D6" s="56"/>
      <c r="E6" s="56">
        <v>1</v>
      </c>
      <c r="F6" s="56">
        <v>1</v>
      </c>
      <c r="G6" s="56">
        <v>0</v>
      </c>
      <c r="H6" s="56">
        <v>2</v>
      </c>
      <c r="I6" s="56">
        <v>14</v>
      </c>
      <c r="J6" s="104">
        <v>0.14285714285714285</v>
      </c>
      <c r="K6" s="56" t="s">
        <v>637</v>
      </c>
      <c r="L6" s="56" t="s">
        <v>634</v>
      </c>
      <c r="M6" s="56" t="s">
        <v>202</v>
      </c>
      <c r="N6" s="56">
        <v>100</v>
      </c>
      <c r="O6" s="56" t="s">
        <v>17945</v>
      </c>
      <c r="P6" s="87" t="s">
        <v>635</v>
      </c>
      <c r="Q6" s="56" t="s">
        <v>7372</v>
      </c>
      <c r="R6" s="56" t="s">
        <v>18</v>
      </c>
      <c r="S6" s="57" t="s">
        <v>130</v>
      </c>
      <c r="T6" s="58" t="s">
        <v>7330</v>
      </c>
      <c r="U6" s="56" t="s">
        <v>13</v>
      </c>
      <c r="V6" s="58" t="s">
        <v>13</v>
      </c>
      <c r="W6" s="58" t="s">
        <v>7330</v>
      </c>
      <c r="X6" s="58" t="s">
        <v>13</v>
      </c>
      <c r="Y6" s="58" t="s">
        <v>13</v>
      </c>
      <c r="Z6" s="58" t="s">
        <v>13</v>
      </c>
      <c r="AA6" s="58" t="s">
        <v>13</v>
      </c>
      <c r="AB6" s="58" t="s">
        <v>13</v>
      </c>
      <c r="AC6" s="56" t="s">
        <v>13</v>
      </c>
      <c r="AD6" s="56" t="s">
        <v>13</v>
      </c>
      <c r="AE6" s="56" t="s">
        <v>13</v>
      </c>
      <c r="AF6" s="56" t="s">
        <v>13</v>
      </c>
      <c r="AG6" s="56" t="s">
        <v>13</v>
      </c>
      <c r="AH6" s="56" t="s">
        <v>13</v>
      </c>
    </row>
    <row r="7" spans="1:34" ht="24.9" customHeight="1" x14ac:dyDescent="0.3">
      <c r="A7" s="59" t="s">
        <v>632</v>
      </c>
      <c r="B7" s="82" t="s">
        <v>631</v>
      </c>
      <c r="C7" s="88" t="s">
        <v>110</v>
      </c>
      <c r="D7" s="57"/>
      <c r="E7" s="57">
        <v>1</v>
      </c>
      <c r="F7" s="57">
        <v>1</v>
      </c>
      <c r="G7" s="57">
        <v>0</v>
      </c>
      <c r="H7" s="57">
        <v>2</v>
      </c>
      <c r="I7" s="57">
        <v>14</v>
      </c>
      <c r="J7" s="104">
        <v>0.14285714285714285</v>
      </c>
      <c r="K7" s="56" t="s">
        <v>633</v>
      </c>
      <c r="L7" s="57" t="s">
        <v>634</v>
      </c>
      <c r="M7" s="57" t="s">
        <v>202</v>
      </c>
      <c r="N7" s="57">
        <v>100</v>
      </c>
      <c r="O7" s="56" t="s">
        <v>17944</v>
      </c>
      <c r="P7" s="87" t="s">
        <v>635</v>
      </c>
      <c r="Q7" s="56" t="s">
        <v>7372</v>
      </c>
      <c r="R7" s="57" t="s">
        <v>18</v>
      </c>
      <c r="S7" s="57" t="s">
        <v>130</v>
      </c>
      <c r="T7" s="61" t="s">
        <v>13</v>
      </c>
      <c r="U7" s="56" t="s">
        <v>7330</v>
      </c>
      <c r="V7" s="61" t="s">
        <v>13</v>
      </c>
      <c r="W7" s="61" t="s">
        <v>13</v>
      </c>
      <c r="X7" s="61" t="s">
        <v>7330</v>
      </c>
      <c r="Y7" s="61" t="s">
        <v>13</v>
      </c>
      <c r="Z7" s="61" t="s">
        <v>13</v>
      </c>
      <c r="AA7" s="61" t="s">
        <v>13</v>
      </c>
      <c r="AB7" s="61" t="s">
        <v>13</v>
      </c>
      <c r="AC7" s="56" t="s">
        <v>13</v>
      </c>
      <c r="AD7" s="56" t="s">
        <v>13</v>
      </c>
      <c r="AE7" s="56" t="s">
        <v>13</v>
      </c>
      <c r="AF7" s="56" t="s">
        <v>13</v>
      </c>
      <c r="AG7" s="56" t="s">
        <v>13</v>
      </c>
      <c r="AH7" s="56" t="s">
        <v>13</v>
      </c>
    </row>
    <row r="8" spans="1:34" ht="24.9" customHeight="1" x14ac:dyDescent="0.3">
      <c r="A8" s="54" t="s">
        <v>921</v>
      </c>
      <c r="B8" s="83" t="s">
        <v>874</v>
      </c>
      <c r="C8" s="87" t="s">
        <v>110</v>
      </c>
      <c r="D8" s="56" t="s">
        <v>7419</v>
      </c>
      <c r="E8" s="56">
        <v>8</v>
      </c>
      <c r="F8" s="56">
        <v>3</v>
      </c>
      <c r="G8" s="56">
        <v>11</v>
      </c>
      <c r="H8" s="56">
        <v>22</v>
      </c>
      <c r="I8" s="56">
        <v>44</v>
      </c>
      <c r="J8" s="104">
        <v>0.5</v>
      </c>
      <c r="K8" s="56" t="s">
        <v>922</v>
      </c>
      <c r="L8" s="56" t="s">
        <v>877</v>
      </c>
      <c r="M8" s="56" t="s">
        <v>202</v>
      </c>
      <c r="N8" s="56">
        <v>100</v>
      </c>
      <c r="O8" s="56" t="s">
        <v>878</v>
      </c>
      <c r="P8" s="87" t="s">
        <v>7370</v>
      </c>
      <c r="Q8" s="56" t="s">
        <v>7373</v>
      </c>
      <c r="R8" s="56" t="s">
        <v>18</v>
      </c>
      <c r="S8" s="57" t="s">
        <v>868</v>
      </c>
      <c r="T8" s="58" t="s">
        <v>7330</v>
      </c>
      <c r="U8" s="56" t="s">
        <v>13</v>
      </c>
      <c r="V8" s="58" t="s">
        <v>13</v>
      </c>
      <c r="W8" s="58" t="s">
        <v>7330</v>
      </c>
      <c r="X8" s="58" t="s">
        <v>13</v>
      </c>
      <c r="Y8" s="58" t="s">
        <v>13</v>
      </c>
      <c r="Z8" s="58" t="s">
        <v>13</v>
      </c>
      <c r="AA8" s="58" t="s">
        <v>13</v>
      </c>
      <c r="AB8" s="58" t="s">
        <v>13</v>
      </c>
      <c r="AC8" s="56" t="s">
        <v>7330</v>
      </c>
      <c r="AD8" s="56" t="s">
        <v>13</v>
      </c>
      <c r="AE8" s="56" t="s">
        <v>13</v>
      </c>
      <c r="AF8" s="56" t="s">
        <v>13</v>
      </c>
      <c r="AG8" s="56" t="s">
        <v>13</v>
      </c>
      <c r="AH8" s="56" t="s">
        <v>13</v>
      </c>
    </row>
    <row r="9" spans="1:34" ht="24.9" customHeight="1" x14ac:dyDescent="0.3">
      <c r="A9" s="54" t="s">
        <v>919</v>
      </c>
      <c r="B9" s="83" t="s">
        <v>874</v>
      </c>
      <c r="C9" s="87" t="s">
        <v>110</v>
      </c>
      <c r="D9" s="56" t="s">
        <v>7419</v>
      </c>
      <c r="E9" s="56">
        <v>8</v>
      </c>
      <c r="F9" s="56">
        <v>3</v>
      </c>
      <c r="G9" s="56">
        <v>11</v>
      </c>
      <c r="H9" s="56">
        <v>22</v>
      </c>
      <c r="I9" s="56">
        <v>44</v>
      </c>
      <c r="J9" s="104">
        <v>0.5</v>
      </c>
      <c r="K9" s="56" t="s">
        <v>920</v>
      </c>
      <c r="L9" s="56" t="s">
        <v>877</v>
      </c>
      <c r="M9" s="56" t="s">
        <v>202</v>
      </c>
      <c r="N9" s="56">
        <v>100</v>
      </c>
      <c r="O9" s="56" t="s">
        <v>878</v>
      </c>
      <c r="P9" s="87" t="s">
        <v>7370</v>
      </c>
      <c r="Q9" s="56" t="s">
        <v>7373</v>
      </c>
      <c r="R9" s="56" t="s">
        <v>18</v>
      </c>
      <c r="S9" s="57" t="s">
        <v>868</v>
      </c>
      <c r="T9" s="58" t="s">
        <v>7330</v>
      </c>
      <c r="U9" s="56" t="s">
        <v>13</v>
      </c>
      <c r="V9" s="58" t="s">
        <v>13</v>
      </c>
      <c r="W9" s="58" t="s">
        <v>7330</v>
      </c>
      <c r="X9" s="58" t="s">
        <v>13</v>
      </c>
      <c r="Y9" s="58" t="s">
        <v>13</v>
      </c>
      <c r="Z9" s="58" t="s">
        <v>13</v>
      </c>
      <c r="AA9" s="58" t="s">
        <v>13</v>
      </c>
      <c r="AB9" s="58" t="s">
        <v>13</v>
      </c>
      <c r="AC9" s="56" t="s">
        <v>7330</v>
      </c>
      <c r="AD9" s="56" t="s">
        <v>13</v>
      </c>
      <c r="AE9" s="56" t="s">
        <v>13</v>
      </c>
      <c r="AF9" s="56" t="s">
        <v>7330</v>
      </c>
      <c r="AG9" s="56" t="s">
        <v>13</v>
      </c>
      <c r="AH9" s="56" t="s">
        <v>13</v>
      </c>
    </row>
    <row r="10" spans="1:34" ht="24.9" customHeight="1" x14ac:dyDescent="0.3">
      <c r="A10" s="59" t="s">
        <v>881</v>
      </c>
      <c r="B10" s="82" t="s">
        <v>874</v>
      </c>
      <c r="C10" s="88" t="s">
        <v>110</v>
      </c>
      <c r="D10" s="56" t="s">
        <v>7419</v>
      </c>
      <c r="E10" s="56">
        <v>8</v>
      </c>
      <c r="F10" s="56">
        <v>3</v>
      </c>
      <c r="G10" s="56">
        <v>11</v>
      </c>
      <c r="H10" s="56">
        <v>22</v>
      </c>
      <c r="I10" s="56">
        <v>44</v>
      </c>
      <c r="J10" s="104">
        <v>0.5</v>
      </c>
      <c r="K10" s="56" t="s">
        <v>882</v>
      </c>
      <c r="L10" s="57" t="s">
        <v>877</v>
      </c>
      <c r="M10" s="57" t="s">
        <v>202</v>
      </c>
      <c r="N10" s="57">
        <v>100</v>
      </c>
      <c r="O10" s="56" t="s">
        <v>878</v>
      </c>
      <c r="P10" s="87" t="s">
        <v>7370</v>
      </c>
      <c r="Q10" s="56" t="s">
        <v>7373</v>
      </c>
      <c r="R10" s="57" t="s">
        <v>18</v>
      </c>
      <c r="S10" s="57" t="s">
        <v>868</v>
      </c>
      <c r="T10" s="61" t="s">
        <v>13</v>
      </c>
      <c r="U10" s="56" t="s">
        <v>7330</v>
      </c>
      <c r="V10" s="61" t="s">
        <v>13</v>
      </c>
      <c r="W10" s="61" t="s">
        <v>13</v>
      </c>
      <c r="X10" s="61" t="s">
        <v>13</v>
      </c>
      <c r="Y10" s="61" t="s">
        <v>13</v>
      </c>
      <c r="Z10" s="61" t="s">
        <v>13</v>
      </c>
      <c r="AA10" s="61" t="s">
        <v>13</v>
      </c>
      <c r="AB10" s="61" t="s">
        <v>13</v>
      </c>
      <c r="AC10" s="56" t="s">
        <v>13</v>
      </c>
      <c r="AD10" s="56" t="s">
        <v>7330</v>
      </c>
      <c r="AE10" s="56" t="s">
        <v>13</v>
      </c>
      <c r="AF10" s="56" t="s">
        <v>13</v>
      </c>
      <c r="AG10" s="56" t="s">
        <v>7330</v>
      </c>
      <c r="AH10" s="56" t="s">
        <v>13</v>
      </c>
    </row>
    <row r="11" spans="1:34" ht="24.9" customHeight="1" x14ac:dyDescent="0.3">
      <c r="A11" s="59" t="s">
        <v>879</v>
      </c>
      <c r="B11" s="82" t="s">
        <v>874</v>
      </c>
      <c r="C11" s="88" t="s">
        <v>110</v>
      </c>
      <c r="D11" s="56" t="s">
        <v>7419</v>
      </c>
      <c r="E11" s="56">
        <v>8</v>
      </c>
      <c r="F11" s="56">
        <v>3</v>
      </c>
      <c r="G11" s="56">
        <v>11</v>
      </c>
      <c r="H11" s="56">
        <v>22</v>
      </c>
      <c r="I11" s="56">
        <v>44</v>
      </c>
      <c r="J11" s="104">
        <v>0.5</v>
      </c>
      <c r="K11" s="56" t="s">
        <v>880</v>
      </c>
      <c r="L11" s="57" t="s">
        <v>877</v>
      </c>
      <c r="M11" s="57" t="s">
        <v>202</v>
      </c>
      <c r="N11" s="57">
        <v>100</v>
      </c>
      <c r="O11" s="56" t="s">
        <v>878</v>
      </c>
      <c r="P11" s="87" t="s">
        <v>7370</v>
      </c>
      <c r="Q11" s="56" t="s">
        <v>7373</v>
      </c>
      <c r="R11" s="57" t="s">
        <v>18</v>
      </c>
      <c r="S11" s="57" t="s">
        <v>868</v>
      </c>
      <c r="T11" s="61" t="s">
        <v>13</v>
      </c>
      <c r="U11" s="56" t="s">
        <v>7330</v>
      </c>
      <c r="V11" s="61" t="s">
        <v>13</v>
      </c>
      <c r="W11" s="61" t="s">
        <v>13</v>
      </c>
      <c r="X11" s="61" t="s">
        <v>13</v>
      </c>
      <c r="Y11" s="61" t="s">
        <v>13</v>
      </c>
      <c r="Z11" s="61" t="s">
        <v>13</v>
      </c>
      <c r="AA11" s="58" t="s">
        <v>7330</v>
      </c>
      <c r="AB11" s="61" t="s">
        <v>13</v>
      </c>
      <c r="AC11" s="56" t="s">
        <v>13</v>
      </c>
      <c r="AD11" s="56" t="s">
        <v>13</v>
      </c>
      <c r="AE11" s="56" t="s">
        <v>13</v>
      </c>
      <c r="AF11" s="56" t="s">
        <v>13</v>
      </c>
      <c r="AG11" s="56" t="s">
        <v>13</v>
      </c>
      <c r="AH11" s="56" t="s">
        <v>13</v>
      </c>
    </row>
    <row r="12" spans="1:34" ht="24.9" customHeight="1" x14ac:dyDescent="0.3">
      <c r="A12" s="54" t="s">
        <v>917</v>
      </c>
      <c r="B12" s="83" t="s">
        <v>874</v>
      </c>
      <c r="C12" s="87" t="s">
        <v>110</v>
      </c>
      <c r="D12" s="56" t="s">
        <v>7419</v>
      </c>
      <c r="E12" s="56">
        <v>8</v>
      </c>
      <c r="F12" s="56">
        <v>3</v>
      </c>
      <c r="G12" s="56">
        <v>11</v>
      </c>
      <c r="H12" s="56">
        <v>22</v>
      </c>
      <c r="I12" s="56">
        <v>44</v>
      </c>
      <c r="J12" s="104">
        <v>0.5</v>
      </c>
      <c r="K12" s="56" t="s">
        <v>918</v>
      </c>
      <c r="L12" s="56" t="s">
        <v>877</v>
      </c>
      <c r="M12" s="56" t="s">
        <v>202</v>
      </c>
      <c r="N12" s="56">
        <v>100</v>
      </c>
      <c r="O12" s="56" t="s">
        <v>878</v>
      </c>
      <c r="P12" s="87" t="s">
        <v>7370</v>
      </c>
      <c r="Q12" s="56" t="s">
        <v>7373</v>
      </c>
      <c r="R12" s="56" t="s">
        <v>18</v>
      </c>
      <c r="S12" s="57" t="s">
        <v>868</v>
      </c>
      <c r="T12" s="58" t="s">
        <v>7330</v>
      </c>
      <c r="U12" s="56" t="s">
        <v>13</v>
      </c>
      <c r="V12" s="58" t="s">
        <v>13</v>
      </c>
      <c r="W12" s="58" t="s">
        <v>7330</v>
      </c>
      <c r="X12" s="58" t="s">
        <v>13</v>
      </c>
      <c r="Y12" s="58" t="s">
        <v>13</v>
      </c>
      <c r="Z12" s="58" t="s">
        <v>13</v>
      </c>
      <c r="AA12" s="58" t="s">
        <v>13</v>
      </c>
      <c r="AB12" s="58" t="s">
        <v>13</v>
      </c>
      <c r="AC12" s="56" t="s">
        <v>13</v>
      </c>
      <c r="AD12" s="56" t="s">
        <v>13</v>
      </c>
      <c r="AE12" s="56" t="s">
        <v>13</v>
      </c>
      <c r="AF12" s="56" t="s">
        <v>13</v>
      </c>
      <c r="AG12" s="56" t="s">
        <v>13</v>
      </c>
      <c r="AH12" s="56" t="s">
        <v>13</v>
      </c>
    </row>
    <row r="13" spans="1:34" ht="24.9" customHeight="1" x14ac:dyDescent="0.3">
      <c r="A13" s="54" t="s">
        <v>915</v>
      </c>
      <c r="B13" s="83" t="s">
        <v>874</v>
      </c>
      <c r="C13" s="87" t="s">
        <v>110</v>
      </c>
      <c r="D13" s="56" t="s">
        <v>7419</v>
      </c>
      <c r="E13" s="56">
        <v>8</v>
      </c>
      <c r="F13" s="56">
        <v>3</v>
      </c>
      <c r="G13" s="56">
        <v>11</v>
      </c>
      <c r="H13" s="56">
        <v>22</v>
      </c>
      <c r="I13" s="56">
        <v>44</v>
      </c>
      <c r="J13" s="104">
        <v>0.5</v>
      </c>
      <c r="K13" s="56" t="s">
        <v>916</v>
      </c>
      <c r="L13" s="56" t="s">
        <v>877</v>
      </c>
      <c r="M13" s="56" t="s">
        <v>202</v>
      </c>
      <c r="N13" s="56">
        <v>100</v>
      </c>
      <c r="O13" s="56" t="s">
        <v>878</v>
      </c>
      <c r="P13" s="87" t="s">
        <v>7370</v>
      </c>
      <c r="Q13" s="56" t="s">
        <v>7373</v>
      </c>
      <c r="R13" s="56" t="s">
        <v>18</v>
      </c>
      <c r="S13" s="57" t="s">
        <v>868</v>
      </c>
      <c r="T13" s="58" t="s">
        <v>7330</v>
      </c>
      <c r="U13" s="56" t="s">
        <v>13</v>
      </c>
      <c r="V13" s="58" t="s">
        <v>13</v>
      </c>
      <c r="W13" s="58" t="s">
        <v>7330</v>
      </c>
      <c r="X13" s="58" t="s">
        <v>13</v>
      </c>
      <c r="Y13" s="58" t="s">
        <v>13</v>
      </c>
      <c r="Z13" s="58" t="s">
        <v>13</v>
      </c>
      <c r="AA13" s="58" t="s">
        <v>13</v>
      </c>
      <c r="AB13" s="58" t="s">
        <v>13</v>
      </c>
      <c r="AC13" s="56" t="s">
        <v>7330</v>
      </c>
      <c r="AD13" s="56" t="s">
        <v>13</v>
      </c>
      <c r="AE13" s="56" t="s">
        <v>13</v>
      </c>
      <c r="AF13" s="56" t="s">
        <v>7330</v>
      </c>
      <c r="AG13" s="56" t="s">
        <v>13</v>
      </c>
      <c r="AH13" s="56" t="s">
        <v>13</v>
      </c>
    </row>
    <row r="14" spans="1:34" ht="24.9" customHeight="1" x14ac:dyDescent="0.3">
      <c r="A14" s="54" t="s">
        <v>903</v>
      </c>
      <c r="B14" s="83" t="s">
        <v>874</v>
      </c>
      <c r="C14" s="87" t="s">
        <v>110</v>
      </c>
      <c r="D14" s="56" t="s">
        <v>7419</v>
      </c>
      <c r="E14" s="56">
        <v>8</v>
      </c>
      <c r="F14" s="56">
        <v>3</v>
      </c>
      <c r="G14" s="56">
        <v>11</v>
      </c>
      <c r="H14" s="56">
        <v>22</v>
      </c>
      <c r="I14" s="56">
        <v>44</v>
      </c>
      <c r="J14" s="104">
        <v>0.5</v>
      </c>
      <c r="K14" s="56" t="s">
        <v>904</v>
      </c>
      <c r="L14" s="56" t="s">
        <v>877</v>
      </c>
      <c r="M14" s="56" t="s">
        <v>202</v>
      </c>
      <c r="N14" s="56">
        <v>100</v>
      </c>
      <c r="O14" s="56" t="s">
        <v>878</v>
      </c>
      <c r="P14" s="87" t="s">
        <v>7370</v>
      </c>
      <c r="Q14" s="56" t="s">
        <v>7373</v>
      </c>
      <c r="R14" s="56" t="s">
        <v>18</v>
      </c>
      <c r="S14" s="57" t="s">
        <v>868</v>
      </c>
      <c r="T14" s="58" t="s">
        <v>13</v>
      </c>
      <c r="U14" s="56" t="s">
        <v>13</v>
      </c>
      <c r="V14" s="58" t="s">
        <v>7330</v>
      </c>
      <c r="W14" s="58" t="s">
        <v>13</v>
      </c>
      <c r="X14" s="58" t="s">
        <v>13</v>
      </c>
      <c r="Y14" s="58" t="s">
        <v>7330</v>
      </c>
      <c r="Z14" s="58" t="s">
        <v>13</v>
      </c>
      <c r="AA14" s="58" t="s">
        <v>13</v>
      </c>
      <c r="AB14" s="58" t="s">
        <v>7330</v>
      </c>
      <c r="AC14" s="56" t="s">
        <v>13</v>
      </c>
      <c r="AD14" s="56" t="s">
        <v>13</v>
      </c>
      <c r="AE14" s="56" t="s">
        <v>7330</v>
      </c>
      <c r="AF14" s="56" t="s">
        <v>13</v>
      </c>
      <c r="AG14" s="56" t="s">
        <v>13</v>
      </c>
      <c r="AH14" s="56" t="s">
        <v>7330</v>
      </c>
    </row>
    <row r="15" spans="1:34" ht="24.9" customHeight="1" x14ac:dyDescent="0.3">
      <c r="A15" s="54" t="s">
        <v>901</v>
      </c>
      <c r="B15" s="83" t="s">
        <v>874</v>
      </c>
      <c r="C15" s="87" t="s">
        <v>110</v>
      </c>
      <c r="D15" s="56" t="s">
        <v>7419</v>
      </c>
      <c r="E15" s="56">
        <v>8</v>
      </c>
      <c r="F15" s="56">
        <v>3</v>
      </c>
      <c r="G15" s="56">
        <v>11</v>
      </c>
      <c r="H15" s="56">
        <v>22</v>
      </c>
      <c r="I15" s="56">
        <v>44</v>
      </c>
      <c r="J15" s="104">
        <v>0.5</v>
      </c>
      <c r="K15" s="56" t="s">
        <v>902</v>
      </c>
      <c r="L15" s="56" t="s">
        <v>877</v>
      </c>
      <c r="M15" s="56" t="s">
        <v>202</v>
      </c>
      <c r="N15" s="56">
        <v>100</v>
      </c>
      <c r="O15" s="56" t="s">
        <v>878</v>
      </c>
      <c r="P15" s="87" t="s">
        <v>7370</v>
      </c>
      <c r="Q15" s="56" t="s">
        <v>7373</v>
      </c>
      <c r="R15" s="56" t="s">
        <v>18</v>
      </c>
      <c r="S15" s="57" t="s">
        <v>868</v>
      </c>
      <c r="T15" s="58" t="s">
        <v>13</v>
      </c>
      <c r="U15" s="56" t="s">
        <v>13</v>
      </c>
      <c r="V15" s="58" t="s">
        <v>7330</v>
      </c>
      <c r="W15" s="58" t="s">
        <v>13</v>
      </c>
      <c r="X15" s="58" t="s">
        <v>13</v>
      </c>
      <c r="Y15" s="58" t="s">
        <v>7330</v>
      </c>
      <c r="Z15" s="58" t="s">
        <v>13</v>
      </c>
      <c r="AA15" s="58" t="s">
        <v>13</v>
      </c>
      <c r="AB15" s="58" t="s">
        <v>13</v>
      </c>
      <c r="AC15" s="56" t="s">
        <v>7330</v>
      </c>
      <c r="AD15" s="56" t="s">
        <v>13</v>
      </c>
      <c r="AE15" s="56" t="s">
        <v>13</v>
      </c>
      <c r="AF15" s="56" t="s">
        <v>7330</v>
      </c>
      <c r="AG15" s="56" t="s">
        <v>13</v>
      </c>
      <c r="AH15" s="56" t="s">
        <v>13</v>
      </c>
    </row>
    <row r="16" spans="1:34" ht="24.9" customHeight="1" x14ac:dyDescent="0.3">
      <c r="A16" s="54" t="s">
        <v>899</v>
      </c>
      <c r="B16" s="83" t="s">
        <v>874</v>
      </c>
      <c r="C16" s="87" t="s">
        <v>110</v>
      </c>
      <c r="D16" s="56" t="s">
        <v>7419</v>
      </c>
      <c r="E16" s="56">
        <v>8</v>
      </c>
      <c r="F16" s="56">
        <v>3</v>
      </c>
      <c r="G16" s="56">
        <v>11</v>
      </c>
      <c r="H16" s="56">
        <v>22</v>
      </c>
      <c r="I16" s="56">
        <v>44</v>
      </c>
      <c r="J16" s="104">
        <v>0.5</v>
      </c>
      <c r="K16" s="56" t="s">
        <v>900</v>
      </c>
      <c r="L16" s="56" t="s">
        <v>877</v>
      </c>
      <c r="M16" s="56" t="s">
        <v>202</v>
      </c>
      <c r="N16" s="56">
        <v>100</v>
      </c>
      <c r="O16" s="56" t="s">
        <v>878</v>
      </c>
      <c r="P16" s="87" t="s">
        <v>7370</v>
      </c>
      <c r="Q16" s="56" t="s">
        <v>7373</v>
      </c>
      <c r="R16" s="56" t="s">
        <v>18</v>
      </c>
      <c r="S16" s="57" t="s">
        <v>868</v>
      </c>
      <c r="T16" s="58" t="s">
        <v>13</v>
      </c>
      <c r="U16" s="56" t="s">
        <v>13</v>
      </c>
      <c r="V16" s="58" t="s">
        <v>7330</v>
      </c>
      <c r="W16" s="58" t="s">
        <v>13</v>
      </c>
      <c r="X16" s="58" t="s">
        <v>13</v>
      </c>
      <c r="Y16" s="58" t="s">
        <v>7330</v>
      </c>
      <c r="Z16" s="58" t="s">
        <v>13</v>
      </c>
      <c r="AA16" s="58" t="s">
        <v>7330</v>
      </c>
      <c r="AB16" s="58" t="s">
        <v>13</v>
      </c>
      <c r="AC16" s="56" t="s">
        <v>13</v>
      </c>
      <c r="AD16" s="56" t="s">
        <v>13</v>
      </c>
      <c r="AE16" s="56" t="s">
        <v>13</v>
      </c>
      <c r="AF16" s="56" t="s">
        <v>13</v>
      </c>
      <c r="AG16" s="56" t="s">
        <v>7330</v>
      </c>
      <c r="AH16" s="56" t="s">
        <v>13</v>
      </c>
    </row>
    <row r="17" spans="1:34" ht="24.9" customHeight="1" x14ac:dyDescent="0.3">
      <c r="A17" s="54" t="s">
        <v>913</v>
      </c>
      <c r="B17" s="83" t="s">
        <v>874</v>
      </c>
      <c r="C17" s="87" t="s">
        <v>110</v>
      </c>
      <c r="D17" s="56" t="s">
        <v>7419</v>
      </c>
      <c r="E17" s="56">
        <v>8</v>
      </c>
      <c r="F17" s="56">
        <v>3</v>
      </c>
      <c r="G17" s="56">
        <v>11</v>
      </c>
      <c r="H17" s="56">
        <v>22</v>
      </c>
      <c r="I17" s="56">
        <v>44</v>
      </c>
      <c r="J17" s="104">
        <v>0.5</v>
      </c>
      <c r="K17" s="56" t="s">
        <v>914</v>
      </c>
      <c r="L17" s="56" t="s">
        <v>877</v>
      </c>
      <c r="M17" s="56" t="s">
        <v>202</v>
      </c>
      <c r="N17" s="56">
        <v>100</v>
      </c>
      <c r="O17" s="56" t="s">
        <v>878</v>
      </c>
      <c r="P17" s="87" t="s">
        <v>7370</v>
      </c>
      <c r="Q17" s="56" t="s">
        <v>7373</v>
      </c>
      <c r="R17" s="56" t="s">
        <v>18</v>
      </c>
      <c r="S17" s="57" t="s">
        <v>868</v>
      </c>
      <c r="T17" s="58" t="s">
        <v>7330</v>
      </c>
      <c r="U17" s="56" t="s">
        <v>13</v>
      </c>
      <c r="V17" s="58" t="s">
        <v>13</v>
      </c>
      <c r="W17" s="58" t="s">
        <v>7330</v>
      </c>
      <c r="X17" s="58" t="s">
        <v>13</v>
      </c>
      <c r="Y17" s="58" t="s">
        <v>13</v>
      </c>
      <c r="Z17" s="58" t="s">
        <v>13</v>
      </c>
      <c r="AA17" s="58" t="s">
        <v>13</v>
      </c>
      <c r="AB17" s="58" t="s">
        <v>13</v>
      </c>
      <c r="AC17" s="56" t="s">
        <v>7330</v>
      </c>
      <c r="AD17" s="56" t="s">
        <v>13</v>
      </c>
      <c r="AE17" s="56" t="s">
        <v>13</v>
      </c>
      <c r="AF17" s="56" t="s">
        <v>13</v>
      </c>
      <c r="AG17" s="56" t="s">
        <v>13</v>
      </c>
      <c r="AH17" s="56" t="s">
        <v>13</v>
      </c>
    </row>
    <row r="18" spans="1:34" ht="24.9" customHeight="1" x14ac:dyDescent="0.3">
      <c r="A18" s="54" t="s">
        <v>897</v>
      </c>
      <c r="B18" s="83" t="s">
        <v>874</v>
      </c>
      <c r="C18" s="87" t="s">
        <v>110</v>
      </c>
      <c r="D18" s="56" t="s">
        <v>7419</v>
      </c>
      <c r="E18" s="56">
        <v>8</v>
      </c>
      <c r="F18" s="56">
        <v>3</v>
      </c>
      <c r="G18" s="56">
        <v>11</v>
      </c>
      <c r="H18" s="56">
        <v>22</v>
      </c>
      <c r="I18" s="56">
        <v>44</v>
      </c>
      <c r="J18" s="104">
        <v>0.5</v>
      </c>
      <c r="K18" s="56" t="s">
        <v>898</v>
      </c>
      <c r="L18" s="56" t="s">
        <v>877</v>
      </c>
      <c r="M18" s="56" t="s">
        <v>202</v>
      </c>
      <c r="N18" s="56">
        <v>100</v>
      </c>
      <c r="O18" s="56" t="s">
        <v>878</v>
      </c>
      <c r="P18" s="87" t="s">
        <v>7370</v>
      </c>
      <c r="Q18" s="56" t="s">
        <v>7373</v>
      </c>
      <c r="R18" s="56" t="s">
        <v>18</v>
      </c>
      <c r="S18" s="57" t="s">
        <v>868</v>
      </c>
      <c r="T18" s="58" t="s">
        <v>13</v>
      </c>
      <c r="U18" s="56" t="s">
        <v>13</v>
      </c>
      <c r="V18" s="58" t="s">
        <v>7330</v>
      </c>
      <c r="W18" s="58" t="s">
        <v>13</v>
      </c>
      <c r="X18" s="58" t="s">
        <v>13</v>
      </c>
      <c r="Y18" s="58" t="s">
        <v>7330</v>
      </c>
      <c r="Z18" s="58" t="s">
        <v>7330</v>
      </c>
      <c r="AA18" s="58" t="s">
        <v>13</v>
      </c>
      <c r="AB18" s="58" t="s">
        <v>13</v>
      </c>
      <c r="AC18" s="56" t="s">
        <v>13</v>
      </c>
      <c r="AD18" s="56" t="s">
        <v>13</v>
      </c>
      <c r="AE18" s="56" t="s">
        <v>7330</v>
      </c>
      <c r="AF18" s="56" t="s">
        <v>13</v>
      </c>
      <c r="AG18" s="56" t="s">
        <v>13</v>
      </c>
      <c r="AH18" s="56" t="s">
        <v>7330</v>
      </c>
    </row>
    <row r="19" spans="1:34" ht="24.9" customHeight="1" x14ac:dyDescent="0.3">
      <c r="A19" s="54" t="s">
        <v>895</v>
      </c>
      <c r="B19" s="83" t="s">
        <v>874</v>
      </c>
      <c r="C19" s="87" t="s">
        <v>110</v>
      </c>
      <c r="D19" s="56" t="s">
        <v>7419</v>
      </c>
      <c r="E19" s="56">
        <v>8</v>
      </c>
      <c r="F19" s="56">
        <v>3</v>
      </c>
      <c r="G19" s="56">
        <v>11</v>
      </c>
      <c r="H19" s="56">
        <v>22</v>
      </c>
      <c r="I19" s="56">
        <v>44</v>
      </c>
      <c r="J19" s="104">
        <v>0.5</v>
      </c>
      <c r="K19" s="56" t="s">
        <v>896</v>
      </c>
      <c r="L19" s="56" t="s">
        <v>877</v>
      </c>
      <c r="M19" s="56" t="s">
        <v>202</v>
      </c>
      <c r="N19" s="56">
        <v>100</v>
      </c>
      <c r="O19" s="56" t="s">
        <v>878</v>
      </c>
      <c r="P19" s="87" t="s">
        <v>7370</v>
      </c>
      <c r="Q19" s="56" t="s">
        <v>7373</v>
      </c>
      <c r="R19" s="56" t="s">
        <v>18</v>
      </c>
      <c r="S19" s="57" t="s">
        <v>868</v>
      </c>
      <c r="T19" s="58" t="s">
        <v>13</v>
      </c>
      <c r="U19" s="56" t="s">
        <v>13</v>
      </c>
      <c r="V19" s="58" t="s">
        <v>7330</v>
      </c>
      <c r="W19" s="58" t="s">
        <v>13</v>
      </c>
      <c r="X19" s="58" t="s">
        <v>13</v>
      </c>
      <c r="Y19" s="58" t="s">
        <v>7330</v>
      </c>
      <c r="Z19" s="58" t="s">
        <v>13</v>
      </c>
      <c r="AA19" s="58" t="s">
        <v>13</v>
      </c>
      <c r="AB19" s="58" t="s">
        <v>13</v>
      </c>
      <c r="AC19" s="56" t="s">
        <v>13</v>
      </c>
      <c r="AD19" s="56" t="s">
        <v>13</v>
      </c>
      <c r="AE19" s="56" t="s">
        <v>7330</v>
      </c>
      <c r="AF19" s="56" t="s">
        <v>7330</v>
      </c>
      <c r="AG19" s="56" t="s">
        <v>13</v>
      </c>
      <c r="AH19" s="56" t="s">
        <v>13</v>
      </c>
    </row>
    <row r="20" spans="1:34" ht="24.9" customHeight="1" x14ac:dyDescent="0.3">
      <c r="A20" s="54" t="s">
        <v>910</v>
      </c>
      <c r="B20" s="83" t="s">
        <v>874</v>
      </c>
      <c r="C20" s="87" t="s">
        <v>110</v>
      </c>
      <c r="D20" s="56" t="s">
        <v>7419</v>
      </c>
      <c r="E20" s="56">
        <v>8</v>
      </c>
      <c r="F20" s="56">
        <v>3</v>
      </c>
      <c r="G20" s="56">
        <v>11</v>
      </c>
      <c r="H20" s="56">
        <v>22</v>
      </c>
      <c r="I20" s="56">
        <v>44</v>
      </c>
      <c r="J20" s="104">
        <v>0.5</v>
      </c>
      <c r="K20" s="56" t="s">
        <v>911</v>
      </c>
      <c r="L20" s="56" t="s">
        <v>877</v>
      </c>
      <c r="M20" s="56" t="s">
        <v>202</v>
      </c>
      <c r="N20" s="56">
        <v>100</v>
      </c>
      <c r="O20" s="56" t="s">
        <v>878</v>
      </c>
      <c r="P20" s="87" t="s">
        <v>7370</v>
      </c>
      <c r="Q20" s="56" t="s">
        <v>7373</v>
      </c>
      <c r="R20" s="56" t="s">
        <v>18</v>
      </c>
      <c r="S20" s="57" t="s">
        <v>868</v>
      </c>
      <c r="T20" s="58" t="s">
        <v>7330</v>
      </c>
      <c r="U20" s="56" t="s">
        <v>13</v>
      </c>
      <c r="V20" s="58" t="s">
        <v>13</v>
      </c>
      <c r="W20" s="58" t="s">
        <v>7330</v>
      </c>
      <c r="X20" s="58" t="s">
        <v>13</v>
      </c>
      <c r="Y20" s="58" t="s">
        <v>13</v>
      </c>
      <c r="Z20" s="58" t="s">
        <v>13</v>
      </c>
      <c r="AA20" s="58" t="s">
        <v>13</v>
      </c>
      <c r="AB20" s="58" t="s">
        <v>13</v>
      </c>
      <c r="AC20" s="56" t="s">
        <v>13</v>
      </c>
      <c r="AD20" s="56" t="s">
        <v>13</v>
      </c>
      <c r="AE20" s="56" t="s">
        <v>13</v>
      </c>
      <c r="AF20" s="56" t="s">
        <v>13</v>
      </c>
      <c r="AG20" s="56" t="s">
        <v>13</v>
      </c>
      <c r="AH20" s="56" t="s">
        <v>13</v>
      </c>
    </row>
    <row r="21" spans="1:34" ht="24.9" customHeight="1" x14ac:dyDescent="0.3">
      <c r="A21" s="54" t="s">
        <v>907</v>
      </c>
      <c r="B21" s="83" t="s">
        <v>874</v>
      </c>
      <c r="C21" s="87" t="s">
        <v>110</v>
      </c>
      <c r="D21" s="56" t="s">
        <v>7419</v>
      </c>
      <c r="E21" s="56">
        <v>8</v>
      </c>
      <c r="F21" s="56">
        <v>3</v>
      </c>
      <c r="G21" s="56">
        <v>11</v>
      </c>
      <c r="H21" s="56">
        <v>22</v>
      </c>
      <c r="I21" s="56">
        <v>44</v>
      </c>
      <c r="J21" s="104">
        <v>0.5</v>
      </c>
      <c r="K21" s="56" t="s">
        <v>908</v>
      </c>
      <c r="L21" s="56" t="s">
        <v>877</v>
      </c>
      <c r="M21" s="56" t="s">
        <v>202</v>
      </c>
      <c r="N21" s="56">
        <v>100</v>
      </c>
      <c r="O21" s="56" t="s">
        <v>878</v>
      </c>
      <c r="P21" s="87" t="s">
        <v>7370</v>
      </c>
      <c r="Q21" s="56" t="s">
        <v>7373</v>
      </c>
      <c r="R21" s="56" t="s">
        <v>18</v>
      </c>
      <c r="S21" s="57" t="s">
        <v>868</v>
      </c>
      <c r="T21" s="58" t="s">
        <v>7330</v>
      </c>
      <c r="U21" s="56" t="s">
        <v>13</v>
      </c>
      <c r="V21" s="58" t="s">
        <v>13</v>
      </c>
      <c r="W21" s="58" t="s">
        <v>7330</v>
      </c>
      <c r="X21" s="58" t="s">
        <v>13</v>
      </c>
      <c r="Y21" s="58" t="s">
        <v>13</v>
      </c>
      <c r="Z21" s="58" t="s">
        <v>13</v>
      </c>
      <c r="AA21" s="58" t="s">
        <v>13</v>
      </c>
      <c r="AB21" s="58" t="s">
        <v>13</v>
      </c>
      <c r="AC21" s="56" t="s">
        <v>13</v>
      </c>
      <c r="AD21" s="56" t="s">
        <v>13</v>
      </c>
      <c r="AE21" s="56" t="s">
        <v>13</v>
      </c>
      <c r="AF21" s="56" t="s">
        <v>13</v>
      </c>
      <c r="AG21" s="56" t="s">
        <v>13</v>
      </c>
      <c r="AH21" s="56" t="s">
        <v>13</v>
      </c>
    </row>
    <row r="22" spans="1:34" ht="24.9" customHeight="1" x14ac:dyDescent="0.3">
      <c r="A22" s="54" t="s">
        <v>905</v>
      </c>
      <c r="B22" s="83" t="s">
        <v>874</v>
      </c>
      <c r="C22" s="87" t="s">
        <v>110</v>
      </c>
      <c r="D22" s="56" t="s">
        <v>7419</v>
      </c>
      <c r="E22" s="56">
        <v>8</v>
      </c>
      <c r="F22" s="56">
        <v>3</v>
      </c>
      <c r="G22" s="56">
        <v>11</v>
      </c>
      <c r="H22" s="56">
        <v>22</v>
      </c>
      <c r="I22" s="56">
        <v>44</v>
      </c>
      <c r="J22" s="104">
        <v>0.5</v>
      </c>
      <c r="K22" s="56" t="s">
        <v>906</v>
      </c>
      <c r="L22" s="56" t="s">
        <v>877</v>
      </c>
      <c r="M22" s="56" t="s">
        <v>202</v>
      </c>
      <c r="N22" s="56">
        <v>100</v>
      </c>
      <c r="O22" s="56" t="s">
        <v>878</v>
      </c>
      <c r="P22" s="87" t="s">
        <v>7370</v>
      </c>
      <c r="Q22" s="56" t="s">
        <v>7373</v>
      </c>
      <c r="R22" s="56" t="s">
        <v>18</v>
      </c>
      <c r="S22" s="57" t="s">
        <v>868</v>
      </c>
      <c r="T22" s="58" t="s">
        <v>7330</v>
      </c>
      <c r="U22" s="56" t="s">
        <v>13</v>
      </c>
      <c r="V22" s="58" t="s">
        <v>13</v>
      </c>
      <c r="W22" s="58" t="s">
        <v>7330</v>
      </c>
      <c r="X22" s="58" t="s">
        <v>13</v>
      </c>
      <c r="Y22" s="58" t="s">
        <v>13</v>
      </c>
      <c r="Z22" s="58" t="s">
        <v>7330</v>
      </c>
      <c r="AA22" s="58" t="s">
        <v>13</v>
      </c>
      <c r="AB22" s="58" t="s">
        <v>13</v>
      </c>
      <c r="AC22" s="56" t="s">
        <v>7330</v>
      </c>
      <c r="AD22" s="56" t="s">
        <v>13</v>
      </c>
      <c r="AE22" s="56" t="s">
        <v>13</v>
      </c>
      <c r="AF22" s="56" t="s">
        <v>7330</v>
      </c>
      <c r="AG22" s="56" t="s">
        <v>13</v>
      </c>
      <c r="AH22" s="56" t="s">
        <v>13</v>
      </c>
    </row>
    <row r="23" spans="1:34" ht="24.9" customHeight="1" x14ac:dyDescent="0.3">
      <c r="A23" s="54" t="s">
        <v>893</v>
      </c>
      <c r="B23" s="83" t="s">
        <v>874</v>
      </c>
      <c r="C23" s="87" t="s">
        <v>110</v>
      </c>
      <c r="D23" s="56" t="s">
        <v>7419</v>
      </c>
      <c r="E23" s="56">
        <v>8</v>
      </c>
      <c r="F23" s="56">
        <v>3</v>
      </c>
      <c r="G23" s="56">
        <v>11</v>
      </c>
      <c r="H23" s="56">
        <v>22</v>
      </c>
      <c r="I23" s="56">
        <v>44</v>
      </c>
      <c r="J23" s="104">
        <v>0.5</v>
      </c>
      <c r="K23" s="56" t="s">
        <v>894</v>
      </c>
      <c r="L23" s="56" t="s">
        <v>877</v>
      </c>
      <c r="M23" s="56" t="s">
        <v>202</v>
      </c>
      <c r="N23" s="56">
        <v>100</v>
      </c>
      <c r="O23" s="56" t="s">
        <v>878</v>
      </c>
      <c r="P23" s="87" t="s">
        <v>7370</v>
      </c>
      <c r="Q23" s="56" t="s">
        <v>7373</v>
      </c>
      <c r="R23" s="56" t="s">
        <v>18</v>
      </c>
      <c r="S23" s="57" t="s">
        <v>868</v>
      </c>
      <c r="T23" s="58" t="s">
        <v>13</v>
      </c>
      <c r="U23" s="56" t="s">
        <v>13</v>
      </c>
      <c r="V23" s="58" t="s">
        <v>7330</v>
      </c>
      <c r="W23" s="58" t="s">
        <v>13</v>
      </c>
      <c r="X23" s="58" t="s">
        <v>13</v>
      </c>
      <c r="Y23" s="58" t="s">
        <v>7330</v>
      </c>
      <c r="Z23" s="58" t="s">
        <v>13</v>
      </c>
      <c r="AA23" s="58" t="s">
        <v>13</v>
      </c>
      <c r="AB23" s="58" t="s">
        <v>7330</v>
      </c>
      <c r="AC23" s="56" t="s">
        <v>13</v>
      </c>
      <c r="AD23" s="56" t="s">
        <v>13</v>
      </c>
      <c r="AE23" s="56" t="s">
        <v>7330</v>
      </c>
      <c r="AF23" s="56" t="s">
        <v>13</v>
      </c>
      <c r="AG23" s="56" t="s">
        <v>7330</v>
      </c>
      <c r="AH23" s="56" t="s">
        <v>13</v>
      </c>
    </row>
    <row r="24" spans="1:34" ht="24.9" customHeight="1" x14ac:dyDescent="0.3">
      <c r="A24" s="54" t="s">
        <v>891</v>
      </c>
      <c r="B24" s="83" t="s">
        <v>874</v>
      </c>
      <c r="C24" s="87" t="s">
        <v>110</v>
      </c>
      <c r="D24" s="56" t="s">
        <v>7419</v>
      </c>
      <c r="E24" s="56">
        <v>8</v>
      </c>
      <c r="F24" s="56">
        <v>3</v>
      </c>
      <c r="G24" s="56">
        <v>11</v>
      </c>
      <c r="H24" s="56">
        <v>22</v>
      </c>
      <c r="I24" s="56">
        <v>44</v>
      </c>
      <c r="J24" s="104">
        <v>0.5</v>
      </c>
      <c r="K24" s="56" t="s">
        <v>892</v>
      </c>
      <c r="L24" s="56" t="s">
        <v>877</v>
      </c>
      <c r="M24" s="56" t="s">
        <v>202</v>
      </c>
      <c r="N24" s="56">
        <v>100</v>
      </c>
      <c r="O24" s="56" t="s">
        <v>878</v>
      </c>
      <c r="P24" s="87" t="s">
        <v>7370</v>
      </c>
      <c r="Q24" s="56" t="s">
        <v>7373</v>
      </c>
      <c r="R24" s="56" t="s">
        <v>18</v>
      </c>
      <c r="S24" s="57" t="s">
        <v>868</v>
      </c>
      <c r="T24" s="58" t="s">
        <v>13</v>
      </c>
      <c r="U24" s="56" t="s">
        <v>13</v>
      </c>
      <c r="V24" s="58" t="s">
        <v>7330</v>
      </c>
      <c r="W24" s="58" t="s">
        <v>13</v>
      </c>
      <c r="X24" s="58" t="s">
        <v>13</v>
      </c>
      <c r="Y24" s="58" t="s">
        <v>7330</v>
      </c>
      <c r="Z24" s="58" t="s">
        <v>13</v>
      </c>
      <c r="AA24" s="58" t="s">
        <v>13</v>
      </c>
      <c r="AB24" s="58" t="s">
        <v>7330</v>
      </c>
      <c r="AC24" s="56" t="s">
        <v>13</v>
      </c>
      <c r="AD24" s="56" t="s">
        <v>13</v>
      </c>
      <c r="AE24" s="56" t="s">
        <v>7330</v>
      </c>
      <c r="AF24" s="56" t="s">
        <v>13</v>
      </c>
      <c r="AG24" s="56" t="s">
        <v>13</v>
      </c>
      <c r="AH24" s="56" t="s">
        <v>7330</v>
      </c>
    </row>
    <row r="25" spans="1:34" ht="24.9" customHeight="1" x14ac:dyDescent="0.3">
      <c r="A25" s="54" t="s">
        <v>889</v>
      </c>
      <c r="B25" s="83" t="s">
        <v>874</v>
      </c>
      <c r="C25" s="87" t="s">
        <v>110</v>
      </c>
      <c r="D25" s="56" t="s">
        <v>7419</v>
      </c>
      <c r="E25" s="56">
        <v>8</v>
      </c>
      <c r="F25" s="56">
        <v>3</v>
      </c>
      <c r="G25" s="56">
        <v>11</v>
      </c>
      <c r="H25" s="56">
        <v>22</v>
      </c>
      <c r="I25" s="56">
        <v>44</v>
      </c>
      <c r="J25" s="104">
        <v>0.5</v>
      </c>
      <c r="K25" s="56" t="s">
        <v>890</v>
      </c>
      <c r="L25" s="56" t="s">
        <v>877</v>
      </c>
      <c r="M25" s="56" t="s">
        <v>202</v>
      </c>
      <c r="N25" s="56">
        <v>100</v>
      </c>
      <c r="O25" s="56" t="s">
        <v>878</v>
      </c>
      <c r="P25" s="87" t="s">
        <v>7370</v>
      </c>
      <c r="Q25" s="56" t="s">
        <v>7373</v>
      </c>
      <c r="R25" s="56" t="s">
        <v>18</v>
      </c>
      <c r="S25" s="57" t="s">
        <v>868</v>
      </c>
      <c r="T25" s="58" t="s">
        <v>13</v>
      </c>
      <c r="U25" s="56" t="s">
        <v>13</v>
      </c>
      <c r="V25" s="58" t="s">
        <v>7330</v>
      </c>
      <c r="W25" s="58" t="s">
        <v>13</v>
      </c>
      <c r="X25" s="58" t="s">
        <v>13</v>
      </c>
      <c r="Y25" s="58" t="s">
        <v>7330</v>
      </c>
      <c r="Z25" s="58" t="s">
        <v>13</v>
      </c>
      <c r="AA25" s="58" t="s">
        <v>13</v>
      </c>
      <c r="AB25" s="58" t="s">
        <v>7330</v>
      </c>
      <c r="AC25" s="56" t="s">
        <v>13</v>
      </c>
      <c r="AD25" s="56" t="s">
        <v>13</v>
      </c>
      <c r="AE25" s="56" t="s">
        <v>7330</v>
      </c>
      <c r="AF25" s="56" t="s">
        <v>13</v>
      </c>
      <c r="AG25" s="56" t="s">
        <v>13</v>
      </c>
      <c r="AH25" s="56" t="s">
        <v>7330</v>
      </c>
    </row>
    <row r="26" spans="1:34" ht="24.9" customHeight="1" x14ac:dyDescent="0.3">
      <c r="A26" s="54" t="s">
        <v>887</v>
      </c>
      <c r="B26" s="83" t="s">
        <v>874</v>
      </c>
      <c r="C26" s="87" t="s">
        <v>110</v>
      </c>
      <c r="D26" s="56" t="s">
        <v>7419</v>
      </c>
      <c r="E26" s="56">
        <v>8</v>
      </c>
      <c r="F26" s="56">
        <v>3</v>
      </c>
      <c r="G26" s="56">
        <v>11</v>
      </c>
      <c r="H26" s="56">
        <v>22</v>
      </c>
      <c r="I26" s="56">
        <v>44</v>
      </c>
      <c r="J26" s="104">
        <v>0.5</v>
      </c>
      <c r="K26" s="56" t="s">
        <v>888</v>
      </c>
      <c r="L26" s="56" t="s">
        <v>877</v>
      </c>
      <c r="M26" s="56" t="s">
        <v>202</v>
      </c>
      <c r="N26" s="56">
        <v>100</v>
      </c>
      <c r="O26" s="56" t="s">
        <v>878</v>
      </c>
      <c r="P26" s="87" t="s">
        <v>7370</v>
      </c>
      <c r="Q26" s="56" t="s">
        <v>7373</v>
      </c>
      <c r="R26" s="56" t="s">
        <v>18</v>
      </c>
      <c r="S26" s="57" t="s">
        <v>868</v>
      </c>
      <c r="T26" s="58" t="s">
        <v>13</v>
      </c>
      <c r="U26" s="56" t="s">
        <v>13</v>
      </c>
      <c r="V26" s="58" t="s">
        <v>7330</v>
      </c>
      <c r="W26" s="58" t="s">
        <v>13</v>
      </c>
      <c r="X26" s="58" t="s">
        <v>13</v>
      </c>
      <c r="Y26" s="58" t="s">
        <v>7330</v>
      </c>
      <c r="Z26" s="58" t="s">
        <v>13</v>
      </c>
      <c r="AA26" s="58" t="s">
        <v>7330</v>
      </c>
      <c r="AB26" s="58" t="s">
        <v>13</v>
      </c>
      <c r="AC26" s="56" t="s">
        <v>13</v>
      </c>
      <c r="AD26" s="56" t="s">
        <v>7330</v>
      </c>
      <c r="AE26" s="56" t="s">
        <v>13</v>
      </c>
      <c r="AF26" s="56" t="s">
        <v>13</v>
      </c>
      <c r="AG26" s="56" t="s">
        <v>13</v>
      </c>
      <c r="AH26" s="56" t="s">
        <v>13</v>
      </c>
    </row>
    <row r="27" spans="1:34" ht="24.9" customHeight="1" x14ac:dyDescent="0.3">
      <c r="A27" s="59" t="s">
        <v>875</v>
      </c>
      <c r="B27" s="82" t="s">
        <v>874</v>
      </c>
      <c r="C27" s="88" t="s">
        <v>110</v>
      </c>
      <c r="D27" s="56" t="s">
        <v>7419</v>
      </c>
      <c r="E27" s="56">
        <v>8</v>
      </c>
      <c r="F27" s="56">
        <v>3</v>
      </c>
      <c r="G27" s="56">
        <v>11</v>
      </c>
      <c r="H27" s="56">
        <v>22</v>
      </c>
      <c r="I27" s="56">
        <v>44</v>
      </c>
      <c r="J27" s="104">
        <v>0.5</v>
      </c>
      <c r="K27" s="56" t="s">
        <v>876</v>
      </c>
      <c r="L27" s="57" t="s">
        <v>877</v>
      </c>
      <c r="M27" s="57" t="s">
        <v>202</v>
      </c>
      <c r="N27" s="57">
        <v>100</v>
      </c>
      <c r="O27" s="56" t="s">
        <v>878</v>
      </c>
      <c r="P27" s="87" t="s">
        <v>7370</v>
      </c>
      <c r="Q27" s="56" t="s">
        <v>7373</v>
      </c>
      <c r="R27" s="57" t="s">
        <v>18</v>
      </c>
      <c r="S27" s="57" t="s">
        <v>868</v>
      </c>
      <c r="T27" s="61" t="s">
        <v>13</v>
      </c>
      <c r="U27" s="56" t="s">
        <v>7330</v>
      </c>
      <c r="V27" s="61" t="s">
        <v>13</v>
      </c>
      <c r="W27" s="61" t="s">
        <v>13</v>
      </c>
      <c r="X27" s="61" t="s">
        <v>13</v>
      </c>
      <c r="Y27" s="61" t="s">
        <v>13</v>
      </c>
      <c r="Z27" s="61" t="s">
        <v>13</v>
      </c>
      <c r="AA27" s="58" t="s">
        <v>7330</v>
      </c>
      <c r="AB27" s="61" t="s">
        <v>13</v>
      </c>
      <c r="AC27" s="56" t="s">
        <v>13</v>
      </c>
      <c r="AD27" s="56" t="s">
        <v>13</v>
      </c>
      <c r="AE27" s="56" t="s">
        <v>13</v>
      </c>
      <c r="AF27" s="56" t="s">
        <v>13</v>
      </c>
      <c r="AG27" s="56" t="s">
        <v>13</v>
      </c>
      <c r="AH27" s="56" t="s">
        <v>13</v>
      </c>
    </row>
    <row r="28" spans="1:34" ht="24.9" customHeight="1" x14ac:dyDescent="0.3">
      <c r="A28" s="54" t="s">
        <v>885</v>
      </c>
      <c r="B28" s="83" t="s">
        <v>874</v>
      </c>
      <c r="C28" s="87" t="s">
        <v>110</v>
      </c>
      <c r="D28" s="56" t="s">
        <v>7419</v>
      </c>
      <c r="E28" s="56">
        <v>8</v>
      </c>
      <c r="F28" s="56">
        <v>3</v>
      </c>
      <c r="G28" s="56">
        <v>11</v>
      </c>
      <c r="H28" s="56">
        <v>22</v>
      </c>
      <c r="I28" s="56">
        <v>44</v>
      </c>
      <c r="J28" s="104">
        <v>0.5</v>
      </c>
      <c r="K28" s="56" t="s">
        <v>886</v>
      </c>
      <c r="L28" s="56" t="s">
        <v>877</v>
      </c>
      <c r="M28" s="56" t="s">
        <v>202</v>
      </c>
      <c r="N28" s="56">
        <v>100</v>
      </c>
      <c r="O28" s="56" t="s">
        <v>878</v>
      </c>
      <c r="P28" s="87" t="s">
        <v>7370</v>
      </c>
      <c r="Q28" s="56" t="s">
        <v>7373</v>
      </c>
      <c r="R28" s="56" t="s">
        <v>18</v>
      </c>
      <c r="S28" s="57" t="s">
        <v>868</v>
      </c>
      <c r="T28" s="58" t="s">
        <v>13</v>
      </c>
      <c r="U28" s="56" t="s">
        <v>13</v>
      </c>
      <c r="V28" s="58" t="s">
        <v>7330</v>
      </c>
      <c r="W28" s="58" t="s">
        <v>7330</v>
      </c>
      <c r="X28" s="58" t="s">
        <v>13</v>
      </c>
      <c r="Y28" s="58" t="s">
        <v>13</v>
      </c>
      <c r="Z28" s="58" t="s">
        <v>7330</v>
      </c>
      <c r="AA28" s="58" t="s">
        <v>13</v>
      </c>
      <c r="AB28" s="58" t="s">
        <v>13</v>
      </c>
      <c r="AC28" s="56" t="s">
        <v>13</v>
      </c>
      <c r="AD28" s="56" t="s">
        <v>13</v>
      </c>
      <c r="AE28" s="56" t="s">
        <v>13</v>
      </c>
      <c r="AF28" s="56" t="s">
        <v>13</v>
      </c>
      <c r="AG28" s="56" t="s">
        <v>7330</v>
      </c>
      <c r="AH28" s="56" t="s">
        <v>13</v>
      </c>
    </row>
    <row r="29" spans="1:34" ht="24.9" customHeight="1" x14ac:dyDescent="0.3">
      <c r="A29" s="54" t="s">
        <v>883</v>
      </c>
      <c r="B29" s="83" t="s">
        <v>874</v>
      </c>
      <c r="C29" s="87" t="s">
        <v>110</v>
      </c>
      <c r="D29" s="56" t="s">
        <v>7419</v>
      </c>
      <c r="E29" s="56">
        <v>8</v>
      </c>
      <c r="F29" s="56">
        <v>3</v>
      </c>
      <c r="G29" s="56">
        <v>11</v>
      </c>
      <c r="H29" s="56">
        <v>22</v>
      </c>
      <c r="I29" s="56">
        <v>44</v>
      </c>
      <c r="J29" s="104">
        <v>0.5</v>
      </c>
      <c r="K29" s="56" t="s">
        <v>884</v>
      </c>
      <c r="L29" s="56" t="s">
        <v>877</v>
      </c>
      <c r="M29" s="56" t="s">
        <v>202</v>
      </c>
      <c r="N29" s="56">
        <v>100</v>
      </c>
      <c r="O29" s="56" t="s">
        <v>878</v>
      </c>
      <c r="P29" s="87" t="s">
        <v>7370</v>
      </c>
      <c r="Q29" s="56" t="s">
        <v>7373</v>
      </c>
      <c r="R29" s="56" t="s">
        <v>18</v>
      </c>
      <c r="S29" s="57" t="s">
        <v>868</v>
      </c>
      <c r="T29" s="58" t="s">
        <v>13</v>
      </c>
      <c r="U29" s="56" t="s">
        <v>13</v>
      </c>
      <c r="V29" s="58" t="s">
        <v>7330</v>
      </c>
      <c r="W29" s="58" t="s">
        <v>13</v>
      </c>
      <c r="X29" s="58" t="s">
        <v>13</v>
      </c>
      <c r="Y29" s="58" t="s">
        <v>7330</v>
      </c>
      <c r="Z29" s="58" t="s">
        <v>13</v>
      </c>
      <c r="AA29" s="58" t="s">
        <v>13</v>
      </c>
      <c r="AB29" s="58" t="s">
        <v>7330</v>
      </c>
      <c r="AC29" s="56" t="s">
        <v>13</v>
      </c>
      <c r="AD29" s="56" t="s">
        <v>13</v>
      </c>
      <c r="AE29" s="56" t="s">
        <v>7330</v>
      </c>
      <c r="AF29" s="56" t="s">
        <v>13</v>
      </c>
      <c r="AG29" s="56" t="s">
        <v>13</v>
      </c>
      <c r="AH29" s="56" t="s">
        <v>7330</v>
      </c>
    </row>
    <row r="30" spans="1:34" ht="24.9" customHeight="1" x14ac:dyDescent="0.3">
      <c r="A30" s="59" t="s">
        <v>1449</v>
      </c>
      <c r="B30" s="82" t="s">
        <v>1448</v>
      </c>
      <c r="C30" s="88" t="s">
        <v>110</v>
      </c>
      <c r="D30" s="57"/>
      <c r="E30" s="57">
        <v>0</v>
      </c>
      <c r="F30" s="57">
        <v>1</v>
      </c>
      <c r="G30" s="57">
        <v>0</v>
      </c>
      <c r="H30" s="57">
        <v>1</v>
      </c>
      <c r="I30" s="57">
        <v>8</v>
      </c>
      <c r="J30" s="104">
        <v>0.125</v>
      </c>
      <c r="K30" s="56" t="s">
        <v>1450</v>
      </c>
      <c r="L30" s="57" t="s">
        <v>1451</v>
      </c>
      <c r="M30" s="57" t="s">
        <v>110</v>
      </c>
      <c r="N30" s="57" t="s">
        <v>7374</v>
      </c>
      <c r="O30" s="57" t="s">
        <v>17906</v>
      </c>
      <c r="P30" s="88" t="s">
        <v>1452</v>
      </c>
      <c r="Q30" s="57" t="s">
        <v>7374</v>
      </c>
      <c r="R30" s="57" t="s">
        <v>402</v>
      </c>
      <c r="S30" s="57" t="s">
        <v>113</v>
      </c>
      <c r="T30" s="61" t="s">
        <v>13</v>
      </c>
      <c r="U30" s="56" t="s">
        <v>7330</v>
      </c>
      <c r="V30" s="61" t="s">
        <v>13</v>
      </c>
      <c r="W30" s="61" t="s">
        <v>13</v>
      </c>
      <c r="X30" s="61" t="s">
        <v>13</v>
      </c>
      <c r="Y30" s="61" t="s">
        <v>13</v>
      </c>
      <c r="Z30" s="61" t="s">
        <v>13</v>
      </c>
      <c r="AA30" s="61" t="s">
        <v>13</v>
      </c>
      <c r="AB30" s="61" t="s">
        <v>13</v>
      </c>
      <c r="AC30" s="56" t="s">
        <v>13</v>
      </c>
      <c r="AD30" s="56" t="s">
        <v>7330</v>
      </c>
      <c r="AE30" s="56" t="s">
        <v>13</v>
      </c>
      <c r="AF30" s="56" t="s">
        <v>13</v>
      </c>
      <c r="AG30" s="56" t="s">
        <v>13</v>
      </c>
      <c r="AH30" s="56" t="s">
        <v>13</v>
      </c>
    </row>
    <row r="31" spans="1:34" ht="24.9" customHeight="1" x14ac:dyDescent="0.3">
      <c r="A31" s="54" t="s">
        <v>1454</v>
      </c>
      <c r="B31" s="83" t="s">
        <v>1453</v>
      </c>
      <c r="C31" s="87" t="s">
        <v>1456</v>
      </c>
      <c r="D31" s="56"/>
      <c r="E31" s="56">
        <v>0</v>
      </c>
      <c r="F31" s="56">
        <v>0</v>
      </c>
      <c r="G31" s="56">
        <v>1</v>
      </c>
      <c r="H31" s="56">
        <v>1</v>
      </c>
      <c r="I31" s="56">
        <v>8</v>
      </c>
      <c r="J31" s="104">
        <v>0.125</v>
      </c>
      <c r="K31" s="56" t="s">
        <v>1455</v>
      </c>
      <c r="L31" s="56" t="s">
        <v>1457</v>
      </c>
      <c r="M31" s="56" t="s">
        <v>1458</v>
      </c>
      <c r="N31" s="56">
        <v>100</v>
      </c>
      <c r="O31" s="56"/>
      <c r="P31" s="87"/>
      <c r="Q31" s="56"/>
      <c r="R31" s="56" t="s">
        <v>18</v>
      </c>
      <c r="S31" s="57" t="s">
        <v>113</v>
      </c>
      <c r="T31" s="58" t="s">
        <v>13</v>
      </c>
      <c r="U31" s="56" t="s">
        <v>13</v>
      </c>
      <c r="V31" s="58" t="s">
        <v>7330</v>
      </c>
      <c r="W31" s="58" t="s">
        <v>13</v>
      </c>
      <c r="X31" s="58" t="s">
        <v>13</v>
      </c>
      <c r="Y31" s="58" t="s">
        <v>7330</v>
      </c>
      <c r="Z31" s="58" t="s">
        <v>13</v>
      </c>
      <c r="AA31" s="58" t="s">
        <v>7330</v>
      </c>
      <c r="AB31" s="58" t="s">
        <v>13</v>
      </c>
      <c r="AC31" s="56" t="s">
        <v>13</v>
      </c>
      <c r="AD31" s="56" t="s">
        <v>13</v>
      </c>
      <c r="AE31" s="56" t="s">
        <v>7330</v>
      </c>
      <c r="AF31" s="56" t="s">
        <v>13</v>
      </c>
      <c r="AG31" s="56" t="s">
        <v>13</v>
      </c>
      <c r="AH31" s="56" t="s">
        <v>7330</v>
      </c>
    </row>
    <row r="32" spans="1:34" ht="24.9" customHeight="1" x14ac:dyDescent="0.3">
      <c r="A32" s="59" t="s">
        <v>2423</v>
      </c>
      <c r="B32" s="82" t="s">
        <v>2422</v>
      </c>
      <c r="C32" s="88" t="s">
        <v>2425</v>
      </c>
      <c r="D32" s="57" t="s">
        <v>7416</v>
      </c>
      <c r="E32" s="57">
        <v>0</v>
      </c>
      <c r="F32" s="57">
        <v>1</v>
      </c>
      <c r="G32" s="57">
        <v>0</v>
      </c>
      <c r="H32" s="57">
        <v>1</v>
      </c>
      <c r="I32" s="57">
        <v>15</v>
      </c>
      <c r="J32" s="104">
        <v>6.6666666666666666E-2</v>
      </c>
      <c r="K32" s="56" t="s">
        <v>2424</v>
      </c>
      <c r="L32" s="57" t="s">
        <v>2426</v>
      </c>
      <c r="M32" s="57" t="s">
        <v>2427</v>
      </c>
      <c r="N32" s="57">
        <v>100</v>
      </c>
      <c r="O32" s="57"/>
      <c r="P32" s="88"/>
      <c r="Q32" s="57"/>
      <c r="R32" s="57" t="s">
        <v>18</v>
      </c>
      <c r="S32" s="56" t="s">
        <v>257</v>
      </c>
      <c r="T32" s="61" t="s">
        <v>13</v>
      </c>
      <c r="U32" s="56" t="s">
        <v>7330</v>
      </c>
      <c r="V32" s="61" t="s">
        <v>13</v>
      </c>
      <c r="W32" s="61" t="s">
        <v>13</v>
      </c>
      <c r="X32" s="61" t="s">
        <v>13</v>
      </c>
      <c r="Y32" s="61" t="s">
        <v>13</v>
      </c>
      <c r="Z32" s="61" t="s">
        <v>13</v>
      </c>
      <c r="AA32" s="58" t="s">
        <v>7330</v>
      </c>
      <c r="AB32" s="61" t="s">
        <v>13</v>
      </c>
      <c r="AC32" s="56" t="s">
        <v>13</v>
      </c>
      <c r="AD32" s="56" t="s">
        <v>13</v>
      </c>
      <c r="AE32" s="56" t="s">
        <v>13</v>
      </c>
      <c r="AF32" s="56" t="s">
        <v>13</v>
      </c>
      <c r="AG32" s="56" t="s">
        <v>13</v>
      </c>
      <c r="AH32" s="56" t="s">
        <v>13</v>
      </c>
    </row>
    <row r="33" spans="1:34" ht="24.9" customHeight="1" x14ac:dyDescent="0.3">
      <c r="A33" s="54" t="s">
        <v>2529</v>
      </c>
      <c r="B33" s="83" t="s">
        <v>2528</v>
      </c>
      <c r="C33" s="87" t="s">
        <v>110</v>
      </c>
      <c r="D33" s="56"/>
      <c r="E33" s="56">
        <v>1</v>
      </c>
      <c r="F33" s="56">
        <v>0</v>
      </c>
      <c r="G33" s="56">
        <v>1</v>
      </c>
      <c r="H33" s="56">
        <v>2</v>
      </c>
      <c r="I33" s="56">
        <v>5</v>
      </c>
      <c r="J33" s="104">
        <v>0.4</v>
      </c>
      <c r="K33" s="56" t="s">
        <v>2530</v>
      </c>
      <c r="L33" s="56" t="s">
        <v>2531</v>
      </c>
      <c r="M33" s="56" t="s">
        <v>110</v>
      </c>
      <c r="N33" s="56">
        <v>100</v>
      </c>
      <c r="O33" s="57" t="s">
        <v>17906</v>
      </c>
      <c r="P33" s="87" t="s">
        <v>2532</v>
      </c>
      <c r="Q33" s="56" t="s">
        <v>7375</v>
      </c>
      <c r="R33" s="56" t="s">
        <v>112</v>
      </c>
      <c r="S33" s="56" t="s">
        <v>55</v>
      </c>
      <c r="T33" s="58" t="s">
        <v>13</v>
      </c>
      <c r="U33" s="56" t="s">
        <v>13</v>
      </c>
      <c r="V33" s="58" t="s">
        <v>7330</v>
      </c>
      <c r="W33" s="58" t="s">
        <v>13</v>
      </c>
      <c r="X33" s="58" t="s">
        <v>13</v>
      </c>
      <c r="Y33" s="58" t="s">
        <v>7330</v>
      </c>
      <c r="Z33" s="58" t="s">
        <v>13</v>
      </c>
      <c r="AA33" s="58" t="s">
        <v>13</v>
      </c>
      <c r="AB33" s="58" t="s">
        <v>13</v>
      </c>
      <c r="AC33" s="56" t="s">
        <v>13</v>
      </c>
      <c r="AD33" s="56" t="s">
        <v>13</v>
      </c>
      <c r="AE33" s="56" t="s">
        <v>13</v>
      </c>
      <c r="AF33" s="56" t="s">
        <v>13</v>
      </c>
      <c r="AG33" s="56" t="s">
        <v>13</v>
      </c>
      <c r="AH33" s="56" t="s">
        <v>13</v>
      </c>
    </row>
    <row r="34" spans="1:34" ht="24.9" customHeight="1" x14ac:dyDescent="0.3">
      <c r="A34" s="54" t="s">
        <v>2533</v>
      </c>
      <c r="B34" s="83" t="s">
        <v>2528</v>
      </c>
      <c r="C34" s="87" t="s">
        <v>110</v>
      </c>
      <c r="D34" s="56"/>
      <c r="E34" s="56">
        <v>1</v>
      </c>
      <c r="F34" s="56">
        <v>0</v>
      </c>
      <c r="G34" s="56">
        <v>1</v>
      </c>
      <c r="H34" s="56">
        <v>2</v>
      </c>
      <c r="I34" s="56">
        <v>5</v>
      </c>
      <c r="J34" s="104">
        <v>0.4</v>
      </c>
      <c r="K34" s="56" t="s">
        <v>2534</v>
      </c>
      <c r="L34" s="56" t="s">
        <v>2531</v>
      </c>
      <c r="M34" s="56" t="s">
        <v>110</v>
      </c>
      <c r="N34" s="56">
        <v>100</v>
      </c>
      <c r="O34" s="57" t="s">
        <v>17906</v>
      </c>
      <c r="P34" s="87" t="s">
        <v>2532</v>
      </c>
      <c r="Q34" s="56" t="s">
        <v>7375</v>
      </c>
      <c r="R34" s="56" t="s">
        <v>112</v>
      </c>
      <c r="S34" s="56" t="s">
        <v>55</v>
      </c>
      <c r="T34" s="58" t="s">
        <v>7330</v>
      </c>
      <c r="U34" s="56" t="s">
        <v>13</v>
      </c>
      <c r="V34" s="58" t="s">
        <v>13</v>
      </c>
      <c r="W34" s="58" t="s">
        <v>7330</v>
      </c>
      <c r="X34" s="58" t="s">
        <v>13</v>
      </c>
      <c r="Y34" s="58" t="s">
        <v>13</v>
      </c>
      <c r="Z34" s="58" t="s">
        <v>7330</v>
      </c>
      <c r="AA34" s="58" t="s">
        <v>13</v>
      </c>
      <c r="AB34" s="58" t="s">
        <v>13</v>
      </c>
      <c r="AC34" s="56" t="s">
        <v>7330</v>
      </c>
      <c r="AD34" s="56" t="s">
        <v>13</v>
      </c>
      <c r="AE34" s="56" t="s">
        <v>13</v>
      </c>
      <c r="AF34" s="56" t="s">
        <v>7330</v>
      </c>
      <c r="AG34" s="56" t="s">
        <v>13</v>
      </c>
      <c r="AH34" s="56" t="s">
        <v>13</v>
      </c>
    </row>
    <row r="35" spans="1:34" ht="24.9" customHeight="1" x14ac:dyDescent="0.3">
      <c r="A35" s="59" t="s">
        <v>3472</v>
      </c>
      <c r="B35" s="82" t="s">
        <v>3471</v>
      </c>
      <c r="C35" s="88" t="s">
        <v>3474</v>
      </c>
      <c r="D35" s="57"/>
      <c r="E35" s="57">
        <v>0</v>
      </c>
      <c r="F35" s="57">
        <v>1</v>
      </c>
      <c r="G35" s="57">
        <v>0</v>
      </c>
      <c r="H35" s="57">
        <v>1</v>
      </c>
      <c r="I35" s="57">
        <v>13</v>
      </c>
      <c r="J35" s="104">
        <v>7.6923076923076927E-2</v>
      </c>
      <c r="K35" s="56" t="s">
        <v>3473</v>
      </c>
      <c r="L35" s="57" t="s">
        <v>3475</v>
      </c>
      <c r="M35" s="57" t="s">
        <v>3126</v>
      </c>
      <c r="N35" s="57" t="s">
        <v>7392</v>
      </c>
      <c r="O35" s="57"/>
      <c r="P35" s="88"/>
      <c r="Q35" s="57"/>
      <c r="R35" s="57" t="s">
        <v>236</v>
      </c>
      <c r="S35" s="57" t="s">
        <v>868</v>
      </c>
      <c r="T35" s="61" t="s">
        <v>13</v>
      </c>
      <c r="U35" s="56" t="s">
        <v>7330</v>
      </c>
      <c r="V35" s="61" t="s">
        <v>13</v>
      </c>
      <c r="W35" s="61" t="s">
        <v>13</v>
      </c>
      <c r="X35" s="61" t="s">
        <v>7330</v>
      </c>
      <c r="Y35" s="61" t="s">
        <v>13</v>
      </c>
      <c r="Z35" s="61" t="s">
        <v>13</v>
      </c>
      <c r="AA35" s="61" t="s">
        <v>13</v>
      </c>
      <c r="AB35" s="61" t="s">
        <v>13</v>
      </c>
      <c r="AC35" s="56" t="s">
        <v>13</v>
      </c>
      <c r="AD35" s="56" t="s">
        <v>7330</v>
      </c>
      <c r="AE35" s="56" t="s">
        <v>13</v>
      </c>
      <c r="AF35" s="56" t="s">
        <v>13</v>
      </c>
      <c r="AG35" s="56" t="s">
        <v>13</v>
      </c>
      <c r="AH35" s="56" t="s">
        <v>13</v>
      </c>
    </row>
    <row r="36" spans="1:34" ht="24.9" customHeight="1" x14ac:dyDescent="0.3">
      <c r="A36" s="59" t="s">
        <v>3614</v>
      </c>
      <c r="B36" s="82" t="s">
        <v>3613</v>
      </c>
      <c r="C36" s="88" t="s">
        <v>110</v>
      </c>
      <c r="D36" s="57"/>
      <c r="E36" s="57">
        <v>0</v>
      </c>
      <c r="F36" s="57">
        <v>1</v>
      </c>
      <c r="G36" s="57">
        <v>0</v>
      </c>
      <c r="H36" s="57">
        <v>1</v>
      </c>
      <c r="I36" s="57">
        <v>13</v>
      </c>
      <c r="J36" s="104">
        <v>7.6923076923076927E-2</v>
      </c>
      <c r="K36" s="56" t="s">
        <v>3615</v>
      </c>
      <c r="L36" s="57" t="s">
        <v>13</v>
      </c>
      <c r="M36" s="57" t="s">
        <v>13</v>
      </c>
      <c r="N36" s="57" t="s">
        <v>13</v>
      </c>
      <c r="O36" s="57" t="s">
        <v>17928</v>
      </c>
      <c r="P36" s="88" t="s">
        <v>1456</v>
      </c>
      <c r="Q36" s="57">
        <v>100</v>
      </c>
      <c r="R36" s="57" t="s">
        <v>18</v>
      </c>
      <c r="S36" s="56" t="s">
        <v>113</v>
      </c>
      <c r="T36" s="61" t="s">
        <v>13</v>
      </c>
      <c r="U36" s="56" t="s">
        <v>7330</v>
      </c>
      <c r="V36" s="61" t="s">
        <v>13</v>
      </c>
      <c r="W36" s="61" t="s">
        <v>13</v>
      </c>
      <c r="X36" s="61" t="s">
        <v>7330</v>
      </c>
      <c r="Y36" s="61" t="s">
        <v>13</v>
      </c>
      <c r="Z36" s="61" t="s">
        <v>13</v>
      </c>
      <c r="AA36" s="61" t="s">
        <v>13</v>
      </c>
      <c r="AB36" s="61" t="s">
        <v>13</v>
      </c>
      <c r="AC36" s="56" t="s">
        <v>13</v>
      </c>
      <c r="AD36" s="56" t="s">
        <v>7330</v>
      </c>
      <c r="AE36" s="56" t="s">
        <v>13</v>
      </c>
      <c r="AF36" s="56" t="s">
        <v>13</v>
      </c>
      <c r="AG36" s="56" t="s">
        <v>13</v>
      </c>
      <c r="AH36" s="56" t="s">
        <v>13</v>
      </c>
    </row>
    <row r="37" spans="1:34" ht="24.9" customHeight="1" x14ac:dyDescent="0.3">
      <c r="A37" s="54" t="s">
        <v>4032</v>
      </c>
      <c r="B37" s="83" t="s">
        <v>4030</v>
      </c>
      <c r="C37" s="87" t="s">
        <v>4034</v>
      </c>
      <c r="D37" s="56" t="s">
        <v>4031</v>
      </c>
      <c r="E37" s="56">
        <v>0</v>
      </c>
      <c r="F37" s="56">
        <v>0</v>
      </c>
      <c r="G37" s="56">
        <v>1</v>
      </c>
      <c r="H37" s="56">
        <v>1</v>
      </c>
      <c r="I37" s="56">
        <v>11</v>
      </c>
      <c r="J37" s="104">
        <v>9.0909090909090912E-2</v>
      </c>
      <c r="K37" s="56" t="s">
        <v>4033</v>
      </c>
      <c r="L37" s="56" t="s">
        <v>4035</v>
      </c>
      <c r="M37" s="56" t="s">
        <v>4036</v>
      </c>
      <c r="N37" s="56" t="s">
        <v>7375</v>
      </c>
      <c r="O37" s="56"/>
      <c r="P37" s="87"/>
      <c r="Q37" s="56"/>
      <c r="R37" s="56" t="s">
        <v>18</v>
      </c>
      <c r="S37" s="56" t="s">
        <v>102</v>
      </c>
      <c r="T37" s="58" t="s">
        <v>13</v>
      </c>
      <c r="U37" s="56" t="s">
        <v>13</v>
      </c>
      <c r="V37" s="58" t="s">
        <v>7330</v>
      </c>
      <c r="W37" s="58" t="s">
        <v>13</v>
      </c>
      <c r="X37" s="58" t="s">
        <v>13</v>
      </c>
      <c r="Y37" s="58" t="s">
        <v>7330</v>
      </c>
      <c r="Z37" s="58" t="s">
        <v>13</v>
      </c>
      <c r="AA37" s="58" t="s">
        <v>13</v>
      </c>
      <c r="AB37" s="58" t="s">
        <v>13</v>
      </c>
      <c r="AC37" s="56" t="s">
        <v>13</v>
      </c>
      <c r="AD37" s="56" t="s">
        <v>7330</v>
      </c>
      <c r="AE37" s="56" t="s">
        <v>13</v>
      </c>
      <c r="AF37" s="56" t="s">
        <v>13</v>
      </c>
      <c r="AG37" s="56" t="s">
        <v>13</v>
      </c>
      <c r="AH37" s="56" t="s">
        <v>13</v>
      </c>
    </row>
    <row r="38" spans="1:34" ht="24.9" customHeight="1" x14ac:dyDescent="0.3">
      <c r="A38" s="54" t="s">
        <v>4117</v>
      </c>
      <c r="B38" s="83" t="s">
        <v>4116</v>
      </c>
      <c r="C38" s="87" t="s">
        <v>4119</v>
      </c>
      <c r="D38" s="56" t="s">
        <v>7420</v>
      </c>
      <c r="E38" s="56">
        <v>1</v>
      </c>
      <c r="F38" s="56">
        <v>0</v>
      </c>
      <c r="G38" s="56">
        <v>0</v>
      </c>
      <c r="H38" s="56">
        <v>1</v>
      </c>
      <c r="I38" s="56">
        <v>2</v>
      </c>
      <c r="J38" s="104">
        <v>0.5</v>
      </c>
      <c r="K38" s="56" t="s">
        <v>4118</v>
      </c>
      <c r="L38" s="56" t="s">
        <v>4120</v>
      </c>
      <c r="M38" s="56" t="s">
        <v>202</v>
      </c>
      <c r="N38" s="56" t="s">
        <v>7392</v>
      </c>
      <c r="O38" s="56"/>
      <c r="P38" s="87"/>
      <c r="Q38" s="56"/>
      <c r="R38" s="56" t="s">
        <v>112</v>
      </c>
      <c r="S38" s="56" t="s">
        <v>130</v>
      </c>
      <c r="T38" s="58" t="s">
        <v>7330</v>
      </c>
      <c r="U38" s="56" t="s">
        <v>13</v>
      </c>
      <c r="V38" s="58" t="s">
        <v>13</v>
      </c>
      <c r="W38" s="58" t="s">
        <v>13</v>
      </c>
      <c r="X38" s="58" t="s">
        <v>13</v>
      </c>
      <c r="Y38" s="58" t="s">
        <v>13</v>
      </c>
      <c r="Z38" s="58" t="s">
        <v>7330</v>
      </c>
      <c r="AA38" s="58" t="s">
        <v>13</v>
      </c>
      <c r="AB38" s="58" t="s">
        <v>13</v>
      </c>
      <c r="AC38" s="56" t="s">
        <v>7330</v>
      </c>
      <c r="AD38" s="56" t="s">
        <v>13</v>
      </c>
      <c r="AE38" s="56" t="s">
        <v>13</v>
      </c>
      <c r="AF38" s="56" t="s">
        <v>13</v>
      </c>
      <c r="AG38" s="56" t="s">
        <v>13</v>
      </c>
      <c r="AH38" s="56" t="s">
        <v>13</v>
      </c>
    </row>
    <row r="39" spans="1:34" ht="24.9" customHeight="1" x14ac:dyDescent="0.3">
      <c r="A39" s="54" t="s">
        <v>4420</v>
      </c>
      <c r="B39" s="83" t="s">
        <v>4419</v>
      </c>
      <c r="C39" s="87" t="s">
        <v>4422</v>
      </c>
      <c r="D39" s="56" t="s">
        <v>7417</v>
      </c>
      <c r="E39" s="56">
        <v>1</v>
      </c>
      <c r="F39" s="56">
        <v>0</v>
      </c>
      <c r="G39" s="56">
        <v>0</v>
      </c>
      <c r="H39" s="56">
        <v>1</v>
      </c>
      <c r="I39" s="56">
        <v>15</v>
      </c>
      <c r="J39" s="104">
        <v>6.6666666666666666E-2</v>
      </c>
      <c r="K39" s="56" t="s">
        <v>4421</v>
      </c>
      <c r="L39" s="56" t="s">
        <v>4423</v>
      </c>
      <c r="M39" s="56" t="s">
        <v>4010</v>
      </c>
      <c r="N39" s="56" t="s">
        <v>7395</v>
      </c>
      <c r="O39" s="56"/>
      <c r="P39" s="87"/>
      <c r="Q39" s="56"/>
      <c r="R39" s="56" t="s">
        <v>18</v>
      </c>
      <c r="S39" s="56" t="s">
        <v>257</v>
      </c>
      <c r="T39" s="58" t="s">
        <v>7330</v>
      </c>
      <c r="U39" s="56" t="s">
        <v>13</v>
      </c>
      <c r="V39" s="58" t="s">
        <v>13</v>
      </c>
      <c r="W39" s="58" t="s">
        <v>7330</v>
      </c>
      <c r="X39" s="58" t="s">
        <v>13</v>
      </c>
      <c r="Y39" s="58" t="s">
        <v>13</v>
      </c>
      <c r="Z39" s="58" t="s">
        <v>7330</v>
      </c>
      <c r="AA39" s="58" t="s">
        <v>13</v>
      </c>
      <c r="AB39" s="58" t="s">
        <v>13</v>
      </c>
      <c r="AC39" s="56" t="s">
        <v>13</v>
      </c>
      <c r="AD39" s="56" t="s">
        <v>13</v>
      </c>
      <c r="AE39" s="56" t="s">
        <v>13</v>
      </c>
      <c r="AF39" s="56" t="s">
        <v>7330</v>
      </c>
      <c r="AG39" s="56" t="s">
        <v>13</v>
      </c>
      <c r="AH39" s="56" t="s">
        <v>13</v>
      </c>
    </row>
    <row r="40" spans="1:34" ht="24.9" customHeight="1" x14ac:dyDescent="0.3">
      <c r="A40" s="54" t="s">
        <v>4429</v>
      </c>
      <c r="B40" s="83" t="s">
        <v>4425</v>
      </c>
      <c r="C40" s="87" t="s">
        <v>3124</v>
      </c>
      <c r="D40" s="56" t="s">
        <v>7418</v>
      </c>
      <c r="E40" s="56">
        <v>2</v>
      </c>
      <c r="F40" s="56">
        <v>0</v>
      </c>
      <c r="G40" s="56">
        <v>0</v>
      </c>
      <c r="H40" s="56">
        <v>2</v>
      </c>
      <c r="I40" s="56">
        <v>35</v>
      </c>
      <c r="J40" s="104">
        <v>5.7142857142857141E-2</v>
      </c>
      <c r="K40" s="56" t="s">
        <v>4430</v>
      </c>
      <c r="L40" s="56" t="s">
        <v>4428</v>
      </c>
      <c r="M40" s="56" t="s">
        <v>3126</v>
      </c>
      <c r="N40" s="56" t="s">
        <v>7387</v>
      </c>
      <c r="O40" s="56" t="s">
        <v>7371</v>
      </c>
      <c r="P40" s="87" t="s">
        <v>7246</v>
      </c>
      <c r="Q40" s="57" t="s">
        <v>7376</v>
      </c>
      <c r="R40" s="56" t="s">
        <v>18</v>
      </c>
      <c r="S40" s="56" t="s">
        <v>257</v>
      </c>
      <c r="T40" s="58" t="s">
        <v>7330</v>
      </c>
      <c r="U40" s="56" t="s">
        <v>13</v>
      </c>
      <c r="V40" s="58" t="s">
        <v>13</v>
      </c>
      <c r="W40" s="58" t="s">
        <v>7330</v>
      </c>
      <c r="X40" s="58" t="s">
        <v>13</v>
      </c>
      <c r="Y40" s="58" t="s">
        <v>13</v>
      </c>
      <c r="Z40" s="58" t="s">
        <v>13</v>
      </c>
      <c r="AA40" s="58" t="s">
        <v>13</v>
      </c>
      <c r="AB40" s="58" t="s">
        <v>13</v>
      </c>
      <c r="AC40" s="56" t="s">
        <v>13</v>
      </c>
      <c r="AD40" s="56" t="s">
        <v>13</v>
      </c>
      <c r="AE40" s="56" t="s">
        <v>13</v>
      </c>
      <c r="AF40" s="56" t="s">
        <v>13</v>
      </c>
      <c r="AG40" s="56" t="s">
        <v>13</v>
      </c>
      <c r="AH40" s="56" t="s">
        <v>13</v>
      </c>
    </row>
    <row r="41" spans="1:34" ht="24.9" customHeight="1" x14ac:dyDescent="0.3">
      <c r="A41" s="54" t="s">
        <v>4426</v>
      </c>
      <c r="B41" s="83" t="s">
        <v>4425</v>
      </c>
      <c r="C41" s="87" t="s">
        <v>3124</v>
      </c>
      <c r="D41" s="56" t="s">
        <v>7418</v>
      </c>
      <c r="E41" s="56">
        <v>2</v>
      </c>
      <c r="F41" s="56">
        <v>0</v>
      </c>
      <c r="G41" s="56">
        <v>0</v>
      </c>
      <c r="H41" s="56">
        <v>2</v>
      </c>
      <c r="I41" s="56">
        <v>35</v>
      </c>
      <c r="J41" s="104">
        <v>5.7142857142857141E-2</v>
      </c>
      <c r="K41" s="56" t="s">
        <v>4427</v>
      </c>
      <c r="L41" s="56" t="s">
        <v>4428</v>
      </c>
      <c r="M41" s="56" t="s">
        <v>3126</v>
      </c>
      <c r="N41" s="56" t="s">
        <v>7387</v>
      </c>
      <c r="O41" s="56" t="s">
        <v>7371</v>
      </c>
      <c r="P41" s="87" t="s">
        <v>7246</v>
      </c>
      <c r="Q41" s="57" t="s">
        <v>7376</v>
      </c>
      <c r="R41" s="56" t="s">
        <v>18</v>
      </c>
      <c r="S41" s="56" t="s">
        <v>257</v>
      </c>
      <c r="T41" s="58" t="s">
        <v>7330</v>
      </c>
      <c r="U41" s="56" t="s">
        <v>13</v>
      </c>
      <c r="V41" s="58" t="s">
        <v>13</v>
      </c>
      <c r="W41" s="58" t="s">
        <v>7330</v>
      </c>
      <c r="X41" s="58" t="s">
        <v>13</v>
      </c>
      <c r="Y41" s="58" t="s">
        <v>13</v>
      </c>
      <c r="Z41" s="58" t="s">
        <v>13</v>
      </c>
      <c r="AA41" s="58" t="s">
        <v>13</v>
      </c>
      <c r="AB41" s="58" t="s">
        <v>13</v>
      </c>
      <c r="AC41" s="56" t="s">
        <v>7330</v>
      </c>
      <c r="AD41" s="56" t="s">
        <v>13</v>
      </c>
      <c r="AE41" s="56" t="s">
        <v>13</v>
      </c>
      <c r="AF41" s="56" t="s">
        <v>7330</v>
      </c>
      <c r="AG41" s="56" t="s">
        <v>13</v>
      </c>
      <c r="AH41" s="56" t="s">
        <v>13</v>
      </c>
    </row>
    <row r="42" spans="1:34" ht="24.9" customHeight="1" x14ac:dyDescent="0.3">
      <c r="A42" s="59" t="s">
        <v>4534</v>
      </c>
      <c r="B42" s="82" t="s">
        <v>4529</v>
      </c>
      <c r="C42" s="88" t="s">
        <v>110</v>
      </c>
      <c r="D42" s="57"/>
      <c r="E42" s="57">
        <v>0</v>
      </c>
      <c r="F42" s="57">
        <v>2</v>
      </c>
      <c r="G42" s="57">
        <v>1</v>
      </c>
      <c r="H42" s="57">
        <v>3</v>
      </c>
      <c r="I42" s="57">
        <v>8</v>
      </c>
      <c r="J42" s="104">
        <v>0.375</v>
      </c>
      <c r="K42" s="56" t="s">
        <v>4535</v>
      </c>
      <c r="L42" s="57" t="s">
        <v>4532</v>
      </c>
      <c r="M42" s="57" t="s">
        <v>110</v>
      </c>
      <c r="N42" s="57">
        <v>100</v>
      </c>
      <c r="O42" s="57" t="s">
        <v>17906</v>
      </c>
      <c r="P42" s="88" t="s">
        <v>4533</v>
      </c>
      <c r="Q42" s="57">
        <v>100</v>
      </c>
      <c r="R42" s="57" t="s">
        <v>18</v>
      </c>
      <c r="S42" s="56" t="s">
        <v>113</v>
      </c>
      <c r="T42" s="61" t="s">
        <v>13</v>
      </c>
      <c r="U42" s="56" t="s">
        <v>7330</v>
      </c>
      <c r="V42" s="61" t="s">
        <v>13</v>
      </c>
      <c r="W42" s="61" t="s">
        <v>13</v>
      </c>
      <c r="X42" s="61" t="s">
        <v>13</v>
      </c>
      <c r="Y42" s="61" t="s">
        <v>13</v>
      </c>
      <c r="Z42" s="61" t="s">
        <v>13</v>
      </c>
      <c r="AA42" s="58" t="s">
        <v>7330</v>
      </c>
      <c r="AB42" s="61" t="s">
        <v>13</v>
      </c>
      <c r="AC42" s="56" t="s">
        <v>13</v>
      </c>
      <c r="AD42" s="56" t="s">
        <v>13</v>
      </c>
      <c r="AE42" s="56" t="s">
        <v>13</v>
      </c>
      <c r="AF42" s="56" t="s">
        <v>13</v>
      </c>
      <c r="AG42" s="56" t="s">
        <v>13</v>
      </c>
      <c r="AH42" s="56" t="s">
        <v>13</v>
      </c>
    </row>
    <row r="43" spans="1:34" ht="24.9" customHeight="1" x14ac:dyDescent="0.3">
      <c r="A43" s="59" t="s">
        <v>4530</v>
      </c>
      <c r="B43" s="82" t="s">
        <v>4529</v>
      </c>
      <c r="C43" s="88" t="s">
        <v>110</v>
      </c>
      <c r="D43" s="57"/>
      <c r="E43" s="57">
        <v>0</v>
      </c>
      <c r="F43" s="57">
        <v>2</v>
      </c>
      <c r="G43" s="57">
        <v>1</v>
      </c>
      <c r="H43" s="57">
        <v>3</v>
      </c>
      <c r="I43" s="57">
        <v>8</v>
      </c>
      <c r="J43" s="104">
        <v>0.375</v>
      </c>
      <c r="K43" s="56" t="s">
        <v>4531</v>
      </c>
      <c r="L43" s="57" t="s">
        <v>4532</v>
      </c>
      <c r="M43" s="57" t="s">
        <v>110</v>
      </c>
      <c r="N43" s="57">
        <v>100</v>
      </c>
      <c r="O43" s="57" t="s">
        <v>17906</v>
      </c>
      <c r="P43" s="88" t="s">
        <v>4533</v>
      </c>
      <c r="Q43" s="57">
        <v>100</v>
      </c>
      <c r="R43" s="57" t="s">
        <v>18</v>
      </c>
      <c r="S43" s="56" t="s">
        <v>113</v>
      </c>
      <c r="T43" s="61" t="s">
        <v>13</v>
      </c>
      <c r="U43" s="56" t="s">
        <v>7330</v>
      </c>
      <c r="V43" s="61" t="s">
        <v>13</v>
      </c>
      <c r="W43" s="61" t="s">
        <v>13</v>
      </c>
      <c r="X43" s="61" t="s">
        <v>13</v>
      </c>
      <c r="Y43" s="61" t="s">
        <v>13</v>
      </c>
      <c r="Z43" s="61" t="s">
        <v>13</v>
      </c>
      <c r="AA43" s="58" t="s">
        <v>7330</v>
      </c>
      <c r="AB43" s="61" t="s">
        <v>13</v>
      </c>
      <c r="AC43" s="56" t="s">
        <v>13</v>
      </c>
      <c r="AD43" s="56" t="s">
        <v>13</v>
      </c>
      <c r="AE43" s="56" t="s">
        <v>13</v>
      </c>
      <c r="AF43" s="56" t="s">
        <v>13</v>
      </c>
      <c r="AG43" s="56" t="s">
        <v>13</v>
      </c>
      <c r="AH43" s="56" t="s">
        <v>13</v>
      </c>
    </row>
    <row r="44" spans="1:34" ht="24.9" customHeight="1" x14ac:dyDescent="0.3">
      <c r="A44" s="54" t="s">
        <v>4536</v>
      </c>
      <c r="B44" s="83" t="s">
        <v>4529</v>
      </c>
      <c r="C44" s="87" t="s">
        <v>110</v>
      </c>
      <c r="D44" s="56"/>
      <c r="E44" s="56">
        <v>0</v>
      </c>
      <c r="F44" s="56">
        <v>2</v>
      </c>
      <c r="G44" s="56">
        <v>1</v>
      </c>
      <c r="H44" s="56">
        <v>3</v>
      </c>
      <c r="I44" s="56">
        <v>8</v>
      </c>
      <c r="J44" s="104">
        <v>0.375</v>
      </c>
      <c r="K44" s="56" t="s">
        <v>4537</v>
      </c>
      <c r="L44" s="56" t="s">
        <v>4532</v>
      </c>
      <c r="M44" s="56" t="s">
        <v>110</v>
      </c>
      <c r="N44" s="56">
        <v>100</v>
      </c>
      <c r="O44" s="57" t="s">
        <v>17906</v>
      </c>
      <c r="P44" s="88" t="s">
        <v>4533</v>
      </c>
      <c r="Q44" s="57">
        <v>100</v>
      </c>
      <c r="R44" s="56" t="s">
        <v>18</v>
      </c>
      <c r="S44" s="56" t="s">
        <v>130</v>
      </c>
      <c r="T44" s="58" t="s">
        <v>13</v>
      </c>
      <c r="U44" s="56" t="s">
        <v>13</v>
      </c>
      <c r="V44" s="58" t="s">
        <v>7330</v>
      </c>
      <c r="W44" s="58" t="s">
        <v>13</v>
      </c>
      <c r="X44" s="58" t="s">
        <v>13</v>
      </c>
      <c r="Y44" s="58" t="s">
        <v>7330</v>
      </c>
      <c r="Z44" s="58" t="s">
        <v>13</v>
      </c>
      <c r="AA44" s="58" t="s">
        <v>13</v>
      </c>
      <c r="AB44" s="58" t="s">
        <v>7330</v>
      </c>
      <c r="AC44" s="56" t="s">
        <v>13</v>
      </c>
      <c r="AD44" s="56" t="s">
        <v>7330</v>
      </c>
      <c r="AE44" s="56" t="s">
        <v>13</v>
      </c>
      <c r="AF44" s="56" t="s">
        <v>13</v>
      </c>
      <c r="AG44" s="56" t="s">
        <v>13</v>
      </c>
      <c r="AH44" s="56" t="s">
        <v>13</v>
      </c>
    </row>
    <row r="45" spans="1:34" ht="24.9" customHeight="1" x14ac:dyDescent="0.3">
      <c r="A45" s="59" t="s">
        <v>4539</v>
      </c>
      <c r="B45" s="82" t="s">
        <v>4538</v>
      </c>
      <c r="C45" s="88" t="s">
        <v>110</v>
      </c>
      <c r="D45" s="57"/>
      <c r="E45" s="57">
        <v>0</v>
      </c>
      <c r="F45" s="57">
        <v>1</v>
      </c>
      <c r="G45" s="57">
        <v>0</v>
      </c>
      <c r="H45" s="57">
        <v>1</v>
      </c>
      <c r="I45" s="57">
        <v>5</v>
      </c>
      <c r="J45" s="104">
        <v>0.2</v>
      </c>
      <c r="K45" s="56" t="s">
        <v>4540</v>
      </c>
      <c r="L45" s="57" t="s">
        <v>4541</v>
      </c>
      <c r="M45" s="57" t="s">
        <v>202</v>
      </c>
      <c r="N45" s="57">
        <v>100</v>
      </c>
      <c r="O45" s="57" t="s">
        <v>17906</v>
      </c>
      <c r="P45" s="88" t="s">
        <v>4542</v>
      </c>
      <c r="Q45" s="57">
        <v>100</v>
      </c>
      <c r="R45" s="57" t="s">
        <v>18</v>
      </c>
      <c r="S45" s="57" t="s">
        <v>250</v>
      </c>
      <c r="T45" s="61" t="s">
        <v>13</v>
      </c>
      <c r="U45" s="56" t="s">
        <v>7330</v>
      </c>
      <c r="V45" s="61" t="s">
        <v>13</v>
      </c>
      <c r="W45" s="61" t="s">
        <v>13</v>
      </c>
      <c r="X45" s="61" t="s">
        <v>13</v>
      </c>
      <c r="Y45" s="61" t="s">
        <v>13</v>
      </c>
      <c r="Z45" s="61" t="s">
        <v>13</v>
      </c>
      <c r="AA45" s="58" t="s">
        <v>7330</v>
      </c>
      <c r="AB45" s="61" t="s">
        <v>13</v>
      </c>
      <c r="AC45" s="56" t="s">
        <v>13</v>
      </c>
      <c r="AD45" s="56" t="s">
        <v>13</v>
      </c>
      <c r="AE45" s="56" t="s">
        <v>13</v>
      </c>
      <c r="AF45" s="56" t="s">
        <v>13</v>
      </c>
      <c r="AG45" s="56" t="s">
        <v>13</v>
      </c>
      <c r="AH45" s="56" t="s">
        <v>13</v>
      </c>
    </row>
    <row r="46" spans="1:34" ht="24.9" customHeight="1" x14ac:dyDescent="0.3">
      <c r="A46" s="54" t="s">
        <v>4875</v>
      </c>
      <c r="B46" s="83" t="s">
        <v>4868</v>
      </c>
      <c r="C46" s="87" t="s">
        <v>4872</v>
      </c>
      <c r="D46" s="56" t="s">
        <v>4869</v>
      </c>
      <c r="E46" s="56">
        <v>2</v>
      </c>
      <c r="F46" s="56">
        <v>0</v>
      </c>
      <c r="G46" s="56">
        <v>0</v>
      </c>
      <c r="H46" s="56">
        <v>2</v>
      </c>
      <c r="I46" s="56">
        <v>18</v>
      </c>
      <c r="J46" s="104">
        <v>0.1111111111111111</v>
      </c>
      <c r="K46" s="56" t="s">
        <v>4876</v>
      </c>
      <c r="L46" s="56" t="s">
        <v>4873</v>
      </c>
      <c r="M46" s="56" t="s">
        <v>4874</v>
      </c>
      <c r="N46" s="56">
        <v>100</v>
      </c>
      <c r="O46" s="56"/>
      <c r="P46" s="87"/>
      <c r="Q46" s="56"/>
      <c r="R46" s="56" t="s">
        <v>18</v>
      </c>
      <c r="S46" s="56" t="s">
        <v>102</v>
      </c>
      <c r="T46" s="58" t="s">
        <v>7330</v>
      </c>
      <c r="U46" s="56" t="s">
        <v>13</v>
      </c>
      <c r="V46" s="58" t="s">
        <v>13</v>
      </c>
      <c r="W46" s="58" t="s">
        <v>7330</v>
      </c>
      <c r="X46" s="58" t="s">
        <v>13</v>
      </c>
      <c r="Y46" s="58" t="s">
        <v>13</v>
      </c>
      <c r="Z46" s="58" t="s">
        <v>13</v>
      </c>
      <c r="AA46" s="58" t="s">
        <v>13</v>
      </c>
      <c r="AB46" s="58" t="s">
        <v>13</v>
      </c>
      <c r="AC46" s="56" t="s">
        <v>13</v>
      </c>
      <c r="AD46" s="56" t="s">
        <v>13</v>
      </c>
      <c r="AE46" s="56" t="s">
        <v>13</v>
      </c>
      <c r="AF46" s="56" t="s">
        <v>13</v>
      </c>
      <c r="AG46" s="56" t="s">
        <v>13</v>
      </c>
      <c r="AH46" s="56" t="s">
        <v>13</v>
      </c>
    </row>
    <row r="47" spans="1:34" ht="24.9" customHeight="1" x14ac:dyDescent="0.3">
      <c r="A47" s="54" t="s">
        <v>4870</v>
      </c>
      <c r="B47" s="83" t="s">
        <v>4868</v>
      </c>
      <c r="C47" s="87" t="s">
        <v>4872</v>
      </c>
      <c r="D47" s="56" t="s">
        <v>4869</v>
      </c>
      <c r="E47" s="56">
        <v>2</v>
      </c>
      <c r="F47" s="56">
        <v>0</v>
      </c>
      <c r="G47" s="56">
        <v>0</v>
      </c>
      <c r="H47" s="56">
        <v>2</v>
      </c>
      <c r="I47" s="56">
        <v>18</v>
      </c>
      <c r="J47" s="104">
        <v>0.1111111111111111</v>
      </c>
      <c r="K47" s="56" t="s">
        <v>4871</v>
      </c>
      <c r="L47" s="56" t="s">
        <v>4873</v>
      </c>
      <c r="M47" s="56" t="s">
        <v>4874</v>
      </c>
      <c r="N47" s="56">
        <v>100</v>
      </c>
      <c r="O47" s="56"/>
      <c r="P47" s="87"/>
      <c r="Q47" s="56"/>
      <c r="R47" s="56" t="s">
        <v>18</v>
      </c>
      <c r="S47" s="56" t="s">
        <v>102</v>
      </c>
      <c r="T47" s="58" t="s">
        <v>7330</v>
      </c>
      <c r="U47" s="56" t="s">
        <v>13</v>
      </c>
      <c r="V47" s="58" t="s">
        <v>13</v>
      </c>
      <c r="W47" s="58" t="s">
        <v>7330</v>
      </c>
      <c r="X47" s="58" t="s">
        <v>13</v>
      </c>
      <c r="Y47" s="58" t="s">
        <v>13</v>
      </c>
      <c r="Z47" s="58" t="s">
        <v>13</v>
      </c>
      <c r="AA47" s="58" t="s">
        <v>13</v>
      </c>
      <c r="AB47" s="58" t="s">
        <v>13</v>
      </c>
      <c r="AC47" s="56" t="s">
        <v>13</v>
      </c>
      <c r="AD47" s="56" t="s">
        <v>13</v>
      </c>
      <c r="AE47" s="56" t="s">
        <v>13</v>
      </c>
      <c r="AF47" s="56" t="s">
        <v>13</v>
      </c>
      <c r="AG47" s="56" t="s">
        <v>13</v>
      </c>
      <c r="AH47" s="56" t="s">
        <v>13</v>
      </c>
    </row>
    <row r="48" spans="1:34" ht="24.9" customHeight="1" x14ac:dyDescent="0.3">
      <c r="A48" s="59" t="s">
        <v>4890</v>
      </c>
      <c r="B48" s="82" t="s">
        <v>4888</v>
      </c>
      <c r="C48" s="88" t="s">
        <v>4892</v>
      </c>
      <c r="D48" s="57" t="s">
        <v>4889</v>
      </c>
      <c r="E48" s="57">
        <v>0</v>
      </c>
      <c r="F48" s="57">
        <v>1</v>
      </c>
      <c r="G48" s="57">
        <v>0</v>
      </c>
      <c r="H48" s="57">
        <v>1</v>
      </c>
      <c r="I48" s="57">
        <v>12</v>
      </c>
      <c r="J48" s="104">
        <v>8.3333333333333329E-2</v>
      </c>
      <c r="K48" s="56" t="s">
        <v>4891</v>
      </c>
      <c r="L48" s="57" t="s">
        <v>4893</v>
      </c>
      <c r="M48" s="57" t="s">
        <v>4894</v>
      </c>
      <c r="N48" s="57" t="s">
        <v>7378</v>
      </c>
      <c r="O48" s="57"/>
      <c r="P48" s="88"/>
      <c r="Q48" s="57"/>
      <c r="R48" s="57" t="s">
        <v>18</v>
      </c>
      <c r="S48" s="57" t="s">
        <v>102</v>
      </c>
      <c r="T48" s="61" t="s">
        <v>13</v>
      </c>
      <c r="U48" s="56" t="s">
        <v>7330</v>
      </c>
      <c r="V48" s="61" t="s">
        <v>13</v>
      </c>
      <c r="W48" s="61" t="s">
        <v>13</v>
      </c>
      <c r="X48" s="61" t="s">
        <v>13</v>
      </c>
      <c r="Y48" s="61" t="s">
        <v>13</v>
      </c>
      <c r="Z48" s="61" t="s">
        <v>13</v>
      </c>
      <c r="AA48" s="61" t="s">
        <v>13</v>
      </c>
      <c r="AB48" s="61" t="s">
        <v>13</v>
      </c>
      <c r="AC48" s="56" t="s">
        <v>13</v>
      </c>
      <c r="AD48" s="56" t="s">
        <v>7330</v>
      </c>
      <c r="AE48" s="56" t="s">
        <v>13</v>
      </c>
      <c r="AF48" s="56" t="s">
        <v>13</v>
      </c>
      <c r="AG48" s="56" t="s">
        <v>13</v>
      </c>
      <c r="AH48" s="56" t="s">
        <v>13</v>
      </c>
    </row>
    <row r="49" spans="1:34" ht="24.9" customHeight="1" x14ac:dyDescent="0.3">
      <c r="A49" s="54" t="s">
        <v>4911</v>
      </c>
      <c r="B49" s="83" t="s">
        <v>4909</v>
      </c>
      <c r="C49" s="87" t="s">
        <v>4913</v>
      </c>
      <c r="D49" s="56" t="s">
        <v>4910</v>
      </c>
      <c r="E49" s="56">
        <v>1</v>
      </c>
      <c r="F49" s="56">
        <v>0</v>
      </c>
      <c r="G49" s="56">
        <v>1</v>
      </c>
      <c r="H49" s="56">
        <v>2</v>
      </c>
      <c r="I49" s="56">
        <v>12</v>
      </c>
      <c r="J49" s="104">
        <v>0.16666666666666666</v>
      </c>
      <c r="K49" s="56" t="s">
        <v>4912</v>
      </c>
      <c r="L49" s="56" t="s">
        <v>4914</v>
      </c>
      <c r="M49" s="56" t="s">
        <v>4915</v>
      </c>
      <c r="N49" s="56">
        <v>100</v>
      </c>
      <c r="O49" s="56"/>
      <c r="P49" s="87"/>
      <c r="Q49" s="56"/>
      <c r="R49" s="56" t="s">
        <v>18</v>
      </c>
      <c r="S49" s="56" t="s">
        <v>102</v>
      </c>
      <c r="T49" s="58" t="s">
        <v>13</v>
      </c>
      <c r="U49" s="56" t="s">
        <v>13</v>
      </c>
      <c r="V49" s="58" t="s">
        <v>7330</v>
      </c>
      <c r="W49" s="58" t="s">
        <v>7330</v>
      </c>
      <c r="X49" s="58" t="s">
        <v>13</v>
      </c>
      <c r="Y49" s="58" t="s">
        <v>13</v>
      </c>
      <c r="Z49" s="58" t="s">
        <v>13</v>
      </c>
      <c r="AA49" s="58" t="s">
        <v>7330</v>
      </c>
      <c r="AB49" s="58" t="s">
        <v>13</v>
      </c>
      <c r="AC49" s="56" t="s">
        <v>13</v>
      </c>
      <c r="AD49" s="56" t="s">
        <v>13</v>
      </c>
      <c r="AE49" s="56" t="s">
        <v>13</v>
      </c>
      <c r="AF49" s="56" t="s">
        <v>13</v>
      </c>
      <c r="AG49" s="56" t="s">
        <v>13</v>
      </c>
      <c r="AH49" s="56" t="s">
        <v>13</v>
      </c>
    </row>
    <row r="50" spans="1:34" ht="24.9" customHeight="1" x14ac:dyDescent="0.3">
      <c r="A50" s="54" t="s">
        <v>4916</v>
      </c>
      <c r="B50" s="83" t="s">
        <v>4909</v>
      </c>
      <c r="C50" s="87" t="s">
        <v>4913</v>
      </c>
      <c r="D50" s="56" t="s">
        <v>4910</v>
      </c>
      <c r="E50" s="56">
        <v>1</v>
      </c>
      <c r="F50" s="56">
        <v>0</v>
      </c>
      <c r="G50" s="56">
        <v>1</v>
      </c>
      <c r="H50" s="56">
        <v>2</v>
      </c>
      <c r="I50" s="56">
        <v>12</v>
      </c>
      <c r="J50" s="104">
        <v>0.16666666666666666</v>
      </c>
      <c r="K50" s="56" t="s">
        <v>4917</v>
      </c>
      <c r="L50" s="56" t="s">
        <v>4914</v>
      </c>
      <c r="M50" s="56" t="s">
        <v>4915</v>
      </c>
      <c r="N50" s="56">
        <v>100</v>
      </c>
      <c r="O50" s="56"/>
      <c r="P50" s="87"/>
      <c r="Q50" s="56"/>
      <c r="R50" s="56" t="s">
        <v>18</v>
      </c>
      <c r="S50" s="56" t="s">
        <v>102</v>
      </c>
      <c r="T50" s="58" t="s">
        <v>7330</v>
      </c>
      <c r="U50" s="56" t="s">
        <v>13</v>
      </c>
      <c r="V50" s="58" t="s">
        <v>13</v>
      </c>
      <c r="W50" s="58" t="s">
        <v>7330</v>
      </c>
      <c r="X50" s="58" t="s">
        <v>13</v>
      </c>
      <c r="Y50" s="58" t="s">
        <v>13</v>
      </c>
      <c r="Z50" s="58" t="s">
        <v>13</v>
      </c>
      <c r="AA50" s="58" t="s">
        <v>13</v>
      </c>
      <c r="AB50" s="58" t="s">
        <v>13</v>
      </c>
      <c r="AC50" s="56" t="s">
        <v>13</v>
      </c>
      <c r="AD50" s="56" t="s">
        <v>13</v>
      </c>
      <c r="AE50" s="56" t="s">
        <v>13</v>
      </c>
      <c r="AF50" s="56" t="s">
        <v>13</v>
      </c>
      <c r="AG50" s="56" t="s">
        <v>13</v>
      </c>
      <c r="AH50" s="56" t="s">
        <v>13</v>
      </c>
    </row>
    <row r="51" spans="1:34" ht="24.9" customHeight="1" x14ac:dyDescent="0.3">
      <c r="A51" s="54" t="s">
        <v>4920</v>
      </c>
      <c r="B51" s="83" t="s">
        <v>4918</v>
      </c>
      <c r="C51" s="87" t="s">
        <v>4922</v>
      </c>
      <c r="D51" s="56" t="s">
        <v>4919</v>
      </c>
      <c r="E51" s="56">
        <v>1</v>
      </c>
      <c r="F51" s="56">
        <v>0</v>
      </c>
      <c r="G51" s="56">
        <v>0</v>
      </c>
      <c r="H51" s="56">
        <v>1</v>
      </c>
      <c r="I51" s="56">
        <v>7</v>
      </c>
      <c r="J51" s="104">
        <v>0.14285714285714285</v>
      </c>
      <c r="K51" s="56" t="s">
        <v>4921</v>
      </c>
      <c r="L51" s="56" t="s">
        <v>4923</v>
      </c>
      <c r="M51" s="56" t="s">
        <v>4924</v>
      </c>
      <c r="N51" s="56">
        <v>100</v>
      </c>
      <c r="O51" s="56"/>
      <c r="P51" s="87"/>
      <c r="Q51" s="56"/>
      <c r="R51" s="56" t="s">
        <v>18</v>
      </c>
      <c r="S51" s="56" t="s">
        <v>102</v>
      </c>
      <c r="T51" s="58" t="s">
        <v>7330</v>
      </c>
      <c r="U51" s="56" t="s">
        <v>13</v>
      </c>
      <c r="V51" s="58" t="s">
        <v>13</v>
      </c>
      <c r="W51" s="58" t="s">
        <v>7330</v>
      </c>
      <c r="X51" s="58" t="s">
        <v>13</v>
      </c>
      <c r="Y51" s="58" t="s">
        <v>13</v>
      </c>
      <c r="Z51" s="58" t="s">
        <v>13</v>
      </c>
      <c r="AA51" s="58" t="s">
        <v>13</v>
      </c>
      <c r="AB51" s="58" t="s">
        <v>13</v>
      </c>
      <c r="AC51" s="56" t="s">
        <v>13</v>
      </c>
      <c r="AD51" s="56" t="s">
        <v>13</v>
      </c>
      <c r="AE51" s="56" t="s">
        <v>13</v>
      </c>
      <c r="AF51" s="56" t="s">
        <v>13</v>
      </c>
      <c r="AG51" s="56" t="s">
        <v>13</v>
      </c>
      <c r="AH51" s="56" t="s">
        <v>13</v>
      </c>
    </row>
    <row r="52" spans="1:34" ht="24.9" customHeight="1" x14ac:dyDescent="0.3">
      <c r="A52" s="54" t="s">
        <v>5392</v>
      </c>
      <c r="B52" s="83" t="s">
        <v>5390</v>
      </c>
      <c r="C52" s="87" t="s">
        <v>5394</v>
      </c>
      <c r="D52" s="56" t="s">
        <v>5391</v>
      </c>
      <c r="E52" s="56">
        <v>1</v>
      </c>
      <c r="F52" s="56">
        <v>0</v>
      </c>
      <c r="G52" s="56">
        <v>1</v>
      </c>
      <c r="H52" s="56">
        <v>2</v>
      </c>
      <c r="I52" s="56">
        <v>15</v>
      </c>
      <c r="J52" s="104">
        <v>0.13333333333333333</v>
      </c>
      <c r="K52" s="56" t="s">
        <v>5393</v>
      </c>
      <c r="L52" s="56" t="s">
        <v>5395</v>
      </c>
      <c r="M52" s="56" t="s">
        <v>5396</v>
      </c>
      <c r="N52" s="56">
        <v>100</v>
      </c>
      <c r="O52" s="56"/>
      <c r="P52" s="87"/>
      <c r="Q52" s="56"/>
      <c r="R52" s="56" t="s">
        <v>18</v>
      </c>
      <c r="S52" s="56" t="s">
        <v>102</v>
      </c>
      <c r="T52" s="58" t="s">
        <v>13</v>
      </c>
      <c r="U52" s="56" t="s">
        <v>13</v>
      </c>
      <c r="V52" s="58" t="s">
        <v>7330</v>
      </c>
      <c r="W52" s="58" t="s">
        <v>13</v>
      </c>
      <c r="X52" s="58" t="s">
        <v>13</v>
      </c>
      <c r="Y52" s="58" t="s">
        <v>7330</v>
      </c>
      <c r="Z52" s="58" t="s">
        <v>13</v>
      </c>
      <c r="AA52" s="58" t="s">
        <v>7330</v>
      </c>
      <c r="AB52" s="58" t="s">
        <v>13</v>
      </c>
      <c r="AC52" s="56" t="s">
        <v>13</v>
      </c>
      <c r="AD52" s="56" t="s">
        <v>7330</v>
      </c>
      <c r="AE52" s="56" t="s">
        <v>13</v>
      </c>
      <c r="AF52" s="56" t="s">
        <v>7330</v>
      </c>
      <c r="AG52" s="56" t="s">
        <v>13</v>
      </c>
      <c r="AH52" s="56" t="s">
        <v>13</v>
      </c>
    </row>
    <row r="53" spans="1:34" ht="24.9" customHeight="1" x14ac:dyDescent="0.3">
      <c r="A53" s="54" t="s">
        <v>5397</v>
      </c>
      <c r="B53" s="83" t="s">
        <v>5390</v>
      </c>
      <c r="C53" s="87" t="s">
        <v>5394</v>
      </c>
      <c r="D53" s="56" t="s">
        <v>5391</v>
      </c>
      <c r="E53" s="56">
        <v>1</v>
      </c>
      <c r="F53" s="56">
        <v>0</v>
      </c>
      <c r="G53" s="56">
        <v>1</v>
      </c>
      <c r="H53" s="56">
        <v>2</v>
      </c>
      <c r="I53" s="56">
        <v>15</v>
      </c>
      <c r="J53" s="104">
        <v>0.13333333333333333</v>
      </c>
      <c r="K53" s="56" t="s">
        <v>5398</v>
      </c>
      <c r="L53" s="56" t="s">
        <v>5395</v>
      </c>
      <c r="M53" s="56" t="s">
        <v>5396</v>
      </c>
      <c r="N53" s="56">
        <v>100</v>
      </c>
      <c r="O53" s="56"/>
      <c r="P53" s="87"/>
      <c r="Q53" s="56"/>
      <c r="R53" s="56" t="s">
        <v>18</v>
      </c>
      <c r="S53" s="56" t="s">
        <v>102</v>
      </c>
      <c r="T53" s="58" t="s">
        <v>7330</v>
      </c>
      <c r="U53" s="56" t="s">
        <v>13</v>
      </c>
      <c r="V53" s="58" t="s">
        <v>13</v>
      </c>
      <c r="W53" s="58" t="s">
        <v>7330</v>
      </c>
      <c r="X53" s="58" t="s">
        <v>13</v>
      </c>
      <c r="Y53" s="58" t="s">
        <v>13</v>
      </c>
      <c r="Z53" s="58" t="s">
        <v>13</v>
      </c>
      <c r="AA53" s="58" t="s">
        <v>13</v>
      </c>
      <c r="AB53" s="58" t="s">
        <v>13</v>
      </c>
      <c r="AC53" s="56" t="s">
        <v>7330</v>
      </c>
      <c r="AD53" s="56" t="s">
        <v>13</v>
      </c>
      <c r="AE53" s="56" t="s">
        <v>13</v>
      </c>
      <c r="AF53" s="56" t="s">
        <v>13</v>
      </c>
      <c r="AG53" s="56" t="s">
        <v>13</v>
      </c>
      <c r="AH53" s="56" t="s">
        <v>13</v>
      </c>
    </row>
    <row r="54" spans="1:34" ht="24.9" customHeight="1" x14ac:dyDescent="0.3">
      <c r="A54" s="54" t="s">
        <v>6412</v>
      </c>
      <c r="B54" s="55" t="s">
        <v>6400</v>
      </c>
      <c r="C54" s="56" t="s">
        <v>6404</v>
      </c>
      <c r="D54" s="56" t="s">
        <v>6401</v>
      </c>
      <c r="E54" s="56">
        <v>4</v>
      </c>
      <c r="F54" s="56">
        <v>0</v>
      </c>
      <c r="G54" s="56">
        <v>1</v>
      </c>
      <c r="H54" s="56">
        <v>5</v>
      </c>
      <c r="I54" s="56">
        <v>42</v>
      </c>
      <c r="J54" s="104">
        <v>0.11904761904761904</v>
      </c>
      <c r="K54" s="56" t="s">
        <v>6413</v>
      </c>
      <c r="L54" s="56" t="s">
        <v>6405</v>
      </c>
      <c r="M54" s="56" t="s">
        <v>6404</v>
      </c>
      <c r="N54" s="56" t="s">
        <v>7372</v>
      </c>
      <c r="O54" s="56"/>
      <c r="P54" s="56"/>
      <c r="Q54" s="56"/>
      <c r="R54" s="56" t="s">
        <v>18</v>
      </c>
      <c r="S54" s="56" t="s">
        <v>465</v>
      </c>
      <c r="T54" s="58" t="s">
        <v>7330</v>
      </c>
      <c r="U54" s="56" t="s">
        <v>13</v>
      </c>
      <c r="V54" s="58" t="s">
        <v>13</v>
      </c>
      <c r="W54" s="58" t="s">
        <v>7330</v>
      </c>
      <c r="X54" s="58" t="s">
        <v>13</v>
      </c>
      <c r="Y54" s="58" t="s">
        <v>13</v>
      </c>
      <c r="Z54" s="58" t="s">
        <v>7330</v>
      </c>
      <c r="AA54" s="58" t="s">
        <v>13</v>
      </c>
      <c r="AB54" s="58" t="s">
        <v>13</v>
      </c>
      <c r="AC54" s="56" t="s">
        <v>7330</v>
      </c>
      <c r="AD54" s="56" t="s">
        <v>13</v>
      </c>
      <c r="AE54" s="56" t="s">
        <v>13</v>
      </c>
      <c r="AF54" s="56" t="s">
        <v>7330</v>
      </c>
      <c r="AG54" s="56" t="s">
        <v>13</v>
      </c>
      <c r="AH54" s="56" t="s">
        <v>13</v>
      </c>
    </row>
    <row r="55" spans="1:34" ht="24.9" customHeight="1" x14ac:dyDescent="0.3">
      <c r="A55" s="59" t="s">
        <v>5564</v>
      </c>
      <c r="B55" s="60" t="s">
        <v>5563</v>
      </c>
      <c r="C55" s="57" t="s">
        <v>5566</v>
      </c>
      <c r="D55" s="57"/>
      <c r="E55" s="57">
        <v>0</v>
      </c>
      <c r="F55" s="57">
        <v>1</v>
      </c>
      <c r="G55" s="57">
        <v>0</v>
      </c>
      <c r="H55" s="57">
        <v>1</v>
      </c>
      <c r="I55" s="57">
        <v>4</v>
      </c>
      <c r="J55" s="104">
        <v>0.25</v>
      </c>
      <c r="K55" s="56" t="s">
        <v>5565</v>
      </c>
      <c r="L55" s="57" t="s">
        <v>5567</v>
      </c>
      <c r="M55" s="57" t="s">
        <v>5568</v>
      </c>
      <c r="N55" s="57">
        <v>100</v>
      </c>
      <c r="O55" s="57"/>
      <c r="P55" s="57"/>
      <c r="Q55" s="57"/>
      <c r="R55" s="57" t="s">
        <v>18</v>
      </c>
      <c r="S55" s="56" t="s">
        <v>130</v>
      </c>
      <c r="T55" s="61"/>
      <c r="U55" s="56" t="s">
        <v>7330</v>
      </c>
      <c r="V55" s="61" t="s">
        <v>13</v>
      </c>
      <c r="W55" s="61" t="s">
        <v>13</v>
      </c>
      <c r="X55" s="61" t="s">
        <v>13</v>
      </c>
      <c r="Y55" s="61" t="s">
        <v>13</v>
      </c>
      <c r="Z55" s="61" t="s">
        <v>13</v>
      </c>
      <c r="AA55" s="58" t="s">
        <v>7330</v>
      </c>
      <c r="AB55" s="61" t="s">
        <v>13</v>
      </c>
      <c r="AC55" s="56" t="s">
        <v>13</v>
      </c>
      <c r="AD55" s="56" t="s">
        <v>7330</v>
      </c>
      <c r="AE55" s="56" t="s">
        <v>13</v>
      </c>
      <c r="AF55" s="56" t="s">
        <v>13</v>
      </c>
      <c r="AG55" s="56" t="s">
        <v>13</v>
      </c>
      <c r="AH55" s="56" t="s">
        <v>13</v>
      </c>
    </row>
    <row r="56" spans="1:34" ht="24.9" customHeight="1" x14ac:dyDescent="0.3">
      <c r="A56" s="54" t="s">
        <v>6494</v>
      </c>
      <c r="B56" s="55" t="s">
        <v>6481</v>
      </c>
      <c r="C56" s="56" t="s">
        <v>6485</v>
      </c>
      <c r="D56" s="56" t="s">
        <v>6482</v>
      </c>
      <c r="E56" s="56">
        <v>3</v>
      </c>
      <c r="F56" s="56">
        <v>2</v>
      </c>
      <c r="G56" s="56">
        <v>1</v>
      </c>
      <c r="H56" s="56">
        <v>6</v>
      </c>
      <c r="I56" s="56">
        <v>55</v>
      </c>
      <c r="J56" s="104">
        <v>0.10909090909090909</v>
      </c>
      <c r="K56" s="56" t="s">
        <v>6495</v>
      </c>
      <c r="L56" s="56" t="s">
        <v>13</v>
      </c>
      <c r="M56" s="56" t="s">
        <v>13</v>
      </c>
      <c r="N56" s="56" t="s">
        <v>13</v>
      </c>
      <c r="O56" s="56"/>
      <c r="P56" s="56"/>
      <c r="Q56" s="56"/>
      <c r="R56" s="56" t="s">
        <v>18</v>
      </c>
      <c r="S56" s="56" t="s">
        <v>250</v>
      </c>
      <c r="T56" s="58" t="s">
        <v>7330</v>
      </c>
      <c r="U56" s="56" t="s">
        <v>13</v>
      </c>
      <c r="V56" s="58" t="s">
        <v>13</v>
      </c>
      <c r="W56" s="58" t="s">
        <v>7330</v>
      </c>
      <c r="X56" s="58" t="s">
        <v>13</v>
      </c>
      <c r="Y56" s="58" t="s">
        <v>13</v>
      </c>
      <c r="Z56" s="58" t="s">
        <v>13</v>
      </c>
      <c r="AA56" s="58" t="s">
        <v>13</v>
      </c>
      <c r="AB56" s="58" t="s">
        <v>13</v>
      </c>
      <c r="AC56" s="56" t="s">
        <v>13</v>
      </c>
      <c r="AD56" s="56" t="s">
        <v>13</v>
      </c>
      <c r="AE56" s="56" t="s">
        <v>13</v>
      </c>
      <c r="AF56" s="56" t="s">
        <v>13</v>
      </c>
      <c r="AG56" s="56" t="s">
        <v>13</v>
      </c>
      <c r="AH56" s="56" t="s">
        <v>13</v>
      </c>
    </row>
    <row r="57" spans="1:34" ht="24.9" customHeight="1" x14ac:dyDescent="0.3">
      <c r="A57" s="54" t="s">
        <v>6822</v>
      </c>
      <c r="B57" s="55" t="s">
        <v>6815</v>
      </c>
      <c r="C57" s="56" t="s">
        <v>6819</v>
      </c>
      <c r="D57" s="56" t="s">
        <v>6816</v>
      </c>
      <c r="E57" s="56">
        <v>2</v>
      </c>
      <c r="F57" s="56">
        <v>1</v>
      </c>
      <c r="G57" s="56">
        <v>0</v>
      </c>
      <c r="H57" s="56">
        <v>3</v>
      </c>
      <c r="I57" s="56">
        <v>65</v>
      </c>
      <c r="J57" s="104">
        <v>4.6153846153846156E-2</v>
      </c>
      <c r="K57" s="56" t="s">
        <v>6823</v>
      </c>
      <c r="L57" s="56" t="s">
        <v>13</v>
      </c>
      <c r="M57" s="56" t="s">
        <v>13</v>
      </c>
      <c r="N57" s="56" t="s">
        <v>13</v>
      </c>
      <c r="O57" s="56"/>
      <c r="P57" s="56"/>
      <c r="Q57" s="56"/>
      <c r="R57" s="56" t="s">
        <v>112</v>
      </c>
      <c r="S57" s="56" t="s">
        <v>403</v>
      </c>
      <c r="T57" s="58" t="s">
        <v>7330</v>
      </c>
      <c r="U57" s="56" t="s">
        <v>13</v>
      </c>
      <c r="V57" s="58" t="s">
        <v>13</v>
      </c>
      <c r="W57" s="58" t="s">
        <v>7330</v>
      </c>
      <c r="X57" s="58" t="s">
        <v>13</v>
      </c>
      <c r="Y57" s="58" t="s">
        <v>13</v>
      </c>
      <c r="Z57" s="58" t="s">
        <v>13</v>
      </c>
      <c r="AA57" s="58" t="s">
        <v>13</v>
      </c>
      <c r="AB57" s="58" t="s">
        <v>13</v>
      </c>
      <c r="AC57" s="56" t="s">
        <v>7330</v>
      </c>
      <c r="AD57" s="56" t="s">
        <v>13</v>
      </c>
      <c r="AE57" s="56" t="s">
        <v>13</v>
      </c>
      <c r="AF57" s="56" t="s">
        <v>13</v>
      </c>
      <c r="AG57" s="56" t="s">
        <v>13</v>
      </c>
      <c r="AH57" s="56" t="s">
        <v>13</v>
      </c>
    </row>
    <row r="58" spans="1:34" ht="24.9" customHeight="1" x14ac:dyDescent="0.3">
      <c r="A58" s="54" t="s">
        <v>5248</v>
      </c>
      <c r="B58" s="55" t="s">
        <v>5241</v>
      </c>
      <c r="C58" s="56" t="s">
        <v>110</v>
      </c>
      <c r="D58" s="56"/>
      <c r="E58" s="56">
        <v>2</v>
      </c>
      <c r="F58" s="56">
        <v>1</v>
      </c>
      <c r="G58" s="56">
        <v>0</v>
      </c>
      <c r="H58" s="56">
        <v>3</v>
      </c>
      <c r="I58" s="56">
        <v>9</v>
      </c>
      <c r="J58" s="104">
        <v>0.33333333333333331</v>
      </c>
      <c r="K58" s="56" t="s">
        <v>5249</v>
      </c>
      <c r="L58" s="56" t="s">
        <v>5244</v>
      </c>
      <c r="M58" s="56" t="s">
        <v>202</v>
      </c>
      <c r="N58" s="56">
        <v>100</v>
      </c>
      <c r="O58" s="57" t="s">
        <v>17906</v>
      </c>
      <c r="P58" s="56" t="s">
        <v>5245</v>
      </c>
      <c r="Q58" s="56">
        <v>100</v>
      </c>
      <c r="R58" s="56" t="s">
        <v>18</v>
      </c>
      <c r="S58" s="57" t="s">
        <v>149</v>
      </c>
      <c r="T58" s="58" t="s">
        <v>7330</v>
      </c>
      <c r="U58" s="56" t="s">
        <v>13</v>
      </c>
      <c r="V58" s="58" t="s">
        <v>13</v>
      </c>
      <c r="W58" s="58" t="s">
        <v>7330</v>
      </c>
      <c r="X58" s="58" t="s">
        <v>13</v>
      </c>
      <c r="Y58" s="58" t="s">
        <v>13</v>
      </c>
      <c r="Z58" s="58" t="s">
        <v>13</v>
      </c>
      <c r="AA58" s="58" t="s">
        <v>13</v>
      </c>
      <c r="AB58" s="58" t="s">
        <v>13</v>
      </c>
      <c r="AC58" s="56" t="s">
        <v>13</v>
      </c>
      <c r="AD58" s="56" t="s">
        <v>13</v>
      </c>
      <c r="AE58" s="56" t="s">
        <v>13</v>
      </c>
      <c r="AF58" s="56" t="s">
        <v>13</v>
      </c>
      <c r="AG58" s="56" t="s">
        <v>13</v>
      </c>
      <c r="AH58" s="56" t="s">
        <v>13</v>
      </c>
    </row>
    <row r="59" spans="1:34" ht="24.9" customHeight="1" x14ac:dyDescent="0.3">
      <c r="A59" s="54" t="s">
        <v>791</v>
      </c>
      <c r="B59" s="55" t="s">
        <v>785</v>
      </c>
      <c r="C59" s="56" t="s">
        <v>789</v>
      </c>
      <c r="D59" s="56" t="s">
        <v>786</v>
      </c>
      <c r="E59" s="56">
        <v>1</v>
      </c>
      <c r="F59" s="56">
        <v>0</v>
      </c>
      <c r="G59" s="56">
        <v>1</v>
      </c>
      <c r="H59" s="56">
        <v>2</v>
      </c>
      <c r="I59" s="56">
        <v>25</v>
      </c>
      <c r="J59" s="104">
        <v>0.08</v>
      </c>
      <c r="K59" s="56" t="s">
        <v>792</v>
      </c>
      <c r="L59" s="56" t="s">
        <v>790</v>
      </c>
      <c r="M59" s="56" t="s">
        <v>789</v>
      </c>
      <c r="N59" s="56">
        <v>100</v>
      </c>
      <c r="O59" s="56"/>
      <c r="P59" s="56"/>
      <c r="Q59" s="56"/>
      <c r="R59" s="56" t="s">
        <v>18</v>
      </c>
      <c r="S59" s="56" t="s">
        <v>465</v>
      </c>
      <c r="T59" s="58" t="s">
        <v>7330</v>
      </c>
      <c r="U59" s="56" t="s">
        <v>13</v>
      </c>
      <c r="V59" s="58" t="s">
        <v>13</v>
      </c>
      <c r="W59" s="58" t="s">
        <v>7330</v>
      </c>
      <c r="X59" s="58" t="s">
        <v>13</v>
      </c>
      <c r="Y59" s="58" t="s">
        <v>13</v>
      </c>
      <c r="Z59" s="58" t="s">
        <v>13</v>
      </c>
      <c r="AA59" s="58" t="s">
        <v>13</v>
      </c>
      <c r="AB59" s="58" t="s">
        <v>13</v>
      </c>
      <c r="AC59" s="56" t="s">
        <v>13</v>
      </c>
      <c r="AD59" s="56" t="s">
        <v>13</v>
      </c>
      <c r="AE59" s="56" t="s">
        <v>13</v>
      </c>
      <c r="AF59" s="56" t="s">
        <v>13</v>
      </c>
      <c r="AG59" s="56" t="s">
        <v>13</v>
      </c>
      <c r="AH59" s="56" t="s">
        <v>13</v>
      </c>
    </row>
    <row r="60" spans="1:34" ht="24.9" customHeight="1" x14ac:dyDescent="0.3">
      <c r="A60" s="59" t="s">
        <v>3527</v>
      </c>
      <c r="B60" s="60" t="s">
        <v>3525</v>
      </c>
      <c r="C60" s="57" t="s">
        <v>3529</v>
      </c>
      <c r="D60" s="57" t="s">
        <v>3526</v>
      </c>
      <c r="E60" s="56">
        <v>1</v>
      </c>
      <c r="F60" s="56">
        <v>1</v>
      </c>
      <c r="G60" s="56">
        <v>2</v>
      </c>
      <c r="H60" s="57">
        <v>4</v>
      </c>
      <c r="I60" s="57">
        <v>21</v>
      </c>
      <c r="J60" s="104">
        <v>0.19047619047619047</v>
      </c>
      <c r="K60" s="56" t="s">
        <v>3528</v>
      </c>
      <c r="L60" s="57" t="s">
        <v>3530</v>
      </c>
      <c r="M60" s="57" t="s">
        <v>3529</v>
      </c>
      <c r="N60" s="57" t="s">
        <v>7372</v>
      </c>
      <c r="O60" s="57"/>
      <c r="P60" s="57"/>
      <c r="Q60" s="57"/>
      <c r="R60" s="57" t="s">
        <v>18</v>
      </c>
      <c r="S60" s="56" t="s">
        <v>102</v>
      </c>
      <c r="T60" s="61"/>
      <c r="U60" s="56" t="s">
        <v>7330</v>
      </c>
      <c r="V60" s="61" t="s">
        <v>13</v>
      </c>
      <c r="W60" s="61" t="s">
        <v>13</v>
      </c>
      <c r="X60" s="61" t="s">
        <v>7330</v>
      </c>
      <c r="Y60" s="61" t="s">
        <v>13</v>
      </c>
      <c r="Z60" s="61" t="s">
        <v>13</v>
      </c>
      <c r="AA60" s="61" t="s">
        <v>13</v>
      </c>
      <c r="AB60" s="61" t="s">
        <v>13</v>
      </c>
      <c r="AC60" s="56" t="s">
        <v>13</v>
      </c>
      <c r="AD60" s="56" t="s">
        <v>13</v>
      </c>
      <c r="AE60" s="56" t="s">
        <v>13</v>
      </c>
      <c r="AF60" s="56" t="s">
        <v>13</v>
      </c>
      <c r="AG60" s="56" t="s">
        <v>13</v>
      </c>
      <c r="AH60" s="56" t="s">
        <v>13</v>
      </c>
    </row>
    <row r="61" spans="1:34" ht="24.9" customHeight="1" x14ac:dyDescent="0.3">
      <c r="A61" s="54" t="s">
        <v>2484</v>
      </c>
      <c r="B61" s="55" t="s">
        <v>2477</v>
      </c>
      <c r="C61" s="56" t="s">
        <v>110</v>
      </c>
      <c r="D61" s="56"/>
      <c r="E61" s="56">
        <v>2</v>
      </c>
      <c r="F61" s="56">
        <v>1</v>
      </c>
      <c r="G61" s="56">
        <v>2</v>
      </c>
      <c r="H61" s="56">
        <v>5</v>
      </c>
      <c r="I61" s="56">
        <v>6</v>
      </c>
      <c r="J61" s="104">
        <v>0.83333333333333337</v>
      </c>
      <c r="K61" s="56" t="s">
        <v>2485</v>
      </c>
      <c r="L61" s="56" t="s">
        <v>2480</v>
      </c>
      <c r="M61" s="56" t="s">
        <v>202</v>
      </c>
      <c r="N61" s="56">
        <v>100</v>
      </c>
      <c r="O61" s="57" t="s">
        <v>17974</v>
      </c>
      <c r="P61" s="56" t="s">
        <v>2481</v>
      </c>
      <c r="Q61" s="56">
        <v>100</v>
      </c>
      <c r="R61" s="56" t="s">
        <v>18</v>
      </c>
      <c r="S61" s="57" t="s">
        <v>149</v>
      </c>
      <c r="T61" s="58" t="s">
        <v>13</v>
      </c>
      <c r="U61" s="56" t="s">
        <v>13</v>
      </c>
      <c r="V61" s="58" t="s">
        <v>7330</v>
      </c>
      <c r="W61" s="58" t="s">
        <v>7330</v>
      </c>
      <c r="X61" s="58" t="s">
        <v>13</v>
      </c>
      <c r="Y61" s="58" t="s">
        <v>13</v>
      </c>
      <c r="Z61" s="58" t="s">
        <v>7330</v>
      </c>
      <c r="AA61" s="58" t="s">
        <v>13</v>
      </c>
      <c r="AB61" s="58" t="s">
        <v>13</v>
      </c>
      <c r="AC61" s="56" t="s">
        <v>13</v>
      </c>
      <c r="AD61" s="56" t="s">
        <v>13</v>
      </c>
      <c r="AE61" s="56" t="s">
        <v>13</v>
      </c>
      <c r="AF61" s="56" t="s">
        <v>13</v>
      </c>
      <c r="AG61" s="56" t="s">
        <v>13</v>
      </c>
      <c r="AH61" s="56" t="s">
        <v>7330</v>
      </c>
    </row>
    <row r="62" spans="1:34" ht="24.9" customHeight="1" x14ac:dyDescent="0.3">
      <c r="A62" s="54" t="s">
        <v>6081</v>
      </c>
      <c r="B62" s="55" t="s">
        <v>6043</v>
      </c>
      <c r="C62" s="56" t="s">
        <v>6047</v>
      </c>
      <c r="D62" s="56" t="s">
        <v>6044</v>
      </c>
      <c r="E62" s="56">
        <v>7</v>
      </c>
      <c r="F62" s="56">
        <v>7</v>
      </c>
      <c r="G62" s="56">
        <v>10</v>
      </c>
      <c r="H62" s="56">
        <v>24</v>
      </c>
      <c r="I62" s="56">
        <v>52</v>
      </c>
      <c r="J62" s="104">
        <v>0.46153846153846156</v>
      </c>
      <c r="K62" s="56" t="s">
        <v>6082</v>
      </c>
      <c r="L62" s="56" t="s">
        <v>6048</v>
      </c>
      <c r="M62" s="56" t="s">
        <v>6049</v>
      </c>
      <c r="N62" s="56">
        <v>100</v>
      </c>
      <c r="O62" s="56"/>
      <c r="P62" s="56"/>
      <c r="Q62" s="56"/>
      <c r="R62" s="56" t="s">
        <v>18</v>
      </c>
      <c r="S62" s="56" t="s">
        <v>680</v>
      </c>
      <c r="T62" s="58" t="s">
        <v>13</v>
      </c>
      <c r="U62" s="56" t="s">
        <v>13</v>
      </c>
      <c r="V62" s="58" t="s">
        <v>7330</v>
      </c>
      <c r="W62" s="58" t="s">
        <v>13</v>
      </c>
      <c r="X62" s="58" t="s">
        <v>13</v>
      </c>
      <c r="Y62" s="58" t="s">
        <v>7330</v>
      </c>
      <c r="Z62" s="58" t="s">
        <v>13</v>
      </c>
      <c r="AA62" s="58" t="s">
        <v>13</v>
      </c>
      <c r="AB62" s="58" t="s">
        <v>7330</v>
      </c>
      <c r="AC62" s="56" t="s">
        <v>13</v>
      </c>
      <c r="AD62" s="56" t="s">
        <v>13</v>
      </c>
      <c r="AE62" s="56" t="s">
        <v>7330</v>
      </c>
      <c r="AF62" s="56" t="s">
        <v>13</v>
      </c>
      <c r="AG62" s="56" t="s">
        <v>7330</v>
      </c>
      <c r="AH62" s="56" t="s">
        <v>13</v>
      </c>
    </row>
    <row r="63" spans="1:34" ht="24.9" customHeight="1" x14ac:dyDescent="0.3">
      <c r="A63" s="59" t="s">
        <v>4526</v>
      </c>
      <c r="B63" s="60" t="s">
        <v>4525</v>
      </c>
      <c r="C63" s="57" t="s">
        <v>4528</v>
      </c>
      <c r="D63" s="57"/>
      <c r="E63" s="57">
        <v>0</v>
      </c>
      <c r="F63" s="57">
        <v>1</v>
      </c>
      <c r="G63" s="57">
        <v>0</v>
      </c>
      <c r="H63" s="57">
        <v>1</v>
      </c>
      <c r="I63" s="57">
        <v>11</v>
      </c>
      <c r="J63" s="104">
        <v>9.0909090909090912E-2</v>
      </c>
      <c r="K63" s="56" t="s">
        <v>4527</v>
      </c>
      <c r="L63" s="57" t="s">
        <v>13</v>
      </c>
      <c r="M63" s="57" t="s">
        <v>13</v>
      </c>
      <c r="N63" s="57" t="s">
        <v>13</v>
      </c>
      <c r="O63" s="57"/>
      <c r="P63" s="57"/>
      <c r="Q63" s="57"/>
      <c r="R63" s="57" t="s">
        <v>63</v>
      </c>
      <c r="S63" s="57" t="s">
        <v>250</v>
      </c>
      <c r="T63" s="61"/>
      <c r="U63" s="56" t="s">
        <v>7330</v>
      </c>
      <c r="V63" s="61" t="s">
        <v>13</v>
      </c>
      <c r="W63" s="61" t="s">
        <v>13</v>
      </c>
      <c r="X63" s="61" t="s">
        <v>13</v>
      </c>
      <c r="Y63" s="61" t="s">
        <v>13</v>
      </c>
      <c r="Z63" s="61" t="s">
        <v>13</v>
      </c>
      <c r="AA63" s="58" t="s">
        <v>7330</v>
      </c>
      <c r="AB63" s="61" t="s">
        <v>13</v>
      </c>
      <c r="AC63" s="56" t="s">
        <v>13</v>
      </c>
      <c r="AD63" s="56" t="s">
        <v>13</v>
      </c>
      <c r="AE63" s="56" t="s">
        <v>13</v>
      </c>
      <c r="AF63" s="56" t="s">
        <v>13</v>
      </c>
      <c r="AG63" s="56" t="s">
        <v>13</v>
      </c>
      <c r="AH63" s="56" t="s">
        <v>13</v>
      </c>
    </row>
    <row r="64" spans="1:34" ht="24.9" customHeight="1" x14ac:dyDescent="0.3">
      <c r="A64" s="54" t="s">
        <v>5571</v>
      </c>
      <c r="B64" s="55" t="s">
        <v>5569</v>
      </c>
      <c r="C64" s="56" t="s">
        <v>4998</v>
      </c>
      <c r="D64" s="56" t="s">
        <v>5570</v>
      </c>
      <c r="E64" s="56">
        <v>1</v>
      </c>
      <c r="F64" s="56">
        <v>0</v>
      </c>
      <c r="G64" s="56">
        <v>0</v>
      </c>
      <c r="H64" s="56">
        <v>1</v>
      </c>
      <c r="I64" s="56">
        <v>13</v>
      </c>
      <c r="J64" s="104">
        <v>7.6923076923076927E-2</v>
      </c>
      <c r="K64" s="56" t="s">
        <v>5572</v>
      </c>
      <c r="L64" s="56" t="s">
        <v>5573</v>
      </c>
      <c r="M64" s="56" t="s">
        <v>4998</v>
      </c>
      <c r="N64" s="56" t="s">
        <v>7372</v>
      </c>
      <c r="O64" s="56"/>
      <c r="P64" s="56"/>
      <c r="Q64" s="56"/>
      <c r="R64" s="56" t="s">
        <v>18</v>
      </c>
      <c r="S64" s="56" t="s">
        <v>465</v>
      </c>
      <c r="T64" s="58" t="s">
        <v>7330</v>
      </c>
      <c r="U64" s="56" t="s">
        <v>13</v>
      </c>
      <c r="V64" s="58" t="s">
        <v>13</v>
      </c>
      <c r="W64" s="58" t="s">
        <v>7330</v>
      </c>
      <c r="X64" s="58" t="s">
        <v>13</v>
      </c>
      <c r="Y64" s="58" t="s">
        <v>13</v>
      </c>
      <c r="Z64" s="58" t="s">
        <v>13</v>
      </c>
      <c r="AA64" s="58" t="s">
        <v>13</v>
      </c>
      <c r="AB64" s="58" t="s">
        <v>13</v>
      </c>
      <c r="AC64" s="56" t="s">
        <v>13</v>
      </c>
      <c r="AD64" s="56" t="s">
        <v>13</v>
      </c>
      <c r="AE64" s="56" t="s">
        <v>13</v>
      </c>
      <c r="AF64" s="56" t="s">
        <v>13</v>
      </c>
      <c r="AG64" s="56" t="s">
        <v>13</v>
      </c>
      <c r="AH64" s="56" t="s">
        <v>13</v>
      </c>
    </row>
    <row r="65" spans="1:34" ht="24.9" customHeight="1" x14ac:dyDescent="0.3">
      <c r="A65" s="54" t="s">
        <v>7138</v>
      </c>
      <c r="B65" s="55" t="s">
        <v>7136</v>
      </c>
      <c r="C65" s="56" t="s">
        <v>7140</v>
      </c>
      <c r="D65" s="56" t="s">
        <v>7137</v>
      </c>
      <c r="E65" s="56">
        <v>1</v>
      </c>
      <c r="F65" s="56">
        <v>0</v>
      </c>
      <c r="G65" s="56">
        <v>0</v>
      </c>
      <c r="H65" s="56">
        <v>1</v>
      </c>
      <c r="I65" s="56">
        <v>8</v>
      </c>
      <c r="J65" s="104">
        <v>0.125</v>
      </c>
      <c r="K65" s="56" t="s">
        <v>7139</v>
      </c>
      <c r="L65" s="56" t="s">
        <v>7141</v>
      </c>
      <c r="M65" s="56" t="s">
        <v>7142</v>
      </c>
      <c r="N65" s="56">
        <v>100</v>
      </c>
      <c r="O65" s="56"/>
      <c r="P65" s="56"/>
      <c r="Q65" s="56"/>
      <c r="R65" s="56" t="s">
        <v>18</v>
      </c>
      <c r="S65" s="56" t="s">
        <v>79</v>
      </c>
      <c r="T65" s="58" t="s">
        <v>7330</v>
      </c>
      <c r="U65" s="56" t="s">
        <v>13</v>
      </c>
      <c r="V65" s="58" t="s">
        <v>13</v>
      </c>
      <c r="W65" s="58" t="s">
        <v>7330</v>
      </c>
      <c r="X65" s="58" t="s">
        <v>13</v>
      </c>
      <c r="Y65" s="58" t="s">
        <v>13</v>
      </c>
      <c r="Z65" s="58" t="s">
        <v>13</v>
      </c>
      <c r="AA65" s="58" t="s">
        <v>13</v>
      </c>
      <c r="AB65" s="58" t="s">
        <v>13</v>
      </c>
      <c r="AC65" s="56" t="s">
        <v>13</v>
      </c>
      <c r="AD65" s="56" t="s">
        <v>13</v>
      </c>
      <c r="AE65" s="56" t="s">
        <v>13</v>
      </c>
      <c r="AF65" s="56" t="s">
        <v>13</v>
      </c>
      <c r="AG65" s="56" t="s">
        <v>13</v>
      </c>
      <c r="AH65" s="56" t="s">
        <v>13</v>
      </c>
    </row>
    <row r="66" spans="1:34" ht="24.9" customHeight="1" x14ac:dyDescent="0.3">
      <c r="A66" s="59" t="s">
        <v>2620</v>
      </c>
      <c r="B66" s="60" t="s">
        <v>2614</v>
      </c>
      <c r="C66" s="57" t="s">
        <v>2617</v>
      </c>
      <c r="D66" s="57"/>
      <c r="E66" s="57">
        <v>1</v>
      </c>
      <c r="F66" s="57">
        <v>2</v>
      </c>
      <c r="G66" s="57">
        <v>0</v>
      </c>
      <c r="H66" s="57">
        <v>3</v>
      </c>
      <c r="I66" s="57">
        <v>31</v>
      </c>
      <c r="J66" s="104">
        <v>9.6774193548387094E-2</v>
      </c>
      <c r="K66" s="56" t="s">
        <v>2621</v>
      </c>
      <c r="L66" s="57" t="s">
        <v>2618</v>
      </c>
      <c r="M66" s="57" t="s">
        <v>2619</v>
      </c>
      <c r="N66" s="57">
        <v>100</v>
      </c>
      <c r="O66" s="57"/>
      <c r="P66" s="57"/>
      <c r="Q66" s="57"/>
      <c r="R66" s="57" t="s">
        <v>63</v>
      </c>
      <c r="S66" s="57" t="s">
        <v>250</v>
      </c>
      <c r="T66" s="61"/>
      <c r="U66" s="56" t="s">
        <v>7330</v>
      </c>
      <c r="V66" s="61" t="s">
        <v>13</v>
      </c>
      <c r="W66" s="61" t="s">
        <v>13</v>
      </c>
      <c r="X66" s="61" t="s">
        <v>13</v>
      </c>
      <c r="Y66" s="61" t="s">
        <v>13</v>
      </c>
      <c r="Z66" s="61" t="s">
        <v>13</v>
      </c>
      <c r="AA66" s="58" t="s">
        <v>7330</v>
      </c>
      <c r="AB66" s="61" t="s">
        <v>13</v>
      </c>
      <c r="AC66" s="56" t="s">
        <v>13</v>
      </c>
      <c r="AD66" s="56" t="s">
        <v>13</v>
      </c>
      <c r="AE66" s="56" t="s">
        <v>13</v>
      </c>
      <c r="AF66" s="56" t="s">
        <v>13</v>
      </c>
      <c r="AG66" s="56" t="s">
        <v>13</v>
      </c>
      <c r="AH66" s="56" t="s">
        <v>13</v>
      </c>
    </row>
    <row r="67" spans="1:34" ht="24.9" customHeight="1" x14ac:dyDescent="0.3">
      <c r="A67" s="59" t="s">
        <v>3222</v>
      </c>
      <c r="B67" s="60" t="s">
        <v>3220</v>
      </c>
      <c r="C67" s="57" t="s">
        <v>3224</v>
      </c>
      <c r="D67" s="57" t="s">
        <v>3221</v>
      </c>
      <c r="E67" s="57">
        <v>0</v>
      </c>
      <c r="F67" s="57">
        <v>1</v>
      </c>
      <c r="G67" s="57">
        <v>0</v>
      </c>
      <c r="H67" s="57">
        <v>1</v>
      </c>
      <c r="I67" s="57">
        <v>14</v>
      </c>
      <c r="J67" s="104">
        <v>7.1428571428571425E-2</v>
      </c>
      <c r="K67" s="56" t="s">
        <v>3223</v>
      </c>
      <c r="L67" s="57" t="s">
        <v>3225</v>
      </c>
      <c r="M67" s="57" t="s">
        <v>3224</v>
      </c>
      <c r="N67" s="57">
        <v>100</v>
      </c>
      <c r="O67" s="57"/>
      <c r="P67" s="57"/>
      <c r="Q67" s="57"/>
      <c r="R67" s="57" t="s">
        <v>18</v>
      </c>
      <c r="S67" s="57" t="s">
        <v>55</v>
      </c>
      <c r="T67" s="61"/>
      <c r="U67" s="56" t="s">
        <v>7330</v>
      </c>
      <c r="V67" s="61" t="s">
        <v>13</v>
      </c>
      <c r="W67" s="61" t="s">
        <v>13</v>
      </c>
      <c r="X67" s="61" t="s">
        <v>7330</v>
      </c>
      <c r="Y67" s="61" t="s">
        <v>13</v>
      </c>
      <c r="Z67" s="61" t="s">
        <v>13</v>
      </c>
      <c r="AA67" s="61" t="s">
        <v>13</v>
      </c>
      <c r="AB67" s="61" t="s">
        <v>13</v>
      </c>
      <c r="AC67" s="56" t="s">
        <v>13</v>
      </c>
      <c r="AD67" s="56" t="s">
        <v>13</v>
      </c>
      <c r="AE67" s="56" t="s">
        <v>13</v>
      </c>
      <c r="AF67" s="56" t="s">
        <v>13</v>
      </c>
      <c r="AG67" s="56" t="s">
        <v>13</v>
      </c>
      <c r="AH67" s="56" t="s">
        <v>13</v>
      </c>
    </row>
    <row r="68" spans="1:34" ht="24.9" customHeight="1" x14ac:dyDescent="0.3">
      <c r="A68" s="59" t="s">
        <v>267</v>
      </c>
      <c r="B68" s="60" t="s">
        <v>266</v>
      </c>
      <c r="C68" s="57" t="s">
        <v>269</v>
      </c>
      <c r="D68" s="57"/>
      <c r="E68" s="57">
        <v>0</v>
      </c>
      <c r="F68" s="57">
        <v>1</v>
      </c>
      <c r="G68" s="57">
        <v>0</v>
      </c>
      <c r="H68" s="57">
        <v>1</v>
      </c>
      <c r="I68" s="57">
        <v>2</v>
      </c>
      <c r="J68" s="104">
        <v>0.5</v>
      </c>
      <c r="K68" s="56" t="s">
        <v>268</v>
      </c>
      <c r="L68" s="57" t="s">
        <v>270</v>
      </c>
      <c r="M68" s="57" t="s">
        <v>271</v>
      </c>
      <c r="N68" s="57" t="s">
        <v>7396</v>
      </c>
      <c r="O68" s="57"/>
      <c r="P68" s="57"/>
      <c r="Q68" s="57"/>
      <c r="R68" s="57" t="s">
        <v>18</v>
      </c>
      <c r="S68" s="57" t="s">
        <v>130</v>
      </c>
      <c r="T68" s="61" t="s">
        <v>13</v>
      </c>
      <c r="U68" s="56" t="s">
        <v>7330</v>
      </c>
      <c r="V68" s="61" t="s">
        <v>13</v>
      </c>
      <c r="W68" s="61" t="s">
        <v>13</v>
      </c>
      <c r="X68" s="61" t="s">
        <v>13</v>
      </c>
      <c r="Y68" s="61" t="s">
        <v>13</v>
      </c>
      <c r="Z68" s="61" t="s">
        <v>13</v>
      </c>
      <c r="AA68" s="61" t="s">
        <v>13</v>
      </c>
      <c r="AB68" s="61" t="s">
        <v>13</v>
      </c>
      <c r="AC68" s="56" t="s">
        <v>13</v>
      </c>
      <c r="AD68" s="56" t="s">
        <v>7330</v>
      </c>
      <c r="AE68" s="56" t="s">
        <v>13</v>
      </c>
      <c r="AF68" s="56" t="s">
        <v>13</v>
      </c>
      <c r="AG68" s="56" t="s">
        <v>13</v>
      </c>
      <c r="AH68" s="56" t="s">
        <v>13</v>
      </c>
    </row>
    <row r="69" spans="1:34" ht="24.9" customHeight="1" x14ac:dyDescent="0.3">
      <c r="A69" s="54" t="s">
        <v>5045</v>
      </c>
      <c r="B69" s="55" t="s">
        <v>5037</v>
      </c>
      <c r="C69" s="56" t="s">
        <v>110</v>
      </c>
      <c r="D69" s="56"/>
      <c r="E69" s="56">
        <v>1</v>
      </c>
      <c r="F69" s="56">
        <v>0</v>
      </c>
      <c r="G69" s="56">
        <v>3</v>
      </c>
      <c r="H69" s="56">
        <v>4</v>
      </c>
      <c r="I69" s="56">
        <v>11</v>
      </c>
      <c r="J69" s="104">
        <v>0.36363636363636365</v>
      </c>
      <c r="K69" s="56" t="s">
        <v>5046</v>
      </c>
      <c r="L69" s="56" t="s">
        <v>5040</v>
      </c>
      <c r="M69" s="56" t="s">
        <v>5041</v>
      </c>
      <c r="N69" s="56">
        <v>100</v>
      </c>
      <c r="O69" s="56" t="s">
        <v>17919</v>
      </c>
      <c r="P69" s="56" t="s">
        <v>5042</v>
      </c>
      <c r="Q69" s="56">
        <v>100</v>
      </c>
      <c r="R69" s="56" t="s">
        <v>18</v>
      </c>
      <c r="S69" s="57" t="s">
        <v>418</v>
      </c>
      <c r="T69" s="58" t="s">
        <v>13</v>
      </c>
      <c r="U69" s="56" t="s">
        <v>13</v>
      </c>
      <c r="V69" s="58" t="s">
        <v>7330</v>
      </c>
      <c r="W69" s="58" t="s">
        <v>13</v>
      </c>
      <c r="X69" s="58" t="s">
        <v>13</v>
      </c>
      <c r="Y69" s="58" t="s">
        <v>7330</v>
      </c>
      <c r="Z69" s="58" t="s">
        <v>13</v>
      </c>
      <c r="AA69" s="58" t="s">
        <v>13</v>
      </c>
      <c r="AB69" s="58" t="s">
        <v>13</v>
      </c>
      <c r="AC69" s="56" t="s">
        <v>13</v>
      </c>
      <c r="AD69" s="56" t="s">
        <v>7330</v>
      </c>
      <c r="AE69" s="56" t="s">
        <v>13</v>
      </c>
      <c r="AF69" s="56" t="s">
        <v>13</v>
      </c>
      <c r="AG69" s="56" t="s">
        <v>13</v>
      </c>
      <c r="AH69" s="56" t="s">
        <v>13</v>
      </c>
    </row>
    <row r="70" spans="1:34" ht="24.9" customHeight="1" x14ac:dyDescent="0.3">
      <c r="A70" s="54" t="s">
        <v>4981</v>
      </c>
      <c r="B70" s="55" t="s">
        <v>4980</v>
      </c>
      <c r="C70" s="56" t="s">
        <v>1471</v>
      </c>
      <c r="D70" s="56"/>
      <c r="E70" s="56">
        <v>0</v>
      </c>
      <c r="F70" s="56">
        <v>0</v>
      </c>
      <c r="G70" s="56">
        <v>1</v>
      </c>
      <c r="H70" s="56">
        <v>1</v>
      </c>
      <c r="I70" s="56">
        <v>10</v>
      </c>
      <c r="J70" s="104">
        <v>0.1</v>
      </c>
      <c r="K70" s="56" t="s">
        <v>4982</v>
      </c>
      <c r="L70" s="56" t="s">
        <v>4983</v>
      </c>
      <c r="M70" s="56" t="s">
        <v>2225</v>
      </c>
      <c r="N70" s="56" t="s">
        <v>7378</v>
      </c>
      <c r="O70" s="56"/>
      <c r="P70" s="56"/>
      <c r="Q70" s="56"/>
      <c r="R70" s="56" t="s">
        <v>236</v>
      </c>
      <c r="S70" s="56" t="s">
        <v>79</v>
      </c>
      <c r="T70" s="58" t="s">
        <v>13</v>
      </c>
      <c r="U70" s="56" t="s">
        <v>13</v>
      </c>
      <c r="V70" s="58" t="s">
        <v>7330</v>
      </c>
      <c r="W70" s="58" t="s">
        <v>13</v>
      </c>
      <c r="X70" s="58" t="s">
        <v>13</v>
      </c>
      <c r="Y70" s="58" t="s">
        <v>7330</v>
      </c>
      <c r="Z70" s="58" t="s">
        <v>13</v>
      </c>
      <c r="AA70" s="58" t="s">
        <v>13</v>
      </c>
      <c r="AB70" s="58" t="s">
        <v>7330</v>
      </c>
      <c r="AC70" s="56" t="s">
        <v>13</v>
      </c>
      <c r="AD70" s="56" t="s">
        <v>13</v>
      </c>
      <c r="AE70" s="56" t="s">
        <v>7330</v>
      </c>
      <c r="AF70" s="56" t="s">
        <v>7330</v>
      </c>
      <c r="AG70" s="56" t="s">
        <v>13</v>
      </c>
      <c r="AH70" s="56" t="s">
        <v>13</v>
      </c>
    </row>
    <row r="71" spans="1:34" ht="24.9" customHeight="1" x14ac:dyDescent="0.3">
      <c r="A71" s="54" t="s">
        <v>2585</v>
      </c>
      <c r="B71" s="55" t="s">
        <v>2579</v>
      </c>
      <c r="C71" s="56" t="s">
        <v>2583</v>
      </c>
      <c r="D71" s="56" t="s">
        <v>2580</v>
      </c>
      <c r="E71" s="56">
        <v>1</v>
      </c>
      <c r="F71" s="56">
        <v>0</v>
      </c>
      <c r="G71" s="56">
        <v>1</v>
      </c>
      <c r="H71" s="56">
        <v>2</v>
      </c>
      <c r="I71" s="56">
        <v>4</v>
      </c>
      <c r="J71" s="104">
        <v>0.5</v>
      </c>
      <c r="K71" s="56" t="s">
        <v>2586</v>
      </c>
      <c r="L71" s="56" t="s">
        <v>2584</v>
      </c>
      <c r="M71" s="56" t="s">
        <v>202</v>
      </c>
      <c r="N71" s="56">
        <v>100</v>
      </c>
      <c r="O71" s="56"/>
      <c r="P71" s="56"/>
      <c r="Q71" s="56"/>
      <c r="R71" s="56" t="s">
        <v>112</v>
      </c>
      <c r="S71" s="56" t="s">
        <v>113</v>
      </c>
      <c r="T71" s="58" t="s">
        <v>7330</v>
      </c>
      <c r="U71" s="56" t="s">
        <v>13</v>
      </c>
      <c r="V71" s="58" t="s">
        <v>13</v>
      </c>
      <c r="W71" s="58" t="s">
        <v>7330</v>
      </c>
      <c r="X71" s="58" t="s">
        <v>13</v>
      </c>
      <c r="Y71" s="58" t="s">
        <v>13</v>
      </c>
      <c r="Z71" s="58" t="s">
        <v>13</v>
      </c>
      <c r="AA71" s="58" t="s">
        <v>13</v>
      </c>
      <c r="AB71" s="58" t="s">
        <v>13</v>
      </c>
      <c r="AC71" s="56" t="s">
        <v>13</v>
      </c>
      <c r="AD71" s="56" t="s">
        <v>13</v>
      </c>
      <c r="AE71" s="56" t="s">
        <v>13</v>
      </c>
      <c r="AF71" s="56" t="s">
        <v>13</v>
      </c>
      <c r="AG71" s="56" t="s">
        <v>13</v>
      </c>
      <c r="AH71" s="56" t="s">
        <v>13</v>
      </c>
    </row>
    <row r="72" spans="1:34" ht="24.9" customHeight="1" x14ac:dyDescent="0.3">
      <c r="A72" s="54" t="s">
        <v>435</v>
      </c>
      <c r="B72" s="55" t="s">
        <v>419</v>
      </c>
      <c r="C72" s="56" t="s">
        <v>423</v>
      </c>
      <c r="D72" s="56" t="s">
        <v>420</v>
      </c>
      <c r="E72" s="56">
        <v>1</v>
      </c>
      <c r="F72" s="56">
        <v>3</v>
      </c>
      <c r="G72" s="56">
        <v>3</v>
      </c>
      <c r="H72" s="56">
        <v>7</v>
      </c>
      <c r="I72" s="56">
        <v>25</v>
      </c>
      <c r="J72" s="104">
        <v>0.28000000000000003</v>
      </c>
      <c r="K72" s="56" t="s">
        <v>436</v>
      </c>
      <c r="L72" s="56" t="s">
        <v>424</v>
      </c>
      <c r="M72" s="56" t="s">
        <v>423</v>
      </c>
      <c r="N72" s="56" t="s">
        <v>7372</v>
      </c>
      <c r="O72" s="56"/>
      <c r="P72" s="56"/>
      <c r="Q72" s="56"/>
      <c r="R72" s="56" t="s">
        <v>18</v>
      </c>
      <c r="S72" s="56" t="s">
        <v>102</v>
      </c>
      <c r="T72" s="58" t="s">
        <v>13</v>
      </c>
      <c r="U72" s="56" t="s">
        <v>13</v>
      </c>
      <c r="V72" s="58" t="s">
        <v>7330</v>
      </c>
      <c r="W72" s="58" t="s">
        <v>7330</v>
      </c>
      <c r="X72" s="58" t="s">
        <v>13</v>
      </c>
      <c r="Y72" s="58" t="s">
        <v>13</v>
      </c>
      <c r="Z72" s="58" t="s">
        <v>13</v>
      </c>
      <c r="AA72" s="58" t="s">
        <v>13</v>
      </c>
      <c r="AB72" s="58" t="s">
        <v>13</v>
      </c>
      <c r="AC72" s="56" t="s">
        <v>13</v>
      </c>
      <c r="AD72" s="56" t="s">
        <v>13</v>
      </c>
      <c r="AE72" s="56" t="s">
        <v>7330</v>
      </c>
      <c r="AF72" s="56" t="s">
        <v>13</v>
      </c>
      <c r="AG72" s="56" t="s">
        <v>13</v>
      </c>
      <c r="AH72" s="56" t="s">
        <v>13</v>
      </c>
    </row>
    <row r="73" spans="1:34" ht="24.9" customHeight="1" x14ac:dyDescent="0.3">
      <c r="A73" s="54" t="s">
        <v>6450</v>
      </c>
      <c r="B73" s="55" t="s">
        <v>6442</v>
      </c>
      <c r="C73" s="56" t="s">
        <v>6446</v>
      </c>
      <c r="D73" s="56" t="s">
        <v>6443</v>
      </c>
      <c r="E73" s="56">
        <v>1</v>
      </c>
      <c r="F73" s="56">
        <v>1</v>
      </c>
      <c r="G73" s="56">
        <v>2</v>
      </c>
      <c r="H73" s="56">
        <v>4</v>
      </c>
      <c r="I73" s="56">
        <v>27</v>
      </c>
      <c r="J73" s="104">
        <v>0.14814814814814814</v>
      </c>
      <c r="K73" s="56" t="s">
        <v>6451</v>
      </c>
      <c r="L73" s="56" t="s">
        <v>6447</v>
      </c>
      <c r="M73" s="56" t="s">
        <v>6446</v>
      </c>
      <c r="N73" s="56" t="s">
        <v>7372</v>
      </c>
      <c r="O73" s="56"/>
      <c r="P73" s="56"/>
      <c r="Q73" s="56"/>
      <c r="R73" s="56" t="s">
        <v>18</v>
      </c>
      <c r="S73" s="56" t="s">
        <v>130</v>
      </c>
      <c r="T73" s="58" t="s">
        <v>13</v>
      </c>
      <c r="U73" s="56" t="s">
        <v>13</v>
      </c>
      <c r="V73" s="58" t="s">
        <v>7330</v>
      </c>
      <c r="W73" s="58" t="s">
        <v>13</v>
      </c>
      <c r="X73" s="58" t="s">
        <v>13</v>
      </c>
      <c r="Y73" s="58" t="s">
        <v>7330</v>
      </c>
      <c r="Z73" s="58" t="s">
        <v>13</v>
      </c>
      <c r="AA73" s="58" t="s">
        <v>13</v>
      </c>
      <c r="AB73" s="58" t="s">
        <v>13</v>
      </c>
      <c r="AC73" s="56" t="s">
        <v>13</v>
      </c>
      <c r="AD73" s="56" t="s">
        <v>13</v>
      </c>
      <c r="AE73" s="56" t="s">
        <v>13</v>
      </c>
      <c r="AF73" s="56" t="s">
        <v>13</v>
      </c>
      <c r="AG73" s="56" t="s">
        <v>13</v>
      </c>
      <c r="AH73" s="56" t="s">
        <v>13</v>
      </c>
    </row>
    <row r="74" spans="1:34" ht="24.9" customHeight="1" x14ac:dyDescent="0.3">
      <c r="A74" s="54" t="s">
        <v>6811</v>
      </c>
      <c r="B74" s="55" t="s">
        <v>6810</v>
      </c>
      <c r="C74" s="56" t="s">
        <v>110</v>
      </c>
      <c r="D74" s="56"/>
      <c r="E74" s="56">
        <v>1</v>
      </c>
      <c r="F74" s="56">
        <v>0</v>
      </c>
      <c r="G74" s="56">
        <v>0</v>
      </c>
      <c r="H74" s="56">
        <v>1</v>
      </c>
      <c r="I74" s="56">
        <v>9</v>
      </c>
      <c r="J74" s="104">
        <v>0.1111111111111111</v>
      </c>
      <c r="K74" s="56" t="s">
        <v>6812</v>
      </c>
      <c r="L74" s="56" t="s">
        <v>6813</v>
      </c>
      <c r="M74" s="56" t="s">
        <v>202</v>
      </c>
      <c r="N74" s="56" t="s">
        <v>7378</v>
      </c>
      <c r="O74" s="56" t="s">
        <v>17920</v>
      </c>
      <c r="P74" s="56" t="s">
        <v>6814</v>
      </c>
      <c r="Q74" s="56" t="s">
        <v>7378</v>
      </c>
      <c r="R74" s="56" t="s">
        <v>18</v>
      </c>
      <c r="S74" s="56" t="s">
        <v>113</v>
      </c>
      <c r="T74" s="58" t="s">
        <v>7330</v>
      </c>
      <c r="U74" s="56" t="s">
        <v>13</v>
      </c>
      <c r="V74" s="58" t="s">
        <v>13</v>
      </c>
      <c r="W74" s="58" t="s">
        <v>7330</v>
      </c>
      <c r="X74" s="58" t="s">
        <v>13</v>
      </c>
      <c r="Y74" s="58" t="s">
        <v>13</v>
      </c>
      <c r="Z74" s="58" t="s">
        <v>13</v>
      </c>
      <c r="AA74" s="58" t="s">
        <v>13</v>
      </c>
      <c r="AB74" s="58" t="s">
        <v>13</v>
      </c>
      <c r="AC74" s="56" t="s">
        <v>13</v>
      </c>
      <c r="AD74" s="56" t="s">
        <v>13</v>
      </c>
      <c r="AE74" s="56" t="s">
        <v>13</v>
      </c>
      <c r="AF74" s="56" t="s">
        <v>13</v>
      </c>
      <c r="AG74" s="56" t="s">
        <v>13</v>
      </c>
      <c r="AH74" s="56" t="s">
        <v>13</v>
      </c>
    </row>
    <row r="75" spans="1:34" ht="24.9" customHeight="1" x14ac:dyDescent="0.3">
      <c r="A75" s="54" t="s">
        <v>456</v>
      </c>
      <c r="B75" s="55" t="s">
        <v>445</v>
      </c>
      <c r="C75" s="56" t="s">
        <v>110</v>
      </c>
      <c r="D75" s="56"/>
      <c r="E75" s="56">
        <v>1</v>
      </c>
      <c r="F75" s="56">
        <v>1</v>
      </c>
      <c r="G75" s="56">
        <v>2</v>
      </c>
      <c r="H75" s="56">
        <v>4</v>
      </c>
      <c r="I75" s="56">
        <v>11</v>
      </c>
      <c r="J75" s="104">
        <v>0.36363636363636365</v>
      </c>
      <c r="K75" s="56" t="s">
        <v>457</v>
      </c>
      <c r="L75" s="56" t="s">
        <v>448</v>
      </c>
      <c r="M75" s="56" t="s">
        <v>202</v>
      </c>
      <c r="N75" s="56" t="s">
        <v>7383</v>
      </c>
      <c r="O75" s="56" t="s">
        <v>449</v>
      </c>
      <c r="P75" s="56" t="s">
        <v>450</v>
      </c>
      <c r="Q75" s="56" t="s">
        <v>7379</v>
      </c>
      <c r="R75" s="56" t="s">
        <v>112</v>
      </c>
      <c r="S75" s="57" t="s">
        <v>113</v>
      </c>
      <c r="T75" s="58" t="s">
        <v>7330</v>
      </c>
      <c r="U75" s="56" t="s">
        <v>13</v>
      </c>
      <c r="V75" s="58" t="s">
        <v>13</v>
      </c>
      <c r="W75" s="58" t="s">
        <v>7330</v>
      </c>
      <c r="X75" s="58" t="s">
        <v>13</v>
      </c>
      <c r="Y75" s="58" t="s">
        <v>13</v>
      </c>
      <c r="Z75" s="58" t="s">
        <v>13</v>
      </c>
      <c r="AA75" s="58" t="s">
        <v>13</v>
      </c>
      <c r="AB75" s="58" t="s">
        <v>13</v>
      </c>
      <c r="AC75" s="56" t="s">
        <v>13</v>
      </c>
      <c r="AD75" s="56" t="s">
        <v>13</v>
      </c>
      <c r="AE75" s="56" t="s">
        <v>13</v>
      </c>
      <c r="AF75" s="56" t="s">
        <v>13</v>
      </c>
      <c r="AG75" s="56" t="s">
        <v>13</v>
      </c>
      <c r="AH75" s="56" t="s">
        <v>13</v>
      </c>
    </row>
    <row r="76" spans="1:34" ht="24.9" customHeight="1" x14ac:dyDescent="0.3">
      <c r="A76" s="54" t="s">
        <v>2441</v>
      </c>
      <c r="B76" s="55" t="s">
        <v>2440</v>
      </c>
      <c r="C76" s="56" t="s">
        <v>2443</v>
      </c>
      <c r="D76" s="56"/>
      <c r="E76" s="56">
        <v>1</v>
      </c>
      <c r="F76" s="56">
        <v>0</v>
      </c>
      <c r="G76" s="56">
        <v>0</v>
      </c>
      <c r="H76" s="56">
        <v>1</v>
      </c>
      <c r="I76" s="56">
        <v>20</v>
      </c>
      <c r="J76" s="104">
        <v>0.05</v>
      </c>
      <c r="K76" s="56" t="s">
        <v>2442</v>
      </c>
      <c r="L76" s="56" t="s">
        <v>2444</v>
      </c>
      <c r="M76" s="56" t="s">
        <v>2445</v>
      </c>
      <c r="N76" s="56" t="s">
        <v>7384</v>
      </c>
      <c r="O76" s="56"/>
      <c r="P76" s="56"/>
      <c r="Q76" s="56"/>
      <c r="R76" s="56" t="s">
        <v>402</v>
      </c>
      <c r="S76" s="56" t="s">
        <v>91</v>
      </c>
      <c r="T76" s="58" t="s">
        <v>7330</v>
      </c>
      <c r="U76" s="56" t="s">
        <v>13</v>
      </c>
      <c r="V76" s="58" t="s">
        <v>13</v>
      </c>
      <c r="W76" s="58" t="s">
        <v>7330</v>
      </c>
      <c r="X76" s="58" t="s">
        <v>13</v>
      </c>
      <c r="Y76" s="58" t="s">
        <v>13</v>
      </c>
      <c r="Z76" s="58" t="s">
        <v>13</v>
      </c>
      <c r="AA76" s="58" t="s">
        <v>13</v>
      </c>
      <c r="AB76" s="58" t="s">
        <v>13</v>
      </c>
      <c r="AC76" s="56" t="s">
        <v>13</v>
      </c>
      <c r="AD76" s="56" t="s">
        <v>13</v>
      </c>
      <c r="AE76" s="56" t="s">
        <v>13</v>
      </c>
      <c r="AF76" s="56" t="s">
        <v>13</v>
      </c>
      <c r="AG76" s="56" t="s">
        <v>13</v>
      </c>
      <c r="AH76" s="56" t="s">
        <v>13</v>
      </c>
    </row>
    <row r="77" spans="1:34" ht="24.9" customHeight="1" x14ac:dyDescent="0.3">
      <c r="A77" s="54" t="s">
        <v>2070</v>
      </c>
      <c r="B77" s="55" t="s">
        <v>2068</v>
      </c>
      <c r="C77" s="56" t="s">
        <v>2072</v>
      </c>
      <c r="D77" s="56" t="s">
        <v>2069</v>
      </c>
      <c r="E77" s="56">
        <v>0</v>
      </c>
      <c r="F77" s="56">
        <v>0</v>
      </c>
      <c r="G77" s="56">
        <v>1</v>
      </c>
      <c r="H77" s="56">
        <v>1</v>
      </c>
      <c r="I77" s="56">
        <v>9</v>
      </c>
      <c r="J77" s="104">
        <v>0.1111111111111111</v>
      </c>
      <c r="K77" s="56" t="s">
        <v>2071</v>
      </c>
      <c r="L77" s="56" t="s">
        <v>2073</v>
      </c>
      <c r="M77" s="56" t="s">
        <v>2074</v>
      </c>
      <c r="N77" s="56" t="s">
        <v>7387</v>
      </c>
      <c r="O77" s="56"/>
      <c r="P77" s="56"/>
      <c r="Q77" s="56"/>
      <c r="R77" s="56" t="s">
        <v>18</v>
      </c>
      <c r="S77" s="56" t="s">
        <v>130</v>
      </c>
      <c r="T77" s="58" t="s">
        <v>13</v>
      </c>
      <c r="U77" s="56" t="s">
        <v>13</v>
      </c>
      <c r="V77" s="58" t="s">
        <v>7330</v>
      </c>
      <c r="W77" s="58" t="s">
        <v>7330</v>
      </c>
      <c r="X77" s="58" t="s">
        <v>13</v>
      </c>
      <c r="Y77" s="58" t="s">
        <v>13</v>
      </c>
      <c r="Z77" s="58" t="s">
        <v>13</v>
      </c>
      <c r="AA77" s="58" t="s">
        <v>7330</v>
      </c>
      <c r="AB77" s="58" t="s">
        <v>13</v>
      </c>
      <c r="AC77" s="56" t="s">
        <v>13</v>
      </c>
      <c r="AD77" s="56" t="s">
        <v>13</v>
      </c>
      <c r="AE77" s="56" t="s">
        <v>13</v>
      </c>
      <c r="AF77" s="56" t="s">
        <v>13</v>
      </c>
      <c r="AG77" s="56" t="s">
        <v>13</v>
      </c>
      <c r="AH77" s="56" t="s">
        <v>13</v>
      </c>
    </row>
    <row r="78" spans="1:34" ht="24.9" customHeight="1" x14ac:dyDescent="0.3">
      <c r="A78" s="54" t="s">
        <v>870</v>
      </c>
      <c r="B78" s="55" t="s">
        <v>869</v>
      </c>
      <c r="C78" s="56" t="s">
        <v>110</v>
      </c>
      <c r="D78" s="56" t="s">
        <v>7422</v>
      </c>
      <c r="E78" s="56">
        <v>0</v>
      </c>
      <c r="F78" s="56">
        <v>0</v>
      </c>
      <c r="G78" s="56">
        <v>1</v>
      </c>
      <c r="H78" s="56">
        <v>1</v>
      </c>
      <c r="I78" s="56">
        <v>21</v>
      </c>
      <c r="J78" s="104">
        <v>4.7619047619047616E-2</v>
      </c>
      <c r="K78" s="56" t="s">
        <v>871</v>
      </c>
      <c r="L78" s="56" t="s">
        <v>872</v>
      </c>
      <c r="M78" s="56" t="s">
        <v>202</v>
      </c>
      <c r="N78" s="56">
        <v>100</v>
      </c>
      <c r="O78" s="56" t="s">
        <v>17920</v>
      </c>
      <c r="P78" s="56" t="s">
        <v>873</v>
      </c>
      <c r="Q78" s="56">
        <v>100</v>
      </c>
      <c r="R78" s="56" t="s">
        <v>18</v>
      </c>
      <c r="S78" s="57" t="s">
        <v>868</v>
      </c>
      <c r="T78" s="58" t="s">
        <v>13</v>
      </c>
      <c r="U78" s="56" t="s">
        <v>13</v>
      </c>
      <c r="V78" s="58" t="s">
        <v>7330</v>
      </c>
      <c r="W78" s="58" t="s">
        <v>13</v>
      </c>
      <c r="X78" s="58" t="s">
        <v>13</v>
      </c>
      <c r="Y78" s="58" t="s">
        <v>7330</v>
      </c>
      <c r="Z78" s="58" t="s">
        <v>13</v>
      </c>
      <c r="AA78" s="58" t="s">
        <v>7330</v>
      </c>
      <c r="AB78" s="58" t="s">
        <v>13</v>
      </c>
      <c r="AC78" s="56" t="s">
        <v>13</v>
      </c>
      <c r="AD78" s="56" t="s">
        <v>7330</v>
      </c>
      <c r="AE78" s="56" t="s">
        <v>13</v>
      </c>
      <c r="AF78" s="56" t="s">
        <v>13</v>
      </c>
      <c r="AG78" s="56" t="s">
        <v>13</v>
      </c>
      <c r="AH78" s="56" t="s">
        <v>13</v>
      </c>
    </row>
    <row r="79" spans="1:34" ht="24.9" customHeight="1" x14ac:dyDescent="0.3">
      <c r="A79" s="59" t="s">
        <v>2281</v>
      </c>
      <c r="B79" s="60" t="s">
        <v>2280</v>
      </c>
      <c r="C79" s="57" t="s">
        <v>2283</v>
      </c>
      <c r="D79" s="57"/>
      <c r="E79" s="57">
        <v>0</v>
      </c>
      <c r="F79" s="57">
        <v>1</v>
      </c>
      <c r="G79" s="57">
        <v>0</v>
      </c>
      <c r="H79" s="57">
        <v>1</v>
      </c>
      <c r="I79" s="57">
        <v>33</v>
      </c>
      <c r="J79" s="104">
        <v>3.0303030303030304E-2</v>
      </c>
      <c r="K79" s="56" t="s">
        <v>2282</v>
      </c>
      <c r="L79" s="57" t="s">
        <v>2284</v>
      </c>
      <c r="M79" s="57" t="s">
        <v>2285</v>
      </c>
      <c r="N79" s="57" t="s">
        <v>7397</v>
      </c>
      <c r="O79" s="57"/>
      <c r="P79" s="57"/>
      <c r="Q79" s="57"/>
      <c r="R79" s="57" t="s">
        <v>18</v>
      </c>
      <c r="S79" s="57" t="s">
        <v>79</v>
      </c>
      <c r="T79" s="61" t="s">
        <v>13</v>
      </c>
      <c r="U79" s="56" t="s">
        <v>7330</v>
      </c>
      <c r="V79" s="61" t="s">
        <v>13</v>
      </c>
      <c r="W79" s="61" t="s">
        <v>13</v>
      </c>
      <c r="X79" s="61" t="s">
        <v>13</v>
      </c>
      <c r="Y79" s="61" t="s">
        <v>13</v>
      </c>
      <c r="Z79" s="61" t="s">
        <v>13</v>
      </c>
      <c r="AA79" s="58" t="s">
        <v>7330</v>
      </c>
      <c r="AB79" s="61" t="s">
        <v>13</v>
      </c>
      <c r="AC79" s="56" t="s">
        <v>13</v>
      </c>
      <c r="AD79" s="56" t="s">
        <v>13</v>
      </c>
      <c r="AE79" s="56" t="s">
        <v>13</v>
      </c>
      <c r="AF79" s="56" t="s">
        <v>13</v>
      </c>
      <c r="AG79" s="56" t="s">
        <v>13</v>
      </c>
      <c r="AH79" s="56" t="s">
        <v>13</v>
      </c>
    </row>
    <row r="80" spans="1:34" ht="24.9" customHeight="1" x14ac:dyDescent="0.3">
      <c r="A80" s="54" t="s">
        <v>805</v>
      </c>
      <c r="B80" s="55" t="s">
        <v>793</v>
      </c>
      <c r="C80" s="56" t="s">
        <v>797</v>
      </c>
      <c r="D80" s="56" t="s">
        <v>794</v>
      </c>
      <c r="E80" s="56">
        <v>6</v>
      </c>
      <c r="F80" s="56">
        <v>0</v>
      </c>
      <c r="G80" s="56">
        <v>5</v>
      </c>
      <c r="H80" s="56">
        <v>11</v>
      </c>
      <c r="I80" s="56">
        <v>30</v>
      </c>
      <c r="J80" s="104">
        <v>0.36666666666666664</v>
      </c>
      <c r="K80" s="56" t="s">
        <v>806</v>
      </c>
      <c r="L80" s="56" t="s">
        <v>798</v>
      </c>
      <c r="M80" s="56" t="s">
        <v>797</v>
      </c>
      <c r="N80" s="56">
        <v>100</v>
      </c>
      <c r="O80" s="56"/>
      <c r="P80" s="56"/>
      <c r="Q80" s="56"/>
      <c r="R80" s="56" t="s">
        <v>18</v>
      </c>
      <c r="S80" s="56" t="s">
        <v>465</v>
      </c>
      <c r="T80" s="58" t="s">
        <v>13</v>
      </c>
      <c r="U80" s="56" t="s">
        <v>13</v>
      </c>
      <c r="V80" s="58" t="s">
        <v>7330</v>
      </c>
      <c r="W80" s="58" t="s">
        <v>13</v>
      </c>
      <c r="X80" s="58" t="s">
        <v>13</v>
      </c>
      <c r="Y80" s="58" t="s">
        <v>7330</v>
      </c>
      <c r="Z80" s="58" t="s">
        <v>13</v>
      </c>
      <c r="AA80" s="58" t="s">
        <v>13</v>
      </c>
      <c r="AB80" s="58" t="s">
        <v>13</v>
      </c>
      <c r="AC80" s="56" t="s">
        <v>13</v>
      </c>
      <c r="AD80" s="56" t="s">
        <v>7330</v>
      </c>
      <c r="AE80" s="56" t="s">
        <v>13</v>
      </c>
      <c r="AF80" s="56" t="s">
        <v>13</v>
      </c>
      <c r="AG80" s="56" t="s">
        <v>13</v>
      </c>
      <c r="AH80" s="56" t="s">
        <v>13</v>
      </c>
    </row>
    <row r="81" spans="1:34" ht="24.9" customHeight="1" x14ac:dyDescent="0.3">
      <c r="A81" s="54" t="s">
        <v>4391</v>
      </c>
      <c r="B81" s="55" t="s">
        <v>4344</v>
      </c>
      <c r="C81" s="56" t="s">
        <v>4348</v>
      </c>
      <c r="D81" s="56" t="s">
        <v>4345</v>
      </c>
      <c r="E81" s="56">
        <v>11</v>
      </c>
      <c r="F81" s="56">
        <v>1</v>
      </c>
      <c r="G81" s="56">
        <v>8</v>
      </c>
      <c r="H81" s="56">
        <v>20</v>
      </c>
      <c r="I81" s="56">
        <v>47</v>
      </c>
      <c r="J81" s="104">
        <v>0.43</v>
      </c>
      <c r="K81" s="56" t="s">
        <v>4392</v>
      </c>
      <c r="L81" s="56" t="s">
        <v>4349</v>
      </c>
      <c r="M81" s="56" t="s">
        <v>4350</v>
      </c>
      <c r="N81" s="56" t="s">
        <v>7372</v>
      </c>
      <c r="O81" s="56"/>
      <c r="P81" s="56"/>
      <c r="Q81" s="56"/>
      <c r="R81" s="56" t="s">
        <v>18</v>
      </c>
      <c r="S81" s="56" t="s">
        <v>465</v>
      </c>
      <c r="T81" s="58" t="s">
        <v>7330</v>
      </c>
      <c r="U81" s="56" t="s">
        <v>13</v>
      </c>
      <c r="V81" s="58" t="s">
        <v>13</v>
      </c>
      <c r="W81" s="58" t="s">
        <v>7330</v>
      </c>
      <c r="X81" s="58" t="s">
        <v>13</v>
      </c>
      <c r="Y81" s="58" t="s">
        <v>13</v>
      </c>
      <c r="Z81" s="58" t="s">
        <v>7330</v>
      </c>
      <c r="AA81" s="58" t="s">
        <v>13</v>
      </c>
      <c r="AB81" s="58" t="s">
        <v>13</v>
      </c>
      <c r="AC81" s="56" t="s">
        <v>7330</v>
      </c>
      <c r="AD81" s="56" t="s">
        <v>13</v>
      </c>
      <c r="AE81" s="56" t="s">
        <v>13</v>
      </c>
      <c r="AF81" s="56" t="s">
        <v>7330</v>
      </c>
      <c r="AG81" s="56" t="s">
        <v>13</v>
      </c>
      <c r="AH81" s="56" t="s">
        <v>13</v>
      </c>
    </row>
    <row r="82" spans="1:34" ht="24.9" customHeight="1" x14ac:dyDescent="0.3">
      <c r="A82" s="54" t="s">
        <v>5094</v>
      </c>
      <c r="B82" s="55" t="s">
        <v>5087</v>
      </c>
      <c r="C82" s="56" t="s">
        <v>5091</v>
      </c>
      <c r="D82" s="56" t="s">
        <v>5088</v>
      </c>
      <c r="E82" s="56">
        <v>1</v>
      </c>
      <c r="F82" s="56">
        <v>1</v>
      </c>
      <c r="G82" s="56">
        <v>0</v>
      </c>
      <c r="H82" s="56">
        <v>2</v>
      </c>
      <c r="I82" s="56">
        <v>36</v>
      </c>
      <c r="J82" s="104">
        <v>5.5555555555555552E-2</v>
      </c>
      <c r="K82" s="56" t="s">
        <v>5095</v>
      </c>
      <c r="L82" s="56" t="s">
        <v>5092</v>
      </c>
      <c r="M82" s="56" t="s">
        <v>5093</v>
      </c>
      <c r="N82" s="56" t="s">
        <v>7372</v>
      </c>
      <c r="O82" s="56"/>
      <c r="P82" s="56"/>
      <c r="Q82" s="56"/>
      <c r="R82" s="56" t="s">
        <v>18</v>
      </c>
      <c r="S82" s="56" t="s">
        <v>534</v>
      </c>
      <c r="T82" s="58" t="s">
        <v>7330</v>
      </c>
      <c r="U82" s="56" t="s">
        <v>13</v>
      </c>
      <c r="V82" s="58" t="s">
        <v>13</v>
      </c>
      <c r="W82" s="58" t="s">
        <v>7330</v>
      </c>
      <c r="X82" s="58" t="s">
        <v>13</v>
      </c>
      <c r="Y82" s="58" t="s">
        <v>13</v>
      </c>
      <c r="Z82" s="58" t="s">
        <v>13</v>
      </c>
      <c r="AA82" s="58" t="s">
        <v>13</v>
      </c>
      <c r="AB82" s="58" t="s">
        <v>13</v>
      </c>
      <c r="AC82" s="56" t="s">
        <v>13</v>
      </c>
      <c r="AD82" s="56" t="s">
        <v>13</v>
      </c>
      <c r="AE82" s="56" t="s">
        <v>13</v>
      </c>
      <c r="AF82" s="56" t="s">
        <v>13</v>
      </c>
      <c r="AG82" s="56" t="s">
        <v>13</v>
      </c>
      <c r="AH82" s="56" t="s">
        <v>13</v>
      </c>
    </row>
    <row r="83" spans="1:34" ht="24.9" customHeight="1" x14ac:dyDescent="0.3">
      <c r="A83" s="54" t="s">
        <v>6856</v>
      </c>
      <c r="B83" s="55" t="s">
        <v>6844</v>
      </c>
      <c r="C83" s="56" t="s">
        <v>6848</v>
      </c>
      <c r="D83" s="56" t="s">
        <v>6845</v>
      </c>
      <c r="E83" s="56">
        <v>2</v>
      </c>
      <c r="F83" s="56">
        <v>1</v>
      </c>
      <c r="G83" s="56">
        <v>2</v>
      </c>
      <c r="H83" s="56">
        <v>5</v>
      </c>
      <c r="I83" s="56">
        <v>10</v>
      </c>
      <c r="J83" s="104">
        <v>0.5</v>
      </c>
      <c r="K83" s="56" t="s">
        <v>6857</v>
      </c>
      <c r="L83" s="56" t="s">
        <v>6849</v>
      </c>
      <c r="M83" s="56" t="s">
        <v>6848</v>
      </c>
      <c r="N83" s="56">
        <v>100</v>
      </c>
      <c r="O83" s="56"/>
      <c r="P83" s="56"/>
      <c r="Q83" s="56"/>
      <c r="R83" s="56" t="s">
        <v>236</v>
      </c>
      <c r="S83" s="56" t="s">
        <v>130</v>
      </c>
      <c r="T83" s="58" t="s">
        <v>7330</v>
      </c>
      <c r="U83" s="56" t="s">
        <v>13</v>
      </c>
      <c r="V83" s="58" t="s">
        <v>13</v>
      </c>
      <c r="W83" s="58" t="s">
        <v>7330</v>
      </c>
      <c r="X83" s="58" t="s">
        <v>13</v>
      </c>
      <c r="Y83" s="58" t="s">
        <v>13</v>
      </c>
      <c r="Z83" s="58" t="s">
        <v>7330</v>
      </c>
      <c r="AA83" s="58" t="s">
        <v>13</v>
      </c>
      <c r="AB83" s="58" t="s">
        <v>13</v>
      </c>
      <c r="AC83" s="56" t="s">
        <v>7330</v>
      </c>
      <c r="AD83" s="56" t="s">
        <v>13</v>
      </c>
      <c r="AE83" s="56" t="s">
        <v>13</v>
      </c>
      <c r="AF83" s="56" t="s">
        <v>7330</v>
      </c>
      <c r="AG83" s="56" t="s">
        <v>13</v>
      </c>
      <c r="AH83" s="56" t="s">
        <v>13</v>
      </c>
    </row>
    <row r="84" spans="1:34" ht="24.9" customHeight="1" x14ac:dyDescent="0.3">
      <c r="A84" s="59" t="s">
        <v>2765</v>
      </c>
      <c r="B84" s="60" t="s">
        <v>2763</v>
      </c>
      <c r="C84" s="57" t="s">
        <v>2767</v>
      </c>
      <c r="D84" s="57" t="s">
        <v>2764</v>
      </c>
      <c r="E84" s="56">
        <v>1</v>
      </c>
      <c r="F84" s="56">
        <v>1</v>
      </c>
      <c r="G84" s="56">
        <v>0</v>
      </c>
      <c r="H84" s="56">
        <v>2</v>
      </c>
      <c r="I84" s="56">
        <v>16</v>
      </c>
      <c r="J84" s="104">
        <v>0.1875</v>
      </c>
      <c r="K84" s="56" t="s">
        <v>2766</v>
      </c>
      <c r="L84" s="57" t="s">
        <v>2768</v>
      </c>
      <c r="M84" s="57" t="s">
        <v>2769</v>
      </c>
      <c r="N84" s="57">
        <v>100</v>
      </c>
      <c r="O84" s="57"/>
      <c r="P84" s="57"/>
      <c r="Q84" s="57"/>
      <c r="R84" s="57" t="s">
        <v>18</v>
      </c>
      <c r="S84" s="56" t="s">
        <v>644</v>
      </c>
      <c r="T84" s="61" t="s">
        <v>13</v>
      </c>
      <c r="U84" s="56" t="s">
        <v>7330</v>
      </c>
      <c r="V84" s="61" t="s">
        <v>13</v>
      </c>
      <c r="W84" s="61" t="s">
        <v>13</v>
      </c>
      <c r="X84" s="61" t="s">
        <v>7330</v>
      </c>
      <c r="Y84" s="61" t="s">
        <v>13</v>
      </c>
      <c r="Z84" s="61" t="s">
        <v>13</v>
      </c>
      <c r="AA84" s="58" t="s">
        <v>7330</v>
      </c>
      <c r="AB84" s="61" t="s">
        <v>13</v>
      </c>
      <c r="AC84" s="56" t="s">
        <v>13</v>
      </c>
      <c r="AD84" s="56" t="s">
        <v>13</v>
      </c>
      <c r="AE84" s="56" t="s">
        <v>13</v>
      </c>
      <c r="AF84" s="56" t="s">
        <v>13</v>
      </c>
      <c r="AG84" s="56" t="s">
        <v>13</v>
      </c>
      <c r="AH84" s="56" t="s">
        <v>13</v>
      </c>
    </row>
    <row r="85" spans="1:34" ht="24.9" customHeight="1" x14ac:dyDescent="0.3">
      <c r="A85" s="54" t="s">
        <v>5640</v>
      </c>
      <c r="B85" s="55" t="s">
        <v>5633</v>
      </c>
      <c r="C85" s="56" t="s">
        <v>5636</v>
      </c>
      <c r="D85" s="56"/>
      <c r="E85" s="56">
        <v>1</v>
      </c>
      <c r="F85" s="56">
        <v>1</v>
      </c>
      <c r="G85" s="56">
        <v>1</v>
      </c>
      <c r="H85" s="56">
        <v>3</v>
      </c>
      <c r="I85" s="56">
        <v>27</v>
      </c>
      <c r="J85" s="104">
        <v>0.1111111111111111</v>
      </c>
      <c r="K85" s="56" t="s">
        <v>5641</v>
      </c>
      <c r="L85" s="56" t="s">
        <v>5637</v>
      </c>
      <c r="M85" s="56" t="s">
        <v>5636</v>
      </c>
      <c r="N85" s="56">
        <v>100</v>
      </c>
      <c r="O85" s="56"/>
      <c r="P85" s="56"/>
      <c r="Q85" s="56"/>
      <c r="R85" s="56" t="s">
        <v>18</v>
      </c>
      <c r="S85" s="56" t="s">
        <v>102</v>
      </c>
      <c r="T85" s="58" t="s">
        <v>7330</v>
      </c>
      <c r="U85" s="56" t="s">
        <v>13</v>
      </c>
      <c r="V85" s="58" t="s">
        <v>13</v>
      </c>
      <c r="W85" s="58" t="s">
        <v>7330</v>
      </c>
      <c r="X85" s="58" t="s">
        <v>13</v>
      </c>
      <c r="Y85" s="58" t="s">
        <v>13</v>
      </c>
      <c r="Z85" s="58" t="s">
        <v>13</v>
      </c>
      <c r="AA85" s="58" t="s">
        <v>13</v>
      </c>
      <c r="AB85" s="58" t="s">
        <v>13</v>
      </c>
      <c r="AC85" s="56" t="s">
        <v>13</v>
      </c>
      <c r="AD85" s="56" t="s">
        <v>13</v>
      </c>
      <c r="AE85" s="56" t="s">
        <v>13</v>
      </c>
      <c r="AF85" s="56" t="s">
        <v>13</v>
      </c>
      <c r="AG85" s="56" t="s">
        <v>13</v>
      </c>
      <c r="AH85" s="56" t="s">
        <v>13</v>
      </c>
    </row>
    <row r="86" spans="1:34" ht="24.9" customHeight="1" x14ac:dyDescent="0.3">
      <c r="A86" s="59" t="s">
        <v>1577</v>
      </c>
      <c r="B86" s="60" t="s">
        <v>1566</v>
      </c>
      <c r="C86" s="57" t="s">
        <v>1570</v>
      </c>
      <c r="D86" s="57" t="s">
        <v>1567</v>
      </c>
      <c r="E86" s="57">
        <v>0</v>
      </c>
      <c r="F86" s="57">
        <v>4</v>
      </c>
      <c r="G86" s="57">
        <v>0</v>
      </c>
      <c r="H86" s="57">
        <v>4</v>
      </c>
      <c r="I86" s="57">
        <v>35</v>
      </c>
      <c r="J86" s="104">
        <v>0.11428571428571428</v>
      </c>
      <c r="K86" s="56" t="s">
        <v>1578</v>
      </c>
      <c r="L86" s="57" t="s">
        <v>1571</v>
      </c>
      <c r="M86" s="57" t="s">
        <v>1570</v>
      </c>
      <c r="N86" s="57">
        <v>100</v>
      </c>
      <c r="O86" s="57"/>
      <c r="P86" s="57"/>
      <c r="Q86" s="57"/>
      <c r="R86" s="57" t="s">
        <v>18</v>
      </c>
      <c r="S86" s="57" t="s">
        <v>55</v>
      </c>
      <c r="T86" s="61" t="s">
        <v>13</v>
      </c>
      <c r="U86" s="56" t="s">
        <v>7330</v>
      </c>
      <c r="V86" s="61" t="s">
        <v>13</v>
      </c>
      <c r="W86" s="61" t="s">
        <v>13</v>
      </c>
      <c r="X86" s="61" t="s">
        <v>7330</v>
      </c>
      <c r="Y86" s="61" t="s">
        <v>13</v>
      </c>
      <c r="Z86" s="61" t="s">
        <v>13</v>
      </c>
      <c r="AA86" s="61" t="s">
        <v>13</v>
      </c>
      <c r="AB86" s="61" t="s">
        <v>13</v>
      </c>
      <c r="AC86" s="56" t="s">
        <v>13</v>
      </c>
      <c r="AD86" s="56" t="s">
        <v>13</v>
      </c>
      <c r="AE86" s="56" t="s">
        <v>13</v>
      </c>
      <c r="AF86" s="56" t="s">
        <v>13</v>
      </c>
      <c r="AG86" s="56" t="s">
        <v>13</v>
      </c>
      <c r="AH86" s="56" t="s">
        <v>13</v>
      </c>
    </row>
    <row r="87" spans="1:34" ht="24.9" customHeight="1" x14ac:dyDescent="0.3">
      <c r="A87" s="54" t="s">
        <v>4270</v>
      </c>
      <c r="B87" s="55" t="s">
        <v>4241</v>
      </c>
      <c r="C87" s="56" t="s">
        <v>3581</v>
      </c>
      <c r="D87" s="56" t="s">
        <v>4242</v>
      </c>
      <c r="E87" s="56">
        <v>5</v>
      </c>
      <c r="F87" s="56">
        <v>2</v>
      </c>
      <c r="G87" s="56">
        <v>6</v>
      </c>
      <c r="H87" s="56">
        <v>13</v>
      </c>
      <c r="I87" s="56">
        <v>36</v>
      </c>
      <c r="J87" s="104">
        <v>0.3611111111111111</v>
      </c>
      <c r="K87" s="56" t="s">
        <v>4271</v>
      </c>
      <c r="L87" s="56" t="s">
        <v>4245</v>
      </c>
      <c r="M87" s="56" t="s">
        <v>4246</v>
      </c>
      <c r="N87" s="56">
        <v>100</v>
      </c>
      <c r="O87" s="56"/>
      <c r="P87" s="56"/>
      <c r="Q87" s="56"/>
      <c r="R87" s="56" t="s">
        <v>18</v>
      </c>
      <c r="S87" s="56" t="s">
        <v>465</v>
      </c>
      <c r="T87" s="58" t="s">
        <v>7330</v>
      </c>
      <c r="U87" s="56" t="s">
        <v>13</v>
      </c>
      <c r="V87" s="58" t="s">
        <v>13</v>
      </c>
      <c r="W87" s="58" t="s">
        <v>7330</v>
      </c>
      <c r="X87" s="58" t="s">
        <v>13</v>
      </c>
      <c r="Y87" s="58" t="s">
        <v>13</v>
      </c>
      <c r="Z87" s="58" t="s">
        <v>13</v>
      </c>
      <c r="AA87" s="58" t="s">
        <v>13</v>
      </c>
      <c r="AB87" s="58" t="s">
        <v>13</v>
      </c>
      <c r="AC87" s="56" t="s">
        <v>7330</v>
      </c>
      <c r="AD87" s="56" t="s">
        <v>13</v>
      </c>
      <c r="AE87" s="56" t="s">
        <v>13</v>
      </c>
      <c r="AF87" s="56" t="s">
        <v>7330</v>
      </c>
      <c r="AG87" s="56" t="s">
        <v>13</v>
      </c>
      <c r="AH87" s="56" t="s">
        <v>13</v>
      </c>
    </row>
    <row r="88" spans="1:34" ht="24.9" customHeight="1" x14ac:dyDescent="0.3">
      <c r="A88" s="54" t="s">
        <v>1724</v>
      </c>
      <c r="B88" s="55" t="s">
        <v>1717</v>
      </c>
      <c r="C88" s="56" t="s">
        <v>1721</v>
      </c>
      <c r="D88" s="56" t="s">
        <v>1718</v>
      </c>
      <c r="E88" s="56">
        <v>2</v>
      </c>
      <c r="F88" s="56">
        <v>0</v>
      </c>
      <c r="G88" s="56">
        <v>0</v>
      </c>
      <c r="H88" s="56">
        <v>2</v>
      </c>
      <c r="I88" s="56">
        <v>5</v>
      </c>
      <c r="J88" s="104">
        <v>0.4</v>
      </c>
      <c r="K88" s="56" t="s">
        <v>1725</v>
      </c>
      <c r="L88" s="56" t="s">
        <v>1722</v>
      </c>
      <c r="M88" s="56" t="s">
        <v>1723</v>
      </c>
      <c r="N88" s="56">
        <v>100</v>
      </c>
      <c r="O88" s="56"/>
      <c r="P88" s="56"/>
      <c r="Q88" s="56"/>
      <c r="R88" s="56" t="s">
        <v>18</v>
      </c>
      <c r="S88" s="56" t="s">
        <v>680</v>
      </c>
      <c r="T88" s="58" t="s">
        <v>7330</v>
      </c>
      <c r="U88" s="56" t="s">
        <v>13</v>
      </c>
      <c r="V88" s="58" t="s">
        <v>13</v>
      </c>
      <c r="W88" s="58" t="s">
        <v>7330</v>
      </c>
      <c r="X88" s="58" t="s">
        <v>13</v>
      </c>
      <c r="Y88" s="58" t="s">
        <v>13</v>
      </c>
      <c r="Z88" s="58" t="s">
        <v>13</v>
      </c>
      <c r="AA88" s="58" t="s">
        <v>13</v>
      </c>
      <c r="AB88" s="58" t="s">
        <v>13</v>
      </c>
      <c r="AC88" s="56" t="s">
        <v>13</v>
      </c>
      <c r="AD88" s="56" t="s">
        <v>13</v>
      </c>
      <c r="AE88" s="56" t="s">
        <v>13</v>
      </c>
      <c r="AF88" s="56" t="s">
        <v>13</v>
      </c>
      <c r="AG88" s="56" t="s">
        <v>13</v>
      </c>
      <c r="AH88" s="56" t="s">
        <v>13</v>
      </c>
    </row>
    <row r="89" spans="1:34" ht="24.9" customHeight="1" x14ac:dyDescent="0.3">
      <c r="A89" s="59" t="s">
        <v>220</v>
      </c>
      <c r="B89" s="60" t="s">
        <v>212</v>
      </c>
      <c r="C89" s="57" t="s">
        <v>216</v>
      </c>
      <c r="D89" s="57" t="s">
        <v>213</v>
      </c>
      <c r="E89" s="57">
        <v>1</v>
      </c>
      <c r="F89" s="57">
        <v>2</v>
      </c>
      <c r="G89" s="57">
        <v>2</v>
      </c>
      <c r="H89" s="57">
        <v>5</v>
      </c>
      <c r="I89" s="57">
        <v>14</v>
      </c>
      <c r="J89" s="104">
        <v>0.35714285714285715</v>
      </c>
      <c r="K89" s="56" t="s">
        <v>221</v>
      </c>
      <c r="L89" s="57" t="s">
        <v>217</v>
      </c>
      <c r="M89" s="57" t="s">
        <v>218</v>
      </c>
      <c r="N89" s="57">
        <v>100</v>
      </c>
      <c r="O89" s="57"/>
      <c r="P89" s="57"/>
      <c r="Q89" s="57"/>
      <c r="R89" s="57" t="s">
        <v>18</v>
      </c>
      <c r="S89" s="56" t="s">
        <v>149</v>
      </c>
      <c r="T89" s="61" t="s">
        <v>13</v>
      </c>
      <c r="U89" s="56" t="s">
        <v>7330</v>
      </c>
      <c r="V89" s="61" t="s">
        <v>13</v>
      </c>
      <c r="W89" s="61" t="s">
        <v>13</v>
      </c>
      <c r="X89" s="61" t="s">
        <v>7330</v>
      </c>
      <c r="Y89" s="61" t="s">
        <v>13</v>
      </c>
      <c r="Z89" s="61" t="s">
        <v>13</v>
      </c>
      <c r="AA89" s="58" t="s">
        <v>7330</v>
      </c>
      <c r="AB89" s="61" t="s">
        <v>13</v>
      </c>
      <c r="AC89" s="56" t="s">
        <v>13</v>
      </c>
      <c r="AD89" s="56" t="s">
        <v>7330</v>
      </c>
      <c r="AE89" s="56" t="s">
        <v>13</v>
      </c>
      <c r="AF89" s="56" t="s">
        <v>13</v>
      </c>
      <c r="AG89" s="56" t="s">
        <v>13</v>
      </c>
      <c r="AH89" s="56" t="s">
        <v>13</v>
      </c>
    </row>
    <row r="90" spans="1:34" ht="24.9" customHeight="1" x14ac:dyDescent="0.3">
      <c r="A90" s="54" t="s">
        <v>6148</v>
      </c>
      <c r="B90" s="55" t="s">
        <v>6146</v>
      </c>
      <c r="C90" s="56" t="s">
        <v>6150</v>
      </c>
      <c r="D90" s="56" t="s">
        <v>6147</v>
      </c>
      <c r="E90" s="56">
        <v>0</v>
      </c>
      <c r="F90" s="56">
        <v>0</v>
      </c>
      <c r="G90" s="56">
        <v>1</v>
      </c>
      <c r="H90" s="56">
        <v>1</v>
      </c>
      <c r="I90" s="56">
        <v>8</v>
      </c>
      <c r="J90" s="104">
        <v>0.125</v>
      </c>
      <c r="K90" s="56" t="s">
        <v>6149</v>
      </c>
      <c r="L90" s="56" t="s">
        <v>6151</v>
      </c>
      <c r="M90" s="56" t="s">
        <v>6152</v>
      </c>
      <c r="N90" s="56">
        <v>100</v>
      </c>
      <c r="O90" s="56"/>
      <c r="P90" s="56"/>
      <c r="Q90" s="56"/>
      <c r="R90" s="56" t="s">
        <v>402</v>
      </c>
      <c r="S90" s="56" t="s">
        <v>644</v>
      </c>
      <c r="T90" s="58" t="s">
        <v>13</v>
      </c>
      <c r="U90" s="56" t="s">
        <v>13</v>
      </c>
      <c r="V90" s="58" t="s">
        <v>7330</v>
      </c>
      <c r="W90" s="58" t="s">
        <v>13</v>
      </c>
      <c r="X90" s="58" t="s">
        <v>13</v>
      </c>
      <c r="Y90" s="58" t="s">
        <v>7330</v>
      </c>
      <c r="Z90" s="58" t="s">
        <v>13</v>
      </c>
      <c r="AA90" s="58" t="s">
        <v>7330</v>
      </c>
      <c r="AB90" s="58" t="s">
        <v>13</v>
      </c>
      <c r="AC90" s="56" t="s">
        <v>13</v>
      </c>
      <c r="AD90" s="56" t="s">
        <v>7330</v>
      </c>
      <c r="AE90" s="56" t="s">
        <v>13</v>
      </c>
      <c r="AF90" s="56" t="s">
        <v>13</v>
      </c>
      <c r="AG90" s="56" t="s">
        <v>13</v>
      </c>
      <c r="AH90" s="56" t="s">
        <v>7330</v>
      </c>
    </row>
    <row r="91" spans="1:34" ht="24.9" customHeight="1" x14ac:dyDescent="0.3">
      <c r="A91" s="54" t="s">
        <v>6226</v>
      </c>
      <c r="B91" s="55" t="s">
        <v>6200</v>
      </c>
      <c r="C91" s="56" t="s">
        <v>110</v>
      </c>
      <c r="D91" s="56"/>
      <c r="E91" s="56">
        <v>9</v>
      </c>
      <c r="F91" s="56">
        <v>0</v>
      </c>
      <c r="G91" s="56">
        <v>1</v>
      </c>
      <c r="H91" s="56">
        <v>10</v>
      </c>
      <c r="I91" s="56">
        <v>20</v>
      </c>
      <c r="J91" s="104">
        <v>0.5</v>
      </c>
      <c r="K91" s="56" t="s">
        <v>6227</v>
      </c>
      <c r="L91" s="56" t="s">
        <v>6203</v>
      </c>
      <c r="M91" s="56" t="s">
        <v>202</v>
      </c>
      <c r="N91" s="56">
        <v>100</v>
      </c>
      <c r="O91" s="56" t="s">
        <v>17920</v>
      </c>
      <c r="P91" s="56" t="s">
        <v>6204</v>
      </c>
      <c r="Q91" s="56">
        <v>100</v>
      </c>
      <c r="R91" s="56" t="s">
        <v>63</v>
      </c>
      <c r="S91" s="56" t="s">
        <v>149</v>
      </c>
      <c r="T91" s="58" t="s">
        <v>7330</v>
      </c>
      <c r="U91" s="56" t="s">
        <v>13</v>
      </c>
      <c r="V91" s="58" t="s">
        <v>13</v>
      </c>
      <c r="W91" s="58" t="s">
        <v>7330</v>
      </c>
      <c r="X91" s="58" t="s">
        <v>13</v>
      </c>
      <c r="Y91" s="58" t="s">
        <v>13</v>
      </c>
      <c r="Z91" s="58" t="s">
        <v>13</v>
      </c>
      <c r="AA91" s="58" t="s">
        <v>13</v>
      </c>
      <c r="AB91" s="58" t="s">
        <v>13</v>
      </c>
      <c r="AC91" s="56" t="s">
        <v>13</v>
      </c>
      <c r="AD91" s="56" t="s">
        <v>13</v>
      </c>
      <c r="AE91" s="56" t="s">
        <v>13</v>
      </c>
      <c r="AF91" s="56" t="s">
        <v>13</v>
      </c>
      <c r="AG91" s="56" t="s">
        <v>13</v>
      </c>
      <c r="AH91" s="56" t="s">
        <v>13</v>
      </c>
    </row>
    <row r="92" spans="1:34" ht="24.9" customHeight="1" x14ac:dyDescent="0.3">
      <c r="A92" s="59" t="s">
        <v>6469</v>
      </c>
      <c r="B92" s="60" t="s">
        <v>6467</v>
      </c>
      <c r="C92" s="57" t="s">
        <v>6471</v>
      </c>
      <c r="D92" s="57" t="s">
        <v>6468</v>
      </c>
      <c r="E92" s="57">
        <v>0</v>
      </c>
      <c r="F92" s="57">
        <v>1</v>
      </c>
      <c r="G92" s="57">
        <v>0</v>
      </c>
      <c r="H92" s="57">
        <v>1</v>
      </c>
      <c r="I92" s="57">
        <v>7</v>
      </c>
      <c r="J92" s="104">
        <v>0.14285714285714285</v>
      </c>
      <c r="K92" s="56" t="s">
        <v>6470</v>
      </c>
      <c r="L92" s="57" t="s">
        <v>6472</v>
      </c>
      <c r="M92" s="57" t="s">
        <v>6473</v>
      </c>
      <c r="N92" s="57">
        <v>100</v>
      </c>
      <c r="O92" s="57"/>
      <c r="P92" s="57"/>
      <c r="Q92" s="57"/>
      <c r="R92" s="57" t="s">
        <v>18</v>
      </c>
      <c r="S92" s="57" t="s">
        <v>680</v>
      </c>
      <c r="T92" s="61" t="s">
        <v>13</v>
      </c>
      <c r="U92" s="56" t="s">
        <v>7330</v>
      </c>
      <c r="V92" s="61" t="s">
        <v>13</v>
      </c>
      <c r="W92" s="61" t="s">
        <v>13</v>
      </c>
      <c r="X92" s="61" t="s">
        <v>13</v>
      </c>
      <c r="Y92" s="61" t="s">
        <v>13</v>
      </c>
      <c r="Z92" s="61" t="s">
        <v>13</v>
      </c>
      <c r="AA92" s="61" t="s">
        <v>13</v>
      </c>
      <c r="AB92" s="61" t="s">
        <v>13</v>
      </c>
      <c r="AC92" s="56" t="s">
        <v>13</v>
      </c>
      <c r="AD92" s="56" t="s">
        <v>7330</v>
      </c>
      <c r="AE92" s="56" t="s">
        <v>13</v>
      </c>
      <c r="AF92" s="56" t="s">
        <v>13</v>
      </c>
      <c r="AG92" s="56" t="s">
        <v>13</v>
      </c>
      <c r="AH92" s="56" t="s">
        <v>13</v>
      </c>
    </row>
    <row r="93" spans="1:34" ht="24.9" customHeight="1" x14ac:dyDescent="0.3">
      <c r="A93" s="54" t="s">
        <v>1953</v>
      </c>
      <c r="B93" s="55" t="s">
        <v>1936</v>
      </c>
      <c r="C93" s="56" t="s">
        <v>1940</v>
      </c>
      <c r="D93" s="56" t="s">
        <v>1937</v>
      </c>
      <c r="E93" s="56">
        <v>5</v>
      </c>
      <c r="F93" s="56">
        <v>1</v>
      </c>
      <c r="G93" s="56">
        <v>1</v>
      </c>
      <c r="H93" s="56">
        <v>7</v>
      </c>
      <c r="I93" s="56">
        <v>14</v>
      </c>
      <c r="J93" s="104">
        <v>0.5</v>
      </c>
      <c r="K93" s="56" t="s">
        <v>1954</v>
      </c>
      <c r="L93" s="56" t="s">
        <v>1941</v>
      </c>
      <c r="M93" s="56" t="s">
        <v>1940</v>
      </c>
      <c r="N93" s="56">
        <v>100</v>
      </c>
      <c r="O93" s="56"/>
      <c r="P93" s="56"/>
      <c r="Q93" s="56"/>
      <c r="R93" s="56" t="s">
        <v>18</v>
      </c>
      <c r="S93" s="56" t="s">
        <v>534</v>
      </c>
      <c r="T93" s="58" t="s">
        <v>7330</v>
      </c>
      <c r="U93" s="56" t="s">
        <v>13</v>
      </c>
      <c r="V93" s="58" t="s">
        <v>13</v>
      </c>
      <c r="W93" s="58" t="s">
        <v>7330</v>
      </c>
      <c r="X93" s="58" t="s">
        <v>13</v>
      </c>
      <c r="Y93" s="58" t="s">
        <v>13</v>
      </c>
      <c r="Z93" s="58" t="s">
        <v>13</v>
      </c>
      <c r="AA93" s="58" t="s">
        <v>13</v>
      </c>
      <c r="AB93" s="58" t="s">
        <v>13</v>
      </c>
      <c r="AC93" s="56" t="s">
        <v>13</v>
      </c>
      <c r="AD93" s="56" t="s">
        <v>13</v>
      </c>
      <c r="AE93" s="56" t="s">
        <v>13</v>
      </c>
      <c r="AF93" s="56" t="s">
        <v>13</v>
      </c>
      <c r="AG93" s="56" t="s">
        <v>13</v>
      </c>
      <c r="AH93" s="56" t="s">
        <v>13</v>
      </c>
    </row>
    <row r="94" spans="1:34" ht="24.9" customHeight="1" x14ac:dyDescent="0.3">
      <c r="A94" s="54" t="s">
        <v>5712</v>
      </c>
      <c r="B94" s="55" t="s">
        <v>5702</v>
      </c>
      <c r="C94" s="56" t="s">
        <v>5706</v>
      </c>
      <c r="D94" s="56" t="s">
        <v>5703</v>
      </c>
      <c r="E94" s="56">
        <v>4</v>
      </c>
      <c r="F94" s="56">
        <v>0</v>
      </c>
      <c r="G94" s="56">
        <v>0</v>
      </c>
      <c r="H94" s="56">
        <v>4</v>
      </c>
      <c r="I94" s="56">
        <v>44</v>
      </c>
      <c r="J94" s="104">
        <v>9.0909090909090912E-2</v>
      </c>
      <c r="K94" s="56" t="s">
        <v>5713</v>
      </c>
      <c r="L94" s="56" t="s">
        <v>5707</v>
      </c>
      <c r="M94" s="56" t="s">
        <v>5706</v>
      </c>
      <c r="N94" s="56" t="s">
        <v>7374</v>
      </c>
      <c r="O94" s="56"/>
      <c r="P94" s="56"/>
      <c r="Q94" s="56"/>
      <c r="R94" s="56" t="s">
        <v>18</v>
      </c>
      <c r="S94" s="57" t="s">
        <v>55</v>
      </c>
      <c r="T94" s="58" t="s">
        <v>7330</v>
      </c>
      <c r="U94" s="56" t="s">
        <v>13</v>
      </c>
      <c r="V94" s="58" t="s">
        <v>13</v>
      </c>
      <c r="W94" s="58" t="s">
        <v>7330</v>
      </c>
      <c r="X94" s="58" t="s">
        <v>13</v>
      </c>
      <c r="Y94" s="58" t="s">
        <v>13</v>
      </c>
      <c r="Z94" s="58" t="s">
        <v>13</v>
      </c>
      <c r="AA94" s="58" t="s">
        <v>13</v>
      </c>
      <c r="AB94" s="58" t="s">
        <v>13</v>
      </c>
      <c r="AC94" s="56" t="s">
        <v>13</v>
      </c>
      <c r="AD94" s="56" t="s">
        <v>13</v>
      </c>
      <c r="AE94" s="56" t="s">
        <v>13</v>
      </c>
      <c r="AF94" s="56" t="s">
        <v>13</v>
      </c>
      <c r="AG94" s="56" t="s">
        <v>13</v>
      </c>
      <c r="AH94" s="56" t="s">
        <v>13</v>
      </c>
    </row>
    <row r="95" spans="1:34" ht="24.9" customHeight="1" x14ac:dyDescent="0.3">
      <c r="A95" s="59" t="s">
        <v>6840</v>
      </c>
      <c r="B95" s="60" t="s">
        <v>6838</v>
      </c>
      <c r="C95" s="57" t="s">
        <v>6842</v>
      </c>
      <c r="D95" s="57" t="s">
        <v>6839</v>
      </c>
      <c r="E95" s="57">
        <v>0</v>
      </c>
      <c r="F95" s="57">
        <v>1</v>
      </c>
      <c r="G95" s="57">
        <v>0</v>
      </c>
      <c r="H95" s="57">
        <v>1</v>
      </c>
      <c r="I95" s="57">
        <v>10</v>
      </c>
      <c r="J95" s="104">
        <v>0.1</v>
      </c>
      <c r="K95" s="56" t="s">
        <v>6841</v>
      </c>
      <c r="L95" s="57" t="s">
        <v>6843</v>
      </c>
      <c r="M95" s="57" t="s">
        <v>6842</v>
      </c>
      <c r="N95" s="57">
        <v>99</v>
      </c>
      <c r="O95" s="57"/>
      <c r="P95" s="57"/>
      <c r="Q95" s="57"/>
      <c r="R95" s="57" t="s">
        <v>112</v>
      </c>
      <c r="S95" s="57" t="s">
        <v>403</v>
      </c>
      <c r="T95" s="61" t="s">
        <v>13</v>
      </c>
      <c r="U95" s="56" t="s">
        <v>7330</v>
      </c>
      <c r="V95" s="61" t="s">
        <v>13</v>
      </c>
      <c r="W95" s="61" t="s">
        <v>13</v>
      </c>
      <c r="X95" s="61" t="s">
        <v>13</v>
      </c>
      <c r="Y95" s="61" t="s">
        <v>13</v>
      </c>
      <c r="Z95" s="61" t="s">
        <v>13</v>
      </c>
      <c r="AA95" s="58" t="s">
        <v>7330</v>
      </c>
      <c r="AB95" s="61" t="s">
        <v>13</v>
      </c>
      <c r="AC95" s="56" t="s">
        <v>13</v>
      </c>
      <c r="AD95" s="56" t="s">
        <v>7330</v>
      </c>
      <c r="AE95" s="56" t="s">
        <v>13</v>
      </c>
      <c r="AF95" s="56" t="s">
        <v>13</v>
      </c>
      <c r="AG95" s="56" t="s">
        <v>13</v>
      </c>
      <c r="AH95" s="56" t="s">
        <v>13</v>
      </c>
    </row>
    <row r="96" spans="1:34" ht="24.9" customHeight="1" x14ac:dyDescent="0.3">
      <c r="A96" s="54" t="s">
        <v>6709</v>
      </c>
      <c r="B96" s="55" t="s">
        <v>6686</v>
      </c>
      <c r="C96" s="56" t="s">
        <v>6690</v>
      </c>
      <c r="D96" s="56" t="s">
        <v>6687</v>
      </c>
      <c r="E96" s="56">
        <v>3</v>
      </c>
      <c r="F96" s="56">
        <v>1</v>
      </c>
      <c r="G96" s="56">
        <v>5</v>
      </c>
      <c r="H96" s="56">
        <v>9</v>
      </c>
      <c r="I96" s="56">
        <v>27</v>
      </c>
      <c r="J96" s="104">
        <v>0.33333333333333331</v>
      </c>
      <c r="K96" s="56" t="s">
        <v>6710</v>
      </c>
      <c r="L96" s="56" t="s">
        <v>6691</v>
      </c>
      <c r="M96" s="56" t="s">
        <v>6690</v>
      </c>
      <c r="N96" s="56" t="s">
        <v>7387</v>
      </c>
      <c r="O96" s="56"/>
      <c r="P96" s="56"/>
      <c r="Q96" s="56"/>
      <c r="R96" s="56" t="s">
        <v>18</v>
      </c>
      <c r="S96" s="56" t="s">
        <v>465</v>
      </c>
      <c r="T96" s="58" t="s">
        <v>7330</v>
      </c>
      <c r="U96" s="56" t="s">
        <v>13</v>
      </c>
      <c r="V96" s="58" t="s">
        <v>13</v>
      </c>
      <c r="W96" s="58" t="s">
        <v>7330</v>
      </c>
      <c r="X96" s="58" t="s">
        <v>13</v>
      </c>
      <c r="Y96" s="58" t="s">
        <v>13</v>
      </c>
      <c r="Z96" s="58" t="s">
        <v>7330</v>
      </c>
      <c r="AA96" s="58" t="s">
        <v>13</v>
      </c>
      <c r="AB96" s="58" t="s">
        <v>13</v>
      </c>
      <c r="AC96" s="56" t="s">
        <v>7330</v>
      </c>
      <c r="AD96" s="56" t="s">
        <v>13</v>
      </c>
      <c r="AE96" s="56" t="s">
        <v>13</v>
      </c>
      <c r="AF96" s="56" t="s">
        <v>7330</v>
      </c>
      <c r="AG96" s="56" t="s">
        <v>13</v>
      </c>
      <c r="AH96" s="56" t="s">
        <v>13</v>
      </c>
    </row>
    <row r="97" spans="1:34" ht="24.9" customHeight="1" x14ac:dyDescent="0.3">
      <c r="A97" s="54" t="s">
        <v>5536</v>
      </c>
      <c r="B97" s="55" t="s">
        <v>5518</v>
      </c>
      <c r="C97" s="56" t="s">
        <v>110</v>
      </c>
      <c r="D97" s="56"/>
      <c r="E97" s="56">
        <v>6</v>
      </c>
      <c r="F97" s="56">
        <v>2</v>
      </c>
      <c r="G97" s="56">
        <v>0</v>
      </c>
      <c r="H97" s="56">
        <v>8</v>
      </c>
      <c r="I97" s="56">
        <v>18</v>
      </c>
      <c r="J97" s="104">
        <v>0.44444444444444442</v>
      </c>
      <c r="K97" s="56" t="s">
        <v>5537</v>
      </c>
      <c r="L97" s="56" t="s">
        <v>5521</v>
      </c>
      <c r="M97" s="56" t="s">
        <v>202</v>
      </c>
      <c r="N97" s="56">
        <v>100</v>
      </c>
      <c r="O97" s="57" t="s">
        <v>17906</v>
      </c>
      <c r="P97" s="57" t="s">
        <v>5522</v>
      </c>
      <c r="Q97" s="57">
        <v>100</v>
      </c>
      <c r="R97" s="56" t="s">
        <v>112</v>
      </c>
      <c r="S97" s="57" t="s">
        <v>250</v>
      </c>
      <c r="T97" s="58" t="s">
        <v>7330</v>
      </c>
      <c r="U97" s="56" t="s">
        <v>13</v>
      </c>
      <c r="V97" s="58" t="s">
        <v>13</v>
      </c>
      <c r="W97" s="58" t="s">
        <v>7330</v>
      </c>
      <c r="X97" s="58" t="s">
        <v>13</v>
      </c>
      <c r="Y97" s="58" t="s">
        <v>13</v>
      </c>
      <c r="Z97" s="58" t="s">
        <v>7330</v>
      </c>
      <c r="AA97" s="58" t="s">
        <v>13</v>
      </c>
      <c r="AB97" s="58" t="s">
        <v>13</v>
      </c>
      <c r="AC97" s="56" t="s">
        <v>7330</v>
      </c>
      <c r="AD97" s="56" t="s">
        <v>13</v>
      </c>
      <c r="AE97" s="56" t="s">
        <v>13</v>
      </c>
      <c r="AF97" s="56" t="s">
        <v>13</v>
      </c>
      <c r="AG97" s="56" t="s">
        <v>13</v>
      </c>
      <c r="AH97" s="56" t="s">
        <v>13</v>
      </c>
    </row>
    <row r="98" spans="1:34" ht="24.9" customHeight="1" x14ac:dyDescent="0.3">
      <c r="A98" s="59" t="s">
        <v>6688</v>
      </c>
      <c r="B98" s="60" t="s">
        <v>6686</v>
      </c>
      <c r="C98" s="57" t="s">
        <v>6690</v>
      </c>
      <c r="D98" s="57" t="s">
        <v>6687</v>
      </c>
      <c r="E98" s="57">
        <v>3</v>
      </c>
      <c r="F98" s="57">
        <v>1</v>
      </c>
      <c r="G98" s="57">
        <v>5</v>
      </c>
      <c r="H98" s="57">
        <v>9</v>
      </c>
      <c r="I98" s="57">
        <v>27</v>
      </c>
      <c r="J98" s="104">
        <v>0.33333333333333331</v>
      </c>
      <c r="K98" s="56" t="s">
        <v>6689</v>
      </c>
      <c r="L98" s="57" t="s">
        <v>6691</v>
      </c>
      <c r="M98" s="57" t="s">
        <v>6690</v>
      </c>
      <c r="N98" s="57" t="s">
        <v>7387</v>
      </c>
      <c r="O98" s="57"/>
      <c r="P98" s="57"/>
      <c r="Q98" s="57"/>
      <c r="R98" s="57" t="s">
        <v>18</v>
      </c>
      <c r="S98" s="56" t="s">
        <v>465</v>
      </c>
      <c r="T98" s="61" t="s">
        <v>13</v>
      </c>
      <c r="U98" s="56" t="s">
        <v>7330</v>
      </c>
      <c r="V98" s="61" t="s">
        <v>13</v>
      </c>
      <c r="W98" s="61" t="s">
        <v>13</v>
      </c>
      <c r="X98" s="61" t="s">
        <v>7330</v>
      </c>
      <c r="Y98" s="61" t="s">
        <v>13</v>
      </c>
      <c r="Z98" s="61" t="s">
        <v>13</v>
      </c>
      <c r="AA98" s="61" t="s">
        <v>13</v>
      </c>
      <c r="AB98" s="61" t="s">
        <v>13</v>
      </c>
      <c r="AC98" s="56" t="s">
        <v>13</v>
      </c>
      <c r="AD98" s="56" t="s">
        <v>13</v>
      </c>
      <c r="AE98" s="56" t="s">
        <v>13</v>
      </c>
      <c r="AF98" s="56" t="s">
        <v>13</v>
      </c>
      <c r="AG98" s="56" t="s">
        <v>13</v>
      </c>
      <c r="AH98" s="56" t="s">
        <v>13</v>
      </c>
    </row>
    <row r="99" spans="1:34" ht="24.9" customHeight="1" x14ac:dyDescent="0.3">
      <c r="A99" s="54" t="s">
        <v>126</v>
      </c>
      <c r="B99" s="55" t="s">
        <v>124</v>
      </c>
      <c r="C99" s="56">
        <v>0</v>
      </c>
      <c r="D99" s="56" t="s">
        <v>125</v>
      </c>
      <c r="E99" s="56">
        <v>1</v>
      </c>
      <c r="F99" s="56">
        <v>0</v>
      </c>
      <c r="G99" s="56">
        <v>0</v>
      </c>
      <c r="H99" s="56">
        <v>1</v>
      </c>
      <c r="I99" s="56">
        <v>14</v>
      </c>
      <c r="J99" s="104">
        <v>7.1428571428571425E-2</v>
      </c>
      <c r="K99" s="56" t="s">
        <v>127</v>
      </c>
      <c r="L99" s="56" t="s">
        <v>128</v>
      </c>
      <c r="M99" s="56" t="s">
        <v>129</v>
      </c>
      <c r="N99" s="56" t="s">
        <v>7374</v>
      </c>
      <c r="O99" s="56"/>
      <c r="P99" s="56"/>
      <c r="Q99" s="56"/>
      <c r="R99" s="56" t="s">
        <v>18</v>
      </c>
      <c r="S99" s="56" t="s">
        <v>130</v>
      </c>
      <c r="T99" s="58" t="s">
        <v>7330</v>
      </c>
      <c r="U99" s="56" t="s">
        <v>13</v>
      </c>
      <c r="V99" s="58" t="s">
        <v>13</v>
      </c>
      <c r="W99" s="58" t="s">
        <v>7330</v>
      </c>
      <c r="X99" s="58" t="s">
        <v>13</v>
      </c>
      <c r="Y99" s="58" t="s">
        <v>13</v>
      </c>
      <c r="Z99" s="58" t="s">
        <v>13</v>
      </c>
      <c r="AA99" s="58" t="s">
        <v>13</v>
      </c>
      <c r="AB99" s="58" t="s">
        <v>13</v>
      </c>
      <c r="AC99" s="56" t="s">
        <v>13</v>
      </c>
      <c r="AD99" s="56" t="s">
        <v>13</v>
      </c>
      <c r="AE99" s="56" t="s">
        <v>13</v>
      </c>
      <c r="AF99" s="56" t="s">
        <v>13</v>
      </c>
      <c r="AG99" s="56" t="s">
        <v>13</v>
      </c>
      <c r="AH99" s="56" t="s">
        <v>13</v>
      </c>
    </row>
    <row r="100" spans="1:34" ht="24.9" customHeight="1" x14ac:dyDescent="0.3">
      <c r="A100" s="54" t="s">
        <v>1974</v>
      </c>
      <c r="B100" s="55" t="s">
        <v>1969</v>
      </c>
      <c r="C100" s="56" t="s">
        <v>1972</v>
      </c>
      <c r="D100" s="56"/>
      <c r="E100" s="56">
        <v>2</v>
      </c>
      <c r="F100" s="56">
        <v>0</v>
      </c>
      <c r="G100" s="56">
        <v>0</v>
      </c>
      <c r="H100" s="56">
        <v>2</v>
      </c>
      <c r="I100" s="56">
        <v>10</v>
      </c>
      <c r="J100" s="104">
        <v>0.2</v>
      </c>
      <c r="K100" s="56" t="s">
        <v>1975</v>
      </c>
      <c r="L100" s="56" t="s">
        <v>1973</v>
      </c>
      <c r="M100" s="56" t="s">
        <v>202</v>
      </c>
      <c r="N100" s="56" t="s">
        <v>7399</v>
      </c>
      <c r="O100" s="56"/>
      <c r="P100" s="56"/>
      <c r="Q100" s="56"/>
      <c r="R100" s="56" t="s">
        <v>112</v>
      </c>
      <c r="S100" s="56" t="s">
        <v>113</v>
      </c>
      <c r="T100" s="58" t="s">
        <v>7330</v>
      </c>
      <c r="U100" s="56" t="s">
        <v>13</v>
      </c>
      <c r="V100" s="58" t="s">
        <v>13</v>
      </c>
      <c r="W100" s="58" t="s">
        <v>7330</v>
      </c>
      <c r="X100" s="58" t="s">
        <v>13</v>
      </c>
      <c r="Y100" s="58" t="s">
        <v>13</v>
      </c>
      <c r="Z100" s="58" t="s">
        <v>13</v>
      </c>
      <c r="AA100" s="58" t="s">
        <v>13</v>
      </c>
      <c r="AB100" s="58" t="s">
        <v>13</v>
      </c>
      <c r="AC100" s="56" t="s">
        <v>7330</v>
      </c>
      <c r="AD100" s="56" t="s">
        <v>13</v>
      </c>
      <c r="AE100" s="56" t="s">
        <v>13</v>
      </c>
      <c r="AF100" s="56" t="s">
        <v>13</v>
      </c>
      <c r="AG100" s="56" t="s">
        <v>13</v>
      </c>
      <c r="AH100" s="56" t="s">
        <v>13</v>
      </c>
    </row>
    <row r="101" spans="1:34" ht="24.9" customHeight="1" x14ac:dyDescent="0.3">
      <c r="A101" s="54" t="s">
        <v>2904</v>
      </c>
      <c r="B101" s="55" t="s">
        <v>2869</v>
      </c>
      <c r="C101" s="56" t="s">
        <v>2873</v>
      </c>
      <c r="D101" s="56" t="s">
        <v>2870</v>
      </c>
      <c r="E101" s="56">
        <v>6</v>
      </c>
      <c r="F101" s="56">
        <v>1</v>
      </c>
      <c r="G101" s="56">
        <v>8</v>
      </c>
      <c r="H101" s="56">
        <v>15</v>
      </c>
      <c r="I101" s="56">
        <v>60</v>
      </c>
      <c r="J101" s="104">
        <v>0.25</v>
      </c>
      <c r="K101" s="56" t="s">
        <v>2905</v>
      </c>
      <c r="L101" s="56" t="s">
        <v>2874</v>
      </c>
      <c r="M101" s="56" t="s">
        <v>2875</v>
      </c>
      <c r="N101" s="56">
        <v>100</v>
      </c>
      <c r="O101" s="56"/>
      <c r="P101" s="56"/>
      <c r="Q101" s="56"/>
      <c r="R101" s="56" t="s">
        <v>18</v>
      </c>
      <c r="S101" s="56" t="s">
        <v>644</v>
      </c>
      <c r="T101" s="58" t="s">
        <v>7330</v>
      </c>
      <c r="U101" s="56" t="s">
        <v>13</v>
      </c>
      <c r="V101" s="58" t="s">
        <v>13</v>
      </c>
      <c r="W101" s="58" t="s">
        <v>7330</v>
      </c>
      <c r="X101" s="58" t="s">
        <v>13</v>
      </c>
      <c r="Y101" s="58" t="s">
        <v>13</v>
      </c>
      <c r="Z101" s="58" t="s">
        <v>13</v>
      </c>
      <c r="AA101" s="58" t="s">
        <v>13</v>
      </c>
      <c r="AB101" s="58" t="s">
        <v>13</v>
      </c>
      <c r="AC101" s="56" t="s">
        <v>13</v>
      </c>
      <c r="AD101" s="56" t="s">
        <v>13</v>
      </c>
      <c r="AE101" s="56" t="s">
        <v>13</v>
      </c>
      <c r="AF101" s="56" t="s">
        <v>13</v>
      </c>
      <c r="AG101" s="56" t="s">
        <v>13</v>
      </c>
      <c r="AH101" s="56" t="s">
        <v>13</v>
      </c>
    </row>
    <row r="102" spans="1:34" ht="24.9" customHeight="1" x14ac:dyDescent="0.3">
      <c r="A102" s="54" t="s">
        <v>3143</v>
      </c>
      <c r="B102" s="55" t="s">
        <v>3132</v>
      </c>
      <c r="C102" s="56" t="s">
        <v>3136</v>
      </c>
      <c r="D102" s="56" t="s">
        <v>3133</v>
      </c>
      <c r="E102" s="56">
        <v>0</v>
      </c>
      <c r="F102" s="56">
        <v>0</v>
      </c>
      <c r="G102" s="56">
        <v>3</v>
      </c>
      <c r="H102" s="56">
        <v>3</v>
      </c>
      <c r="I102" s="56">
        <v>15</v>
      </c>
      <c r="J102" s="104">
        <v>0.2</v>
      </c>
      <c r="K102" s="56" t="s">
        <v>3144</v>
      </c>
      <c r="L102" s="56" t="s">
        <v>3137</v>
      </c>
      <c r="M102" s="56" t="s">
        <v>3138</v>
      </c>
      <c r="N102" s="56">
        <v>100</v>
      </c>
      <c r="O102" s="56"/>
      <c r="P102" s="56"/>
      <c r="Q102" s="56"/>
      <c r="R102" s="56" t="s">
        <v>18</v>
      </c>
      <c r="S102" s="57" t="s">
        <v>55</v>
      </c>
      <c r="T102" s="58" t="s">
        <v>13</v>
      </c>
      <c r="U102" s="56" t="s">
        <v>13</v>
      </c>
      <c r="V102" s="58" t="s">
        <v>7330</v>
      </c>
      <c r="W102" s="58" t="s">
        <v>13</v>
      </c>
      <c r="X102" s="58" t="s">
        <v>13</v>
      </c>
      <c r="Y102" s="58" t="s">
        <v>7330</v>
      </c>
      <c r="Z102" s="58" t="s">
        <v>13</v>
      </c>
      <c r="AA102" s="58" t="s">
        <v>13</v>
      </c>
      <c r="AB102" s="58" t="s">
        <v>7330</v>
      </c>
      <c r="AC102" s="56" t="s">
        <v>13</v>
      </c>
      <c r="AD102" s="56" t="s">
        <v>13</v>
      </c>
      <c r="AE102" s="56" t="s">
        <v>7330</v>
      </c>
      <c r="AF102" s="56" t="s">
        <v>13</v>
      </c>
      <c r="AG102" s="56" t="s">
        <v>13</v>
      </c>
      <c r="AH102" s="56" t="s">
        <v>7330</v>
      </c>
    </row>
    <row r="103" spans="1:34" ht="24.9" customHeight="1" x14ac:dyDescent="0.3">
      <c r="A103" s="59" t="s">
        <v>2542</v>
      </c>
      <c r="B103" s="60" t="s">
        <v>2540</v>
      </c>
      <c r="C103" s="57" t="s">
        <v>2544</v>
      </c>
      <c r="D103" s="57" t="s">
        <v>2541</v>
      </c>
      <c r="E103" s="57">
        <v>0</v>
      </c>
      <c r="F103" s="57">
        <v>1</v>
      </c>
      <c r="G103" s="57">
        <v>0</v>
      </c>
      <c r="H103" s="57">
        <v>1</v>
      </c>
      <c r="I103" s="57">
        <v>4</v>
      </c>
      <c r="J103" s="104">
        <v>0.25</v>
      </c>
      <c r="K103" s="56" t="s">
        <v>2543</v>
      </c>
      <c r="L103" s="57" t="s">
        <v>2545</v>
      </c>
      <c r="M103" s="57" t="s">
        <v>2546</v>
      </c>
      <c r="N103" s="57" t="s">
        <v>7375</v>
      </c>
      <c r="O103" s="57"/>
      <c r="P103" s="57"/>
      <c r="Q103" s="57"/>
      <c r="R103" s="57" t="s">
        <v>18</v>
      </c>
      <c r="S103" s="57" t="s">
        <v>55</v>
      </c>
      <c r="T103" s="61" t="s">
        <v>13</v>
      </c>
      <c r="U103" s="56" t="s">
        <v>7330</v>
      </c>
      <c r="V103" s="61" t="s">
        <v>13</v>
      </c>
      <c r="W103" s="61" t="s">
        <v>13</v>
      </c>
      <c r="X103" s="61" t="s">
        <v>7330</v>
      </c>
      <c r="Y103" s="61" t="s">
        <v>13</v>
      </c>
      <c r="Z103" s="61" t="s">
        <v>13</v>
      </c>
      <c r="AA103" s="61" t="s">
        <v>13</v>
      </c>
      <c r="AB103" s="61" t="s">
        <v>13</v>
      </c>
      <c r="AC103" s="56" t="s">
        <v>13</v>
      </c>
      <c r="AD103" s="56" t="s">
        <v>13</v>
      </c>
      <c r="AE103" s="56" t="s">
        <v>13</v>
      </c>
      <c r="AF103" s="56" t="s">
        <v>13</v>
      </c>
      <c r="AG103" s="56" t="s">
        <v>13</v>
      </c>
      <c r="AH103" s="56" t="s">
        <v>13</v>
      </c>
    </row>
    <row r="104" spans="1:34" ht="24.9" customHeight="1" x14ac:dyDescent="0.3">
      <c r="A104" s="54" t="s">
        <v>956</v>
      </c>
      <c r="B104" s="55" t="s">
        <v>951</v>
      </c>
      <c r="C104" s="56" t="s">
        <v>110</v>
      </c>
      <c r="D104" s="56"/>
      <c r="E104" s="56">
        <v>2</v>
      </c>
      <c r="F104" s="56">
        <v>0</v>
      </c>
      <c r="G104" s="56">
        <v>0</v>
      </c>
      <c r="H104" s="56">
        <v>2</v>
      </c>
      <c r="I104" s="56">
        <v>9</v>
      </c>
      <c r="J104" s="104">
        <v>0.22222222222222221</v>
      </c>
      <c r="K104" s="56" t="s">
        <v>957</v>
      </c>
      <c r="L104" s="56" t="s">
        <v>954</v>
      </c>
      <c r="M104" s="56" t="s">
        <v>202</v>
      </c>
      <c r="N104" s="56">
        <v>100</v>
      </c>
      <c r="O104" s="57" t="s">
        <v>17906</v>
      </c>
      <c r="P104" s="56" t="s">
        <v>958</v>
      </c>
      <c r="Q104" s="56">
        <v>100</v>
      </c>
      <c r="R104" s="56" t="s">
        <v>18</v>
      </c>
      <c r="S104" s="56" t="s">
        <v>130</v>
      </c>
      <c r="T104" s="58" t="s">
        <v>7330</v>
      </c>
      <c r="U104" s="56" t="s">
        <v>13</v>
      </c>
      <c r="V104" s="58" t="s">
        <v>13</v>
      </c>
      <c r="W104" s="58" t="s">
        <v>7330</v>
      </c>
      <c r="X104" s="58" t="s">
        <v>13</v>
      </c>
      <c r="Y104" s="58" t="s">
        <v>13</v>
      </c>
      <c r="Z104" s="58" t="s">
        <v>13</v>
      </c>
      <c r="AA104" s="58" t="s">
        <v>13</v>
      </c>
      <c r="AB104" s="58" t="s">
        <v>13</v>
      </c>
      <c r="AC104" s="56" t="s">
        <v>13</v>
      </c>
      <c r="AD104" s="56" t="s">
        <v>13</v>
      </c>
      <c r="AE104" s="56" t="s">
        <v>13</v>
      </c>
      <c r="AF104" s="56" t="s">
        <v>13</v>
      </c>
      <c r="AG104" s="56" t="s">
        <v>13</v>
      </c>
      <c r="AH104" s="56" t="s">
        <v>13</v>
      </c>
    </row>
    <row r="105" spans="1:34" ht="24.9" customHeight="1" x14ac:dyDescent="0.3">
      <c r="A105" s="54" t="s">
        <v>2521</v>
      </c>
      <c r="B105" s="55" t="s">
        <v>2514</v>
      </c>
      <c r="C105" s="56" t="s">
        <v>2517</v>
      </c>
      <c r="D105" s="56"/>
      <c r="E105" s="56">
        <v>0</v>
      </c>
      <c r="F105" s="56">
        <v>0</v>
      </c>
      <c r="G105" s="56">
        <v>3</v>
      </c>
      <c r="H105" s="56">
        <v>3</v>
      </c>
      <c r="I105" s="56">
        <v>13</v>
      </c>
      <c r="J105" s="104">
        <v>0.23076923076923078</v>
      </c>
      <c r="K105" s="56" t="s">
        <v>2522</v>
      </c>
      <c r="L105" s="56" t="s">
        <v>2518</v>
      </c>
      <c r="M105" s="56" t="s">
        <v>110</v>
      </c>
      <c r="N105" s="56">
        <v>100</v>
      </c>
      <c r="O105" s="56"/>
      <c r="P105" s="56"/>
      <c r="Q105" s="56"/>
      <c r="R105" s="56" t="s">
        <v>18</v>
      </c>
      <c r="S105" s="56" t="s">
        <v>644</v>
      </c>
      <c r="T105" s="58" t="s">
        <v>13</v>
      </c>
      <c r="U105" s="56" t="s">
        <v>13</v>
      </c>
      <c r="V105" s="58" t="s">
        <v>7330</v>
      </c>
      <c r="W105" s="58" t="s">
        <v>13</v>
      </c>
      <c r="X105" s="58" t="s">
        <v>13</v>
      </c>
      <c r="Y105" s="58" t="s">
        <v>7330</v>
      </c>
      <c r="Z105" s="58" t="s">
        <v>13</v>
      </c>
      <c r="AA105" s="58" t="s">
        <v>7330</v>
      </c>
      <c r="AB105" s="58" t="s">
        <v>13</v>
      </c>
      <c r="AC105" s="56" t="s">
        <v>13</v>
      </c>
      <c r="AD105" s="56" t="s">
        <v>7330</v>
      </c>
      <c r="AE105" s="56" t="s">
        <v>13</v>
      </c>
      <c r="AF105" s="56" t="s">
        <v>13</v>
      </c>
      <c r="AG105" s="56" t="s">
        <v>7330</v>
      </c>
      <c r="AH105" s="56" t="s">
        <v>13</v>
      </c>
    </row>
    <row r="106" spans="1:34" ht="24.9" customHeight="1" x14ac:dyDescent="0.3">
      <c r="A106" s="54" t="s">
        <v>2519</v>
      </c>
      <c r="B106" s="55" t="s">
        <v>2514</v>
      </c>
      <c r="C106" s="56" t="s">
        <v>2517</v>
      </c>
      <c r="D106" s="56"/>
      <c r="E106" s="56">
        <v>0</v>
      </c>
      <c r="F106" s="56">
        <v>0</v>
      </c>
      <c r="G106" s="56">
        <v>3</v>
      </c>
      <c r="H106" s="56">
        <v>3</v>
      </c>
      <c r="I106" s="56">
        <v>13</v>
      </c>
      <c r="J106" s="104">
        <v>0.23076923076923078</v>
      </c>
      <c r="K106" s="56" t="s">
        <v>2520</v>
      </c>
      <c r="L106" s="56" t="s">
        <v>2518</v>
      </c>
      <c r="M106" s="56" t="s">
        <v>110</v>
      </c>
      <c r="N106" s="56">
        <v>100</v>
      </c>
      <c r="O106" s="56"/>
      <c r="P106" s="56"/>
      <c r="Q106" s="56"/>
      <c r="R106" s="56" t="s">
        <v>18</v>
      </c>
      <c r="S106" s="56" t="s">
        <v>644</v>
      </c>
      <c r="T106" s="58" t="s">
        <v>13</v>
      </c>
      <c r="U106" s="56" t="s">
        <v>13</v>
      </c>
      <c r="V106" s="58" t="s">
        <v>7330</v>
      </c>
      <c r="W106" s="58" t="s">
        <v>13</v>
      </c>
      <c r="X106" s="58" t="s">
        <v>13</v>
      </c>
      <c r="Y106" s="58" t="s">
        <v>7330</v>
      </c>
      <c r="Z106" s="58" t="s">
        <v>13</v>
      </c>
      <c r="AA106" s="58" t="s">
        <v>7330</v>
      </c>
      <c r="AB106" s="58" t="s">
        <v>13</v>
      </c>
      <c r="AC106" s="56" t="s">
        <v>13</v>
      </c>
      <c r="AD106" s="56" t="s">
        <v>7330</v>
      </c>
      <c r="AE106" s="56" t="s">
        <v>13</v>
      </c>
      <c r="AF106" s="56" t="s">
        <v>13</v>
      </c>
      <c r="AG106" s="56" t="s">
        <v>7330</v>
      </c>
      <c r="AH106" s="56" t="s">
        <v>13</v>
      </c>
    </row>
    <row r="107" spans="1:34" ht="24.9" customHeight="1" x14ac:dyDescent="0.3">
      <c r="A107" s="54" t="s">
        <v>6971</v>
      </c>
      <c r="B107" s="55" t="s">
        <v>6963</v>
      </c>
      <c r="C107" s="56" t="s">
        <v>6966</v>
      </c>
      <c r="D107" s="56"/>
      <c r="E107" s="56">
        <v>2</v>
      </c>
      <c r="F107" s="56">
        <v>1</v>
      </c>
      <c r="G107" s="56">
        <v>0</v>
      </c>
      <c r="H107" s="56">
        <v>3</v>
      </c>
      <c r="I107" s="56">
        <v>9</v>
      </c>
      <c r="J107" s="104">
        <v>0.33333333333333331</v>
      </c>
      <c r="K107" s="56" t="s">
        <v>6972</v>
      </c>
      <c r="L107" s="56" t="s">
        <v>6967</v>
      </c>
      <c r="M107" s="56" t="s">
        <v>6968</v>
      </c>
      <c r="N107" s="56">
        <v>100</v>
      </c>
      <c r="O107" s="56"/>
      <c r="P107" s="56"/>
      <c r="Q107" s="56"/>
      <c r="R107" s="56" t="s">
        <v>18</v>
      </c>
      <c r="S107" s="57" t="s">
        <v>19</v>
      </c>
      <c r="T107" s="58" t="s">
        <v>7330</v>
      </c>
      <c r="U107" s="56" t="s">
        <v>13</v>
      </c>
      <c r="V107" s="58" t="s">
        <v>13</v>
      </c>
      <c r="W107" s="58" t="s">
        <v>13</v>
      </c>
      <c r="X107" s="58" t="s">
        <v>13</v>
      </c>
      <c r="Y107" s="58" t="s">
        <v>13</v>
      </c>
      <c r="Z107" s="58" t="s">
        <v>7330</v>
      </c>
      <c r="AA107" s="58" t="s">
        <v>13</v>
      </c>
      <c r="AB107" s="58" t="s">
        <v>13</v>
      </c>
      <c r="AC107" s="56" t="s">
        <v>7330</v>
      </c>
      <c r="AD107" s="56" t="s">
        <v>13</v>
      </c>
      <c r="AE107" s="56" t="s">
        <v>13</v>
      </c>
      <c r="AF107" s="56" t="s">
        <v>13</v>
      </c>
      <c r="AG107" s="56" t="s">
        <v>13</v>
      </c>
      <c r="AH107" s="56" t="s">
        <v>13</v>
      </c>
    </row>
    <row r="108" spans="1:34" ht="24.9" customHeight="1" x14ac:dyDescent="0.3">
      <c r="A108" s="54" t="s">
        <v>3927</v>
      </c>
      <c r="B108" s="55" t="s">
        <v>3917</v>
      </c>
      <c r="C108" s="56" t="s">
        <v>3921</v>
      </c>
      <c r="D108" s="56" t="s">
        <v>3918</v>
      </c>
      <c r="E108" s="56">
        <v>2</v>
      </c>
      <c r="F108" s="56">
        <v>1</v>
      </c>
      <c r="G108" s="56">
        <v>0</v>
      </c>
      <c r="H108" s="56">
        <v>3</v>
      </c>
      <c r="I108" s="56">
        <v>8</v>
      </c>
      <c r="J108" s="104">
        <v>0.375</v>
      </c>
      <c r="K108" s="56" t="s">
        <v>3928</v>
      </c>
      <c r="L108" s="56" t="s">
        <v>3922</v>
      </c>
      <c r="M108" s="56" t="s">
        <v>3923</v>
      </c>
      <c r="N108" s="56">
        <v>100</v>
      </c>
      <c r="O108" s="56"/>
      <c r="P108" s="56"/>
      <c r="Q108" s="56"/>
      <c r="R108" s="56" t="s">
        <v>18</v>
      </c>
      <c r="S108" s="56" t="s">
        <v>534</v>
      </c>
      <c r="T108" s="58" t="s">
        <v>7330</v>
      </c>
      <c r="U108" s="56" t="s">
        <v>13</v>
      </c>
      <c r="V108" s="58" t="s">
        <v>13</v>
      </c>
      <c r="W108" s="58" t="s">
        <v>7330</v>
      </c>
      <c r="X108" s="58" t="s">
        <v>13</v>
      </c>
      <c r="Y108" s="58" t="s">
        <v>13</v>
      </c>
      <c r="Z108" s="58" t="s">
        <v>13</v>
      </c>
      <c r="AA108" s="58" t="s">
        <v>13</v>
      </c>
      <c r="AB108" s="58" t="s">
        <v>13</v>
      </c>
      <c r="AC108" s="56" t="s">
        <v>13</v>
      </c>
      <c r="AD108" s="56" t="s">
        <v>13</v>
      </c>
      <c r="AE108" s="56" t="s">
        <v>13</v>
      </c>
      <c r="AF108" s="56" t="s">
        <v>13</v>
      </c>
      <c r="AG108" s="56" t="s">
        <v>13</v>
      </c>
      <c r="AH108" s="56" t="s">
        <v>13</v>
      </c>
    </row>
    <row r="109" spans="1:34" ht="24.9" customHeight="1" x14ac:dyDescent="0.3">
      <c r="A109" s="54" t="s">
        <v>6079</v>
      </c>
      <c r="B109" s="55" t="s">
        <v>6043</v>
      </c>
      <c r="C109" s="56" t="s">
        <v>6047</v>
      </c>
      <c r="D109" s="56" t="s">
        <v>6044</v>
      </c>
      <c r="E109" s="56">
        <v>7</v>
      </c>
      <c r="F109" s="56">
        <v>7</v>
      </c>
      <c r="G109" s="56">
        <v>10</v>
      </c>
      <c r="H109" s="56">
        <v>24</v>
      </c>
      <c r="I109" s="56">
        <v>52</v>
      </c>
      <c r="J109" s="104">
        <v>0.46153846153846156</v>
      </c>
      <c r="K109" s="56" t="s">
        <v>6080</v>
      </c>
      <c r="L109" s="56" t="s">
        <v>6048</v>
      </c>
      <c r="M109" s="56" t="s">
        <v>6049</v>
      </c>
      <c r="N109" s="56">
        <v>100</v>
      </c>
      <c r="O109" s="56"/>
      <c r="P109" s="56"/>
      <c r="Q109" s="56"/>
      <c r="R109" s="56" t="s">
        <v>18</v>
      </c>
      <c r="S109" s="56" t="s">
        <v>680</v>
      </c>
      <c r="T109" s="58" t="s">
        <v>13</v>
      </c>
      <c r="U109" s="56" t="s">
        <v>13</v>
      </c>
      <c r="V109" s="58" t="s">
        <v>7330</v>
      </c>
      <c r="W109" s="58" t="s">
        <v>13</v>
      </c>
      <c r="X109" s="58" t="s">
        <v>13</v>
      </c>
      <c r="Y109" s="58" t="s">
        <v>7330</v>
      </c>
      <c r="Z109" s="58" t="s">
        <v>13</v>
      </c>
      <c r="AA109" s="58" t="s">
        <v>13</v>
      </c>
      <c r="AB109" s="58" t="s">
        <v>13</v>
      </c>
      <c r="AC109" s="56" t="s">
        <v>13</v>
      </c>
      <c r="AD109" s="56" t="s">
        <v>7330</v>
      </c>
      <c r="AE109" s="56" t="s">
        <v>13</v>
      </c>
      <c r="AF109" s="56" t="s">
        <v>13</v>
      </c>
      <c r="AG109" s="56" t="s">
        <v>13</v>
      </c>
      <c r="AH109" s="56" t="s">
        <v>13</v>
      </c>
    </row>
    <row r="110" spans="1:34" ht="24.9" customHeight="1" x14ac:dyDescent="0.3">
      <c r="A110" s="54" t="s">
        <v>5534</v>
      </c>
      <c r="B110" s="55" t="s">
        <v>5518</v>
      </c>
      <c r="C110" s="56" t="s">
        <v>110</v>
      </c>
      <c r="D110" s="56"/>
      <c r="E110" s="56">
        <v>6</v>
      </c>
      <c r="F110" s="56">
        <v>2</v>
      </c>
      <c r="G110" s="56">
        <v>0</v>
      </c>
      <c r="H110" s="56">
        <v>8</v>
      </c>
      <c r="I110" s="56">
        <v>18</v>
      </c>
      <c r="J110" s="104">
        <v>0.44444444444444442</v>
      </c>
      <c r="K110" s="56" t="s">
        <v>5535</v>
      </c>
      <c r="L110" s="56" t="s">
        <v>5521</v>
      </c>
      <c r="M110" s="56" t="s">
        <v>202</v>
      </c>
      <c r="N110" s="56">
        <v>100</v>
      </c>
      <c r="O110" s="57" t="s">
        <v>17906</v>
      </c>
      <c r="P110" s="57" t="s">
        <v>5522</v>
      </c>
      <c r="Q110" s="57">
        <v>100</v>
      </c>
      <c r="R110" s="56" t="s">
        <v>112</v>
      </c>
      <c r="S110" s="57" t="s">
        <v>250</v>
      </c>
      <c r="T110" s="58" t="s">
        <v>7330</v>
      </c>
      <c r="U110" s="56" t="s">
        <v>13</v>
      </c>
      <c r="V110" s="58" t="s">
        <v>13</v>
      </c>
      <c r="W110" s="58" t="s">
        <v>7330</v>
      </c>
      <c r="X110" s="58" t="s">
        <v>13</v>
      </c>
      <c r="Y110" s="58" t="s">
        <v>13</v>
      </c>
      <c r="Z110" s="58" t="s">
        <v>13</v>
      </c>
      <c r="AA110" s="58" t="s">
        <v>13</v>
      </c>
      <c r="AB110" s="58" t="s">
        <v>13</v>
      </c>
      <c r="AC110" s="56" t="s">
        <v>13</v>
      </c>
      <c r="AD110" s="56" t="s">
        <v>13</v>
      </c>
      <c r="AE110" s="56" t="s">
        <v>13</v>
      </c>
      <c r="AF110" s="56" t="s">
        <v>13</v>
      </c>
      <c r="AG110" s="56" t="s">
        <v>13</v>
      </c>
      <c r="AH110" s="56" t="s">
        <v>13</v>
      </c>
    </row>
    <row r="111" spans="1:34" ht="24.9" customHeight="1" x14ac:dyDescent="0.3">
      <c r="A111" s="54" t="s">
        <v>4342</v>
      </c>
      <c r="B111" s="55" t="s">
        <v>4331</v>
      </c>
      <c r="C111" s="56" t="s">
        <v>110</v>
      </c>
      <c r="D111" s="56"/>
      <c r="E111" s="56">
        <v>1</v>
      </c>
      <c r="F111" s="56">
        <v>1</v>
      </c>
      <c r="G111" s="56">
        <v>3</v>
      </c>
      <c r="H111" s="56">
        <v>5</v>
      </c>
      <c r="I111" s="56">
        <v>19</v>
      </c>
      <c r="J111" s="104">
        <v>0.26315789473684209</v>
      </c>
      <c r="K111" s="56" t="s">
        <v>4343</v>
      </c>
      <c r="L111" s="56" t="s">
        <v>4334</v>
      </c>
      <c r="M111" s="56" t="s">
        <v>110</v>
      </c>
      <c r="N111" s="56" t="s">
        <v>7375</v>
      </c>
      <c r="O111" s="56" t="s">
        <v>17920</v>
      </c>
      <c r="P111" s="56" t="s">
        <v>4335</v>
      </c>
      <c r="Q111" s="56" t="s">
        <v>7375</v>
      </c>
      <c r="R111" s="56" t="s">
        <v>112</v>
      </c>
      <c r="S111" s="56" t="s">
        <v>130</v>
      </c>
      <c r="T111" s="58" t="s">
        <v>7330</v>
      </c>
      <c r="U111" s="56" t="s">
        <v>13</v>
      </c>
      <c r="V111" s="58" t="s">
        <v>13</v>
      </c>
      <c r="W111" s="58" t="s">
        <v>7330</v>
      </c>
      <c r="X111" s="58" t="s">
        <v>13</v>
      </c>
      <c r="Y111" s="58" t="s">
        <v>13</v>
      </c>
      <c r="Z111" s="58" t="s">
        <v>13</v>
      </c>
      <c r="AA111" s="58" t="s">
        <v>13</v>
      </c>
      <c r="AB111" s="58" t="s">
        <v>13</v>
      </c>
      <c r="AC111" s="56" t="s">
        <v>13</v>
      </c>
      <c r="AD111" s="56" t="s">
        <v>13</v>
      </c>
      <c r="AE111" s="56" t="s">
        <v>13</v>
      </c>
      <c r="AF111" s="56" t="s">
        <v>13</v>
      </c>
      <c r="AG111" s="56" t="s">
        <v>13</v>
      </c>
      <c r="AH111" s="56" t="s">
        <v>13</v>
      </c>
    </row>
    <row r="112" spans="1:34" ht="24.9" customHeight="1" x14ac:dyDescent="0.3">
      <c r="A112" s="54" t="s">
        <v>2671</v>
      </c>
      <c r="B112" s="55" t="s">
        <v>2663</v>
      </c>
      <c r="C112" s="56" t="s">
        <v>2667</v>
      </c>
      <c r="D112" s="56" t="s">
        <v>2664</v>
      </c>
      <c r="E112" s="56">
        <v>0</v>
      </c>
      <c r="F112" s="56">
        <v>0</v>
      </c>
      <c r="G112" s="56">
        <v>3</v>
      </c>
      <c r="H112" s="56">
        <v>3</v>
      </c>
      <c r="I112" s="56">
        <v>21</v>
      </c>
      <c r="J112" s="104">
        <v>0.14285714285714285</v>
      </c>
      <c r="K112" s="56" t="s">
        <v>2672</v>
      </c>
      <c r="L112" s="56" t="s">
        <v>2668</v>
      </c>
      <c r="M112" s="56" t="s">
        <v>2667</v>
      </c>
      <c r="N112" s="56">
        <v>100</v>
      </c>
      <c r="O112" s="56"/>
      <c r="P112" s="56"/>
      <c r="Q112" s="56"/>
      <c r="R112" s="56" t="s">
        <v>18</v>
      </c>
      <c r="S112" s="56" t="s">
        <v>102</v>
      </c>
      <c r="T112" s="58" t="s">
        <v>13</v>
      </c>
      <c r="U112" s="56" t="s">
        <v>13</v>
      </c>
      <c r="V112" s="58" t="s">
        <v>7330</v>
      </c>
      <c r="W112" s="58" t="s">
        <v>13</v>
      </c>
      <c r="X112" s="58" t="s">
        <v>13</v>
      </c>
      <c r="Y112" s="58" t="s">
        <v>7330</v>
      </c>
      <c r="Z112" s="58" t="s">
        <v>13</v>
      </c>
      <c r="AA112" s="58" t="s">
        <v>7330</v>
      </c>
      <c r="AB112" s="58" t="s">
        <v>13</v>
      </c>
      <c r="AC112" s="56" t="s">
        <v>13</v>
      </c>
      <c r="AD112" s="56" t="s">
        <v>7330</v>
      </c>
      <c r="AE112" s="56" t="s">
        <v>13</v>
      </c>
      <c r="AF112" s="56" t="s">
        <v>13</v>
      </c>
      <c r="AG112" s="56" t="s">
        <v>13</v>
      </c>
      <c r="AH112" s="56" t="s">
        <v>13</v>
      </c>
    </row>
    <row r="113" spans="1:34" ht="24.9" customHeight="1" x14ac:dyDescent="0.3">
      <c r="A113" s="59" t="s">
        <v>1190</v>
      </c>
      <c r="B113" s="60" t="s">
        <v>1184</v>
      </c>
      <c r="C113" s="57" t="s">
        <v>1188</v>
      </c>
      <c r="D113" s="57" t="s">
        <v>1185</v>
      </c>
      <c r="E113" s="57">
        <v>0</v>
      </c>
      <c r="F113" s="57">
        <v>2</v>
      </c>
      <c r="G113" s="57">
        <v>0</v>
      </c>
      <c r="H113" s="57">
        <v>2</v>
      </c>
      <c r="I113" s="57">
        <v>9</v>
      </c>
      <c r="J113" s="104">
        <v>0.22222222222222221</v>
      </c>
      <c r="K113" s="56" t="s">
        <v>1191</v>
      </c>
      <c r="L113" s="57" t="s">
        <v>1189</v>
      </c>
      <c r="M113" s="57" t="s">
        <v>1188</v>
      </c>
      <c r="N113" s="57">
        <v>100</v>
      </c>
      <c r="O113" s="57"/>
      <c r="P113" s="57"/>
      <c r="Q113" s="57"/>
      <c r="R113" s="57" t="s">
        <v>18</v>
      </c>
      <c r="S113" s="57" t="s">
        <v>55</v>
      </c>
      <c r="T113" s="61" t="s">
        <v>13</v>
      </c>
      <c r="U113" s="56" t="s">
        <v>7330</v>
      </c>
      <c r="V113" s="61" t="s">
        <v>13</v>
      </c>
      <c r="W113" s="61" t="s">
        <v>13</v>
      </c>
      <c r="X113" s="61" t="s">
        <v>7330</v>
      </c>
      <c r="Y113" s="61" t="s">
        <v>13</v>
      </c>
      <c r="Z113" s="61" t="s">
        <v>13</v>
      </c>
      <c r="AA113" s="58" t="s">
        <v>7330</v>
      </c>
      <c r="AB113" s="61" t="s">
        <v>13</v>
      </c>
      <c r="AC113" s="56" t="s">
        <v>13</v>
      </c>
      <c r="AD113" s="56" t="s">
        <v>7330</v>
      </c>
      <c r="AE113" s="56" t="s">
        <v>13</v>
      </c>
      <c r="AF113" s="56" t="s">
        <v>13</v>
      </c>
      <c r="AG113" s="56" t="s">
        <v>13</v>
      </c>
      <c r="AH113" s="56" t="s">
        <v>13</v>
      </c>
    </row>
    <row r="114" spans="1:34" ht="24.9" customHeight="1" x14ac:dyDescent="0.3">
      <c r="A114" s="54" t="s">
        <v>6189</v>
      </c>
      <c r="B114" s="55" t="s">
        <v>6176</v>
      </c>
      <c r="C114" s="56" t="s">
        <v>6180</v>
      </c>
      <c r="D114" s="56" t="s">
        <v>6177</v>
      </c>
      <c r="E114" s="56">
        <v>2</v>
      </c>
      <c r="F114" s="56">
        <v>0</v>
      </c>
      <c r="G114" s="56">
        <v>4</v>
      </c>
      <c r="H114" s="56">
        <v>6</v>
      </c>
      <c r="I114" s="56">
        <v>29</v>
      </c>
      <c r="J114" s="104">
        <v>0.20689655172413793</v>
      </c>
      <c r="K114" s="56" t="s">
        <v>6190</v>
      </c>
      <c r="L114" s="56" t="s">
        <v>6181</v>
      </c>
      <c r="M114" s="56" t="s">
        <v>6182</v>
      </c>
      <c r="N114" s="56" t="s">
        <v>7387</v>
      </c>
      <c r="O114" s="56"/>
      <c r="P114" s="56"/>
      <c r="Q114" s="56"/>
      <c r="R114" s="56" t="s">
        <v>18</v>
      </c>
      <c r="S114" s="56" t="s">
        <v>534</v>
      </c>
      <c r="T114" s="58" t="s">
        <v>13</v>
      </c>
      <c r="U114" s="56" t="s">
        <v>13</v>
      </c>
      <c r="V114" s="58" t="s">
        <v>7330</v>
      </c>
      <c r="W114" s="58" t="s">
        <v>7330</v>
      </c>
      <c r="X114" s="58" t="s">
        <v>13</v>
      </c>
      <c r="Y114" s="58" t="s">
        <v>13</v>
      </c>
      <c r="Z114" s="58" t="s">
        <v>7330</v>
      </c>
      <c r="AA114" s="58" t="s">
        <v>13</v>
      </c>
      <c r="AB114" s="58" t="s">
        <v>13</v>
      </c>
      <c r="AC114" s="56" t="s">
        <v>7330</v>
      </c>
      <c r="AD114" s="56" t="s">
        <v>13</v>
      </c>
      <c r="AE114" s="56" t="s">
        <v>13</v>
      </c>
      <c r="AF114" s="56" t="s">
        <v>13</v>
      </c>
      <c r="AG114" s="56" t="s">
        <v>13</v>
      </c>
      <c r="AH114" s="56" t="s">
        <v>7330</v>
      </c>
    </row>
    <row r="115" spans="1:34" ht="24.9" customHeight="1" x14ac:dyDescent="0.3">
      <c r="A115" s="54" t="s">
        <v>3250</v>
      </c>
      <c r="B115" s="55" t="s">
        <v>3234</v>
      </c>
      <c r="C115" s="56" t="s">
        <v>3238</v>
      </c>
      <c r="D115" s="56" t="s">
        <v>3235</v>
      </c>
      <c r="E115" s="56">
        <v>3</v>
      </c>
      <c r="F115" s="56">
        <v>1</v>
      </c>
      <c r="G115" s="56">
        <v>1</v>
      </c>
      <c r="H115" s="56">
        <v>5</v>
      </c>
      <c r="I115" s="56">
        <v>19</v>
      </c>
      <c r="J115" s="104">
        <v>0.26315789473684209</v>
      </c>
      <c r="K115" s="56" t="s">
        <v>3251</v>
      </c>
      <c r="L115" s="56" t="s">
        <v>3239</v>
      </c>
      <c r="M115" s="56" t="s">
        <v>3238</v>
      </c>
      <c r="N115" s="56">
        <v>100</v>
      </c>
      <c r="O115" s="56"/>
      <c r="P115" s="56"/>
      <c r="Q115" s="56"/>
      <c r="R115" s="56" t="s">
        <v>18</v>
      </c>
      <c r="S115" s="56" t="s">
        <v>102</v>
      </c>
      <c r="T115" s="58" t="s">
        <v>7330</v>
      </c>
      <c r="U115" s="56" t="s">
        <v>13</v>
      </c>
      <c r="V115" s="58" t="s">
        <v>13</v>
      </c>
      <c r="W115" s="58" t="s">
        <v>7330</v>
      </c>
      <c r="X115" s="58" t="s">
        <v>13</v>
      </c>
      <c r="Y115" s="58" t="s">
        <v>13</v>
      </c>
      <c r="Z115" s="58" t="s">
        <v>13</v>
      </c>
      <c r="AA115" s="58" t="s">
        <v>13</v>
      </c>
      <c r="AB115" s="58" t="s">
        <v>13</v>
      </c>
      <c r="AC115" s="56" t="s">
        <v>13</v>
      </c>
      <c r="AD115" s="56" t="s">
        <v>13</v>
      </c>
      <c r="AE115" s="56" t="s">
        <v>13</v>
      </c>
      <c r="AF115" s="56" t="s">
        <v>13</v>
      </c>
      <c r="AG115" s="56" t="s">
        <v>13</v>
      </c>
      <c r="AH115" s="56" t="s">
        <v>13</v>
      </c>
    </row>
    <row r="116" spans="1:34" ht="24.9" customHeight="1" x14ac:dyDescent="0.3">
      <c r="A116" s="54" t="s">
        <v>466</v>
      </c>
      <c r="B116" s="55" t="s">
        <v>458</v>
      </c>
      <c r="C116" s="56" t="s">
        <v>462</v>
      </c>
      <c r="D116" s="56" t="s">
        <v>459</v>
      </c>
      <c r="E116" s="56">
        <v>0</v>
      </c>
      <c r="F116" s="56">
        <v>1</v>
      </c>
      <c r="G116" s="56">
        <v>1</v>
      </c>
      <c r="H116" s="56">
        <v>2</v>
      </c>
      <c r="I116" s="56">
        <v>13</v>
      </c>
      <c r="J116" s="104">
        <v>0.15384615384615385</v>
      </c>
      <c r="K116" s="56" t="s">
        <v>467</v>
      </c>
      <c r="L116" s="56" t="s">
        <v>463</v>
      </c>
      <c r="M116" s="56" t="s">
        <v>464</v>
      </c>
      <c r="N116" s="56">
        <v>100</v>
      </c>
      <c r="O116" s="56"/>
      <c r="P116" s="56"/>
      <c r="Q116" s="56"/>
      <c r="R116" s="56" t="s">
        <v>18</v>
      </c>
      <c r="S116" s="56" t="s">
        <v>465</v>
      </c>
      <c r="T116" s="58" t="s">
        <v>13</v>
      </c>
      <c r="U116" s="56" t="s">
        <v>13</v>
      </c>
      <c r="V116" s="58" t="s">
        <v>7330</v>
      </c>
      <c r="W116" s="58" t="s">
        <v>13</v>
      </c>
      <c r="X116" s="58" t="s">
        <v>13</v>
      </c>
      <c r="Y116" s="58" t="s">
        <v>7330</v>
      </c>
      <c r="Z116" s="58" t="s">
        <v>13</v>
      </c>
      <c r="AA116" s="58" t="s">
        <v>7330</v>
      </c>
      <c r="AB116" s="58" t="s">
        <v>13</v>
      </c>
      <c r="AC116" s="56" t="s">
        <v>13</v>
      </c>
      <c r="AD116" s="56" t="s">
        <v>7330</v>
      </c>
      <c r="AE116" s="56" t="s">
        <v>13</v>
      </c>
      <c r="AF116" s="56" t="s">
        <v>13</v>
      </c>
      <c r="AG116" s="56" t="s">
        <v>7330</v>
      </c>
      <c r="AH116" s="56" t="s">
        <v>13</v>
      </c>
    </row>
    <row r="117" spans="1:34" ht="24.9" customHeight="1" x14ac:dyDescent="0.3">
      <c r="A117" s="54" t="s">
        <v>1038</v>
      </c>
      <c r="B117" s="55" t="s">
        <v>1019</v>
      </c>
      <c r="C117" s="56" t="s">
        <v>1023</v>
      </c>
      <c r="D117" s="56" t="s">
        <v>1020</v>
      </c>
      <c r="E117" s="56">
        <v>6</v>
      </c>
      <c r="F117" s="56">
        <v>4</v>
      </c>
      <c r="G117" s="56">
        <v>3</v>
      </c>
      <c r="H117" s="56">
        <v>13</v>
      </c>
      <c r="I117" s="56">
        <v>79</v>
      </c>
      <c r="J117" s="104">
        <v>0.16455696202531644</v>
      </c>
      <c r="K117" s="56" t="s">
        <v>1039</v>
      </c>
      <c r="L117" s="56" t="s">
        <v>1024</v>
      </c>
      <c r="M117" s="56" t="s">
        <v>1025</v>
      </c>
      <c r="N117" s="56" t="s">
        <v>7386</v>
      </c>
      <c r="O117" s="56"/>
      <c r="P117" s="56"/>
      <c r="Q117" s="56"/>
      <c r="R117" s="56" t="s">
        <v>18</v>
      </c>
      <c r="S117" s="56" t="s">
        <v>403</v>
      </c>
      <c r="T117" s="58" t="s">
        <v>13</v>
      </c>
      <c r="U117" s="56" t="s">
        <v>13</v>
      </c>
      <c r="V117" s="58" t="s">
        <v>7330</v>
      </c>
      <c r="W117" s="58" t="s">
        <v>7330</v>
      </c>
      <c r="X117" s="58" t="s">
        <v>13</v>
      </c>
      <c r="Y117" s="58" t="s">
        <v>13</v>
      </c>
      <c r="Z117" s="58" t="s">
        <v>13</v>
      </c>
      <c r="AA117" s="58" t="s">
        <v>7330</v>
      </c>
      <c r="AB117" s="58" t="s">
        <v>13</v>
      </c>
      <c r="AC117" s="56" t="s">
        <v>13</v>
      </c>
      <c r="AD117" s="56" t="s">
        <v>13</v>
      </c>
      <c r="AE117" s="56" t="s">
        <v>13</v>
      </c>
      <c r="AF117" s="56" t="s">
        <v>13</v>
      </c>
      <c r="AG117" s="56" t="s">
        <v>13</v>
      </c>
      <c r="AH117" s="56" t="s">
        <v>13</v>
      </c>
    </row>
    <row r="118" spans="1:34" ht="24.9" customHeight="1" x14ac:dyDescent="0.3">
      <c r="A118" s="54" t="s">
        <v>108</v>
      </c>
      <c r="B118" s="55" t="s">
        <v>107</v>
      </c>
      <c r="C118" s="56" t="s">
        <v>110</v>
      </c>
      <c r="D118" s="56"/>
      <c r="E118" s="56">
        <v>3</v>
      </c>
      <c r="F118" s="56">
        <v>0</v>
      </c>
      <c r="G118" s="56">
        <v>1</v>
      </c>
      <c r="H118" s="56">
        <v>4</v>
      </c>
      <c r="I118" s="56">
        <v>10</v>
      </c>
      <c r="J118" s="104">
        <v>0.4</v>
      </c>
      <c r="K118" s="56" t="s">
        <v>109</v>
      </c>
      <c r="L118" s="56" t="s">
        <v>111</v>
      </c>
      <c r="M118" s="56" t="s">
        <v>110</v>
      </c>
      <c r="N118" s="56">
        <v>100</v>
      </c>
      <c r="O118" s="56"/>
      <c r="P118" s="56"/>
      <c r="Q118" s="56"/>
      <c r="R118" s="56" t="s">
        <v>112</v>
      </c>
      <c r="S118" s="57" t="s">
        <v>113</v>
      </c>
      <c r="T118" s="58" t="s">
        <v>13</v>
      </c>
      <c r="U118" s="56" t="s">
        <v>13</v>
      </c>
      <c r="V118" s="58" t="s">
        <v>7330</v>
      </c>
      <c r="W118" s="58" t="s">
        <v>13</v>
      </c>
      <c r="X118" s="58" t="s">
        <v>13</v>
      </c>
      <c r="Y118" s="58" t="s">
        <v>13</v>
      </c>
      <c r="Z118" s="58" t="s">
        <v>13</v>
      </c>
      <c r="AA118" s="58" t="s">
        <v>13</v>
      </c>
      <c r="AB118" s="58" t="s">
        <v>13</v>
      </c>
      <c r="AC118" s="56" t="s">
        <v>13</v>
      </c>
      <c r="AD118" s="56" t="s">
        <v>13</v>
      </c>
      <c r="AE118" s="56" t="s">
        <v>7330</v>
      </c>
      <c r="AF118" s="56" t="s">
        <v>7330</v>
      </c>
      <c r="AG118" s="56" t="s">
        <v>13</v>
      </c>
      <c r="AH118" s="56" t="s">
        <v>13</v>
      </c>
    </row>
    <row r="119" spans="1:34" ht="24.9" customHeight="1" x14ac:dyDescent="0.3">
      <c r="A119" s="54" t="s">
        <v>1446</v>
      </c>
      <c r="B119" s="55" t="s">
        <v>1427</v>
      </c>
      <c r="C119" s="56" t="s">
        <v>1431</v>
      </c>
      <c r="D119" s="56" t="s">
        <v>1428</v>
      </c>
      <c r="E119" s="56">
        <v>2</v>
      </c>
      <c r="F119" s="56">
        <v>1</v>
      </c>
      <c r="G119" s="56">
        <v>5</v>
      </c>
      <c r="H119" s="56">
        <v>8</v>
      </c>
      <c r="I119" s="56">
        <v>15</v>
      </c>
      <c r="J119" s="104">
        <v>0.53333333333333333</v>
      </c>
      <c r="K119" s="56" t="s">
        <v>1447</v>
      </c>
      <c r="L119" s="57" t="s">
        <v>1432</v>
      </c>
      <c r="M119" s="57" t="s">
        <v>1431</v>
      </c>
      <c r="N119" s="57">
        <v>100</v>
      </c>
      <c r="O119" s="57"/>
      <c r="P119" s="57"/>
      <c r="Q119" s="57"/>
      <c r="R119" s="56" t="s">
        <v>18</v>
      </c>
      <c r="S119" s="57" t="s">
        <v>79</v>
      </c>
      <c r="T119" s="58" t="s">
        <v>7330</v>
      </c>
      <c r="U119" s="56" t="s">
        <v>13</v>
      </c>
      <c r="V119" s="58" t="s">
        <v>13</v>
      </c>
      <c r="W119" s="58" t="s">
        <v>7330</v>
      </c>
      <c r="X119" s="58" t="s">
        <v>13</v>
      </c>
      <c r="Y119" s="58" t="s">
        <v>13</v>
      </c>
      <c r="Z119" s="58" t="s">
        <v>13</v>
      </c>
      <c r="AA119" s="58" t="s">
        <v>13</v>
      </c>
      <c r="AB119" s="58" t="s">
        <v>13</v>
      </c>
      <c r="AC119" s="56" t="s">
        <v>13</v>
      </c>
      <c r="AD119" s="56" t="s">
        <v>13</v>
      </c>
      <c r="AE119" s="56" t="s">
        <v>13</v>
      </c>
      <c r="AF119" s="56" t="s">
        <v>13</v>
      </c>
      <c r="AG119" s="56" t="s">
        <v>13</v>
      </c>
      <c r="AH119" s="56" t="s">
        <v>13</v>
      </c>
    </row>
    <row r="120" spans="1:34" ht="24.9" customHeight="1" x14ac:dyDescent="0.3">
      <c r="A120" s="54" t="s">
        <v>3043</v>
      </c>
      <c r="B120" s="55" t="s">
        <v>3041</v>
      </c>
      <c r="C120" s="56" t="s">
        <v>3045</v>
      </c>
      <c r="D120" s="56" t="s">
        <v>3042</v>
      </c>
      <c r="E120" s="56">
        <v>0</v>
      </c>
      <c r="F120" s="56">
        <v>0</v>
      </c>
      <c r="G120" s="56">
        <v>1</v>
      </c>
      <c r="H120" s="56">
        <v>1</v>
      </c>
      <c r="I120" s="56">
        <v>5</v>
      </c>
      <c r="J120" s="104">
        <v>0.2</v>
      </c>
      <c r="K120" s="56" t="s">
        <v>3044</v>
      </c>
      <c r="L120" s="56" t="s">
        <v>3046</v>
      </c>
      <c r="M120" s="56" t="s">
        <v>3045</v>
      </c>
      <c r="N120" s="56">
        <v>100</v>
      </c>
      <c r="O120" s="56"/>
      <c r="P120" s="56"/>
      <c r="Q120" s="56"/>
      <c r="R120" s="56" t="s">
        <v>18</v>
      </c>
      <c r="S120" s="56" t="s">
        <v>644</v>
      </c>
      <c r="T120" s="58" t="s">
        <v>13</v>
      </c>
      <c r="U120" s="56" t="s">
        <v>13</v>
      </c>
      <c r="V120" s="58" t="s">
        <v>7330</v>
      </c>
      <c r="W120" s="58" t="s">
        <v>7330</v>
      </c>
      <c r="X120" s="58" t="s">
        <v>13</v>
      </c>
      <c r="Y120" s="58" t="s">
        <v>13</v>
      </c>
      <c r="Z120" s="58" t="s">
        <v>7330</v>
      </c>
      <c r="AA120" s="58" t="s">
        <v>13</v>
      </c>
      <c r="AB120" s="58" t="s">
        <v>13</v>
      </c>
      <c r="AC120" s="56" t="s">
        <v>7330</v>
      </c>
      <c r="AD120" s="56" t="s">
        <v>13</v>
      </c>
      <c r="AE120" s="56" t="s">
        <v>13</v>
      </c>
      <c r="AF120" s="56" t="s">
        <v>13</v>
      </c>
      <c r="AG120" s="56" t="s">
        <v>13</v>
      </c>
      <c r="AH120" s="56" t="s">
        <v>7330</v>
      </c>
    </row>
    <row r="121" spans="1:34" ht="24.9" customHeight="1" x14ac:dyDescent="0.3">
      <c r="A121" s="59" t="s">
        <v>762</v>
      </c>
      <c r="B121" s="60" t="s">
        <v>761</v>
      </c>
      <c r="C121" s="57" t="s">
        <v>110</v>
      </c>
      <c r="D121" s="57"/>
      <c r="E121" s="57">
        <v>2</v>
      </c>
      <c r="F121" s="57">
        <v>1</v>
      </c>
      <c r="G121" s="57">
        <v>0</v>
      </c>
      <c r="H121" s="57">
        <v>3</v>
      </c>
      <c r="I121" s="57">
        <v>16</v>
      </c>
      <c r="J121" s="104">
        <v>0.1875</v>
      </c>
      <c r="K121" s="56" t="s">
        <v>763</v>
      </c>
      <c r="L121" s="57" t="s">
        <v>764</v>
      </c>
      <c r="M121" s="57" t="s">
        <v>202</v>
      </c>
      <c r="N121" s="57" t="s">
        <v>7381</v>
      </c>
      <c r="O121" s="56" t="s">
        <v>17920</v>
      </c>
      <c r="P121" s="57" t="s">
        <v>765</v>
      </c>
      <c r="Q121" s="57" t="s">
        <v>7381</v>
      </c>
      <c r="R121" s="57" t="s">
        <v>112</v>
      </c>
      <c r="S121" s="57" t="s">
        <v>130</v>
      </c>
      <c r="T121" s="61" t="s">
        <v>13</v>
      </c>
      <c r="U121" s="56" t="s">
        <v>7330</v>
      </c>
      <c r="V121" s="61" t="s">
        <v>13</v>
      </c>
      <c r="W121" s="61" t="s">
        <v>13</v>
      </c>
      <c r="X121" s="61" t="s">
        <v>13</v>
      </c>
      <c r="Y121" s="61" t="s">
        <v>13</v>
      </c>
      <c r="Z121" s="61" t="s">
        <v>13</v>
      </c>
      <c r="AA121" s="58" t="s">
        <v>7330</v>
      </c>
      <c r="AB121" s="61" t="s">
        <v>13</v>
      </c>
      <c r="AC121" s="56" t="s">
        <v>13</v>
      </c>
      <c r="AD121" s="56" t="s">
        <v>13</v>
      </c>
      <c r="AE121" s="56" t="s">
        <v>13</v>
      </c>
      <c r="AF121" s="56" t="s">
        <v>13</v>
      </c>
      <c r="AG121" s="56" t="s">
        <v>13</v>
      </c>
      <c r="AH121" s="56" t="s">
        <v>13</v>
      </c>
    </row>
    <row r="122" spans="1:34" ht="24.9" customHeight="1" x14ac:dyDescent="0.3">
      <c r="A122" s="54" t="s">
        <v>6111</v>
      </c>
      <c r="B122" s="55" t="s">
        <v>6110</v>
      </c>
      <c r="C122" s="56" t="s">
        <v>110</v>
      </c>
      <c r="D122" s="56"/>
      <c r="E122" s="56">
        <v>1</v>
      </c>
      <c r="F122" s="56">
        <v>0</v>
      </c>
      <c r="G122" s="56">
        <v>0</v>
      </c>
      <c r="H122" s="56">
        <v>1</v>
      </c>
      <c r="I122" s="56">
        <v>7</v>
      </c>
      <c r="J122" s="104">
        <v>0.14285714285714285</v>
      </c>
      <c r="K122" s="56" t="s">
        <v>6112</v>
      </c>
      <c r="L122" s="56" t="s">
        <v>6113</v>
      </c>
      <c r="M122" s="56" t="s">
        <v>202</v>
      </c>
      <c r="N122" s="56" t="s">
        <v>7377</v>
      </c>
      <c r="O122" s="57" t="s">
        <v>17906</v>
      </c>
      <c r="P122" s="56" t="s">
        <v>6114</v>
      </c>
      <c r="Q122" s="56" t="s">
        <v>7377</v>
      </c>
      <c r="R122" s="56" t="s">
        <v>112</v>
      </c>
      <c r="S122" s="56" t="s">
        <v>113</v>
      </c>
      <c r="T122" s="58" t="s">
        <v>7330</v>
      </c>
      <c r="U122" s="56" t="s">
        <v>13</v>
      </c>
      <c r="V122" s="58" t="s">
        <v>13</v>
      </c>
      <c r="W122" s="58" t="s">
        <v>7330</v>
      </c>
      <c r="X122" s="58" t="s">
        <v>13</v>
      </c>
      <c r="Y122" s="58" t="s">
        <v>13</v>
      </c>
      <c r="Z122" s="58" t="s">
        <v>13</v>
      </c>
      <c r="AA122" s="58" t="s">
        <v>13</v>
      </c>
      <c r="AB122" s="58" t="s">
        <v>13</v>
      </c>
      <c r="AC122" s="56" t="s">
        <v>13</v>
      </c>
      <c r="AD122" s="56" t="s">
        <v>13</v>
      </c>
      <c r="AE122" s="56" t="s">
        <v>13</v>
      </c>
      <c r="AF122" s="56" t="s">
        <v>13</v>
      </c>
      <c r="AG122" s="56" t="s">
        <v>13</v>
      </c>
      <c r="AH122" s="56" t="s">
        <v>13</v>
      </c>
    </row>
    <row r="123" spans="1:34" ht="24.9" customHeight="1" x14ac:dyDescent="0.3">
      <c r="A123" s="59" t="s">
        <v>4599</v>
      </c>
      <c r="B123" s="60" t="s">
        <v>4597</v>
      </c>
      <c r="C123" s="57" t="s">
        <v>4601</v>
      </c>
      <c r="D123" s="57" t="s">
        <v>4598</v>
      </c>
      <c r="E123" s="57">
        <v>1</v>
      </c>
      <c r="F123" s="57">
        <v>1</v>
      </c>
      <c r="G123" s="57">
        <v>0</v>
      </c>
      <c r="H123" s="57">
        <v>2</v>
      </c>
      <c r="I123" s="57">
        <v>14</v>
      </c>
      <c r="J123" s="104">
        <v>0.14285714285714285</v>
      </c>
      <c r="K123" s="56" t="s">
        <v>4600</v>
      </c>
      <c r="L123" s="57" t="s">
        <v>13</v>
      </c>
      <c r="M123" s="57" t="s">
        <v>13</v>
      </c>
      <c r="N123" s="57" t="s">
        <v>13</v>
      </c>
      <c r="O123" s="57"/>
      <c r="P123" s="57"/>
      <c r="Q123" s="57"/>
      <c r="R123" s="57" t="s">
        <v>18</v>
      </c>
      <c r="S123" s="57" t="s">
        <v>130</v>
      </c>
      <c r="T123" s="61" t="s">
        <v>13</v>
      </c>
      <c r="U123" s="56" t="s">
        <v>7330</v>
      </c>
      <c r="V123" s="61" t="s">
        <v>13</v>
      </c>
      <c r="W123" s="61" t="s">
        <v>13</v>
      </c>
      <c r="X123" s="61" t="s">
        <v>7330</v>
      </c>
      <c r="Y123" s="61" t="s">
        <v>13</v>
      </c>
      <c r="Z123" s="61" t="s">
        <v>13</v>
      </c>
      <c r="AA123" s="58" t="s">
        <v>7330</v>
      </c>
      <c r="AB123" s="61" t="s">
        <v>13</v>
      </c>
      <c r="AC123" s="56" t="s">
        <v>13</v>
      </c>
      <c r="AD123" s="56" t="s">
        <v>7330</v>
      </c>
      <c r="AE123" s="56" t="s">
        <v>13</v>
      </c>
      <c r="AF123" s="56" t="s">
        <v>13</v>
      </c>
      <c r="AG123" s="56" t="s">
        <v>7330</v>
      </c>
      <c r="AH123" s="56" t="s">
        <v>13</v>
      </c>
    </row>
    <row r="124" spans="1:34" ht="24.9" customHeight="1" x14ac:dyDescent="0.3">
      <c r="A124" s="54" t="s">
        <v>749</v>
      </c>
      <c r="B124" s="55" t="s">
        <v>726</v>
      </c>
      <c r="C124" s="56" t="s">
        <v>729</v>
      </c>
      <c r="D124" s="56"/>
      <c r="E124" s="56">
        <v>6</v>
      </c>
      <c r="F124" s="56">
        <v>2</v>
      </c>
      <c r="G124" s="56">
        <v>2</v>
      </c>
      <c r="H124" s="56">
        <v>10</v>
      </c>
      <c r="I124" s="56">
        <v>30</v>
      </c>
      <c r="J124" s="104">
        <v>0.33333333333333331</v>
      </c>
      <c r="K124" s="56" t="s">
        <v>750</v>
      </c>
      <c r="L124" s="56" t="s">
        <v>730</v>
      </c>
      <c r="M124" s="56" t="s">
        <v>731</v>
      </c>
      <c r="N124" s="56">
        <v>100</v>
      </c>
      <c r="O124" s="56"/>
      <c r="P124" s="56"/>
      <c r="Q124" s="56"/>
      <c r="R124" s="56" t="s">
        <v>18</v>
      </c>
      <c r="S124" s="56" t="s">
        <v>644</v>
      </c>
      <c r="T124" s="58" t="s">
        <v>7330</v>
      </c>
      <c r="U124" s="56" t="s">
        <v>13</v>
      </c>
      <c r="V124" s="58" t="s">
        <v>13</v>
      </c>
      <c r="W124" s="58" t="s">
        <v>7330</v>
      </c>
      <c r="X124" s="58" t="s">
        <v>13</v>
      </c>
      <c r="Y124" s="58" t="s">
        <v>13</v>
      </c>
      <c r="Z124" s="58" t="s">
        <v>13</v>
      </c>
      <c r="AA124" s="58" t="s">
        <v>13</v>
      </c>
      <c r="AB124" s="58" t="s">
        <v>13</v>
      </c>
      <c r="AC124" s="56" t="s">
        <v>13</v>
      </c>
      <c r="AD124" s="56" t="s">
        <v>13</v>
      </c>
      <c r="AE124" s="56" t="s">
        <v>13</v>
      </c>
      <c r="AF124" s="56" t="s">
        <v>13</v>
      </c>
      <c r="AG124" s="56" t="s">
        <v>13</v>
      </c>
      <c r="AH124" s="56" t="s">
        <v>13</v>
      </c>
    </row>
    <row r="125" spans="1:34" ht="24.9" customHeight="1" x14ac:dyDescent="0.3">
      <c r="A125" s="54" t="s">
        <v>369</v>
      </c>
      <c r="B125" s="55" t="s">
        <v>363</v>
      </c>
      <c r="C125" s="56" t="s">
        <v>275</v>
      </c>
      <c r="D125" s="56" t="s">
        <v>364</v>
      </c>
      <c r="E125" s="56">
        <v>1</v>
      </c>
      <c r="F125" s="56">
        <v>1</v>
      </c>
      <c r="G125" s="56">
        <v>1</v>
      </c>
      <c r="H125" s="56">
        <v>3</v>
      </c>
      <c r="I125" s="56">
        <v>24</v>
      </c>
      <c r="J125" s="104">
        <v>0.125</v>
      </c>
      <c r="K125" s="56" t="s">
        <v>370</v>
      </c>
      <c r="L125" s="56" t="s">
        <v>367</v>
      </c>
      <c r="M125" s="56" t="s">
        <v>368</v>
      </c>
      <c r="N125" s="56">
        <v>100</v>
      </c>
      <c r="O125" s="56"/>
      <c r="P125" s="56"/>
      <c r="Q125" s="56"/>
      <c r="R125" s="56" t="s">
        <v>18</v>
      </c>
      <c r="S125" s="57" t="s">
        <v>91</v>
      </c>
      <c r="T125" s="58" t="s">
        <v>13</v>
      </c>
      <c r="U125" s="56" t="s">
        <v>13</v>
      </c>
      <c r="V125" s="58" t="s">
        <v>7330</v>
      </c>
      <c r="W125" s="58" t="s">
        <v>13</v>
      </c>
      <c r="X125" s="58" t="s">
        <v>13</v>
      </c>
      <c r="Y125" s="58" t="s">
        <v>7330</v>
      </c>
      <c r="Z125" s="58" t="s">
        <v>13</v>
      </c>
      <c r="AA125" s="58" t="s">
        <v>13</v>
      </c>
      <c r="AB125" s="58" t="s">
        <v>13</v>
      </c>
      <c r="AC125" s="56" t="s">
        <v>13</v>
      </c>
      <c r="AD125" s="56" t="s">
        <v>13</v>
      </c>
      <c r="AE125" s="56" t="s">
        <v>13</v>
      </c>
      <c r="AF125" s="56" t="s">
        <v>13</v>
      </c>
      <c r="AG125" s="56" t="s">
        <v>13</v>
      </c>
      <c r="AH125" s="56" t="s">
        <v>7330</v>
      </c>
    </row>
    <row r="126" spans="1:34" ht="24.9" customHeight="1" x14ac:dyDescent="0.3">
      <c r="A126" s="54" t="s">
        <v>4799</v>
      </c>
      <c r="B126" s="55" t="s">
        <v>4785</v>
      </c>
      <c r="C126" s="56" t="s">
        <v>4789</v>
      </c>
      <c r="D126" s="56" t="s">
        <v>4786</v>
      </c>
      <c r="E126" s="56">
        <v>3</v>
      </c>
      <c r="F126" s="56">
        <v>4</v>
      </c>
      <c r="G126" s="56">
        <v>2</v>
      </c>
      <c r="H126" s="56">
        <v>9</v>
      </c>
      <c r="I126" s="56">
        <v>29</v>
      </c>
      <c r="J126" s="104">
        <v>0.31034482758620691</v>
      </c>
      <c r="K126" s="56" t="s">
        <v>4800</v>
      </c>
      <c r="L126" s="56" t="s">
        <v>4790</v>
      </c>
      <c r="M126" s="56" t="s">
        <v>4789</v>
      </c>
      <c r="N126" s="56">
        <v>100</v>
      </c>
      <c r="O126" s="56"/>
      <c r="P126" s="56"/>
      <c r="Q126" s="56"/>
      <c r="R126" s="56" t="s">
        <v>18</v>
      </c>
      <c r="S126" s="57" t="s">
        <v>55</v>
      </c>
      <c r="T126" s="58" t="s">
        <v>13</v>
      </c>
      <c r="U126" s="56" t="s">
        <v>13</v>
      </c>
      <c r="V126" s="58" t="s">
        <v>7330</v>
      </c>
      <c r="W126" s="58" t="s">
        <v>13</v>
      </c>
      <c r="X126" s="58" t="s">
        <v>13</v>
      </c>
      <c r="Y126" s="58" t="s">
        <v>7330</v>
      </c>
      <c r="Z126" s="58" t="s">
        <v>13</v>
      </c>
      <c r="AA126" s="58" t="s">
        <v>7330</v>
      </c>
      <c r="AB126" s="58" t="s">
        <v>13</v>
      </c>
      <c r="AC126" s="56" t="s">
        <v>13</v>
      </c>
      <c r="AD126" s="56" t="s">
        <v>13</v>
      </c>
      <c r="AE126" s="56" t="s">
        <v>7330</v>
      </c>
      <c r="AF126" s="56" t="s">
        <v>13</v>
      </c>
      <c r="AG126" s="56" t="s">
        <v>13</v>
      </c>
      <c r="AH126" s="56" t="s">
        <v>13</v>
      </c>
    </row>
    <row r="127" spans="1:34" ht="24.9" customHeight="1" x14ac:dyDescent="0.3">
      <c r="A127" s="54" t="s">
        <v>4193</v>
      </c>
      <c r="B127" s="55" t="s">
        <v>4159</v>
      </c>
      <c r="C127" s="56" t="s">
        <v>4163</v>
      </c>
      <c r="D127" s="56" t="s">
        <v>4160</v>
      </c>
      <c r="E127" s="56">
        <v>1</v>
      </c>
      <c r="F127" s="56">
        <v>8</v>
      </c>
      <c r="G127" s="56">
        <v>7</v>
      </c>
      <c r="H127" s="56">
        <v>16</v>
      </c>
      <c r="I127" s="56">
        <v>52</v>
      </c>
      <c r="J127" s="104">
        <v>0.30769230769230771</v>
      </c>
      <c r="K127" s="56" t="s">
        <v>4194</v>
      </c>
      <c r="L127" s="57" t="s">
        <v>4164</v>
      </c>
      <c r="M127" s="57" t="s">
        <v>4165</v>
      </c>
      <c r="N127" s="57">
        <v>100</v>
      </c>
      <c r="O127" s="57"/>
      <c r="P127" s="57"/>
      <c r="Q127" s="57"/>
      <c r="R127" s="56" t="s">
        <v>18</v>
      </c>
      <c r="S127" s="57" t="s">
        <v>680</v>
      </c>
      <c r="T127" s="58" t="s">
        <v>13</v>
      </c>
      <c r="U127" s="56" t="s">
        <v>13</v>
      </c>
      <c r="V127" s="58" t="s">
        <v>7330</v>
      </c>
      <c r="W127" s="58" t="s">
        <v>13</v>
      </c>
      <c r="X127" s="58" t="s">
        <v>13</v>
      </c>
      <c r="Y127" s="58" t="s">
        <v>7330</v>
      </c>
      <c r="Z127" s="58" t="s">
        <v>13</v>
      </c>
      <c r="AA127" s="58" t="s">
        <v>13</v>
      </c>
      <c r="AB127" s="58" t="s">
        <v>7330</v>
      </c>
      <c r="AC127" s="56" t="s">
        <v>13</v>
      </c>
      <c r="AD127" s="56" t="s">
        <v>7330</v>
      </c>
      <c r="AE127" s="56" t="s">
        <v>13</v>
      </c>
      <c r="AF127" s="56" t="s">
        <v>13</v>
      </c>
      <c r="AG127" s="56" t="s">
        <v>13</v>
      </c>
      <c r="AH127" s="56" t="s">
        <v>13</v>
      </c>
    </row>
    <row r="128" spans="1:34" ht="24.9" customHeight="1" x14ac:dyDescent="0.3">
      <c r="A128" s="54" t="s">
        <v>3915</v>
      </c>
      <c r="B128" s="55" t="s">
        <v>3903</v>
      </c>
      <c r="C128" s="56" t="s">
        <v>3907</v>
      </c>
      <c r="D128" s="56" t="s">
        <v>3904</v>
      </c>
      <c r="E128" s="56">
        <v>2</v>
      </c>
      <c r="F128" s="56">
        <v>3</v>
      </c>
      <c r="G128" s="56">
        <v>0</v>
      </c>
      <c r="H128" s="56">
        <v>5</v>
      </c>
      <c r="I128" s="56">
        <v>28</v>
      </c>
      <c r="J128" s="104">
        <v>0.17857142857142858</v>
      </c>
      <c r="K128" s="56" t="s">
        <v>3916</v>
      </c>
      <c r="L128" s="56" t="s">
        <v>3908</v>
      </c>
      <c r="M128" s="56" t="s">
        <v>3907</v>
      </c>
      <c r="N128" s="56">
        <v>100</v>
      </c>
      <c r="O128" s="56"/>
      <c r="P128" s="56"/>
      <c r="Q128" s="56"/>
      <c r="R128" s="56" t="s">
        <v>18</v>
      </c>
      <c r="S128" s="56" t="s">
        <v>680</v>
      </c>
      <c r="T128" s="58" t="s">
        <v>7330</v>
      </c>
      <c r="U128" s="56" t="s">
        <v>13</v>
      </c>
      <c r="V128" s="58" t="s">
        <v>13</v>
      </c>
      <c r="W128" s="58" t="s">
        <v>7330</v>
      </c>
      <c r="X128" s="58" t="s">
        <v>13</v>
      </c>
      <c r="Y128" s="58" t="s">
        <v>13</v>
      </c>
      <c r="Z128" s="58" t="s">
        <v>7330</v>
      </c>
      <c r="AA128" s="58" t="s">
        <v>13</v>
      </c>
      <c r="AB128" s="58" t="s">
        <v>13</v>
      </c>
      <c r="AC128" s="56" t="s">
        <v>13</v>
      </c>
      <c r="AD128" s="56" t="s">
        <v>13</v>
      </c>
      <c r="AE128" s="56" t="s">
        <v>13</v>
      </c>
      <c r="AF128" s="56" t="s">
        <v>13</v>
      </c>
      <c r="AG128" s="56" t="s">
        <v>13</v>
      </c>
      <c r="AH128" s="56" t="s">
        <v>13</v>
      </c>
    </row>
    <row r="129" spans="1:34" ht="24.9" customHeight="1" x14ac:dyDescent="0.3">
      <c r="A129" s="54" t="s">
        <v>5469</v>
      </c>
      <c r="B129" s="55" t="s">
        <v>5461</v>
      </c>
      <c r="C129" s="56" t="s">
        <v>5465</v>
      </c>
      <c r="D129" s="56" t="s">
        <v>5462</v>
      </c>
      <c r="E129" s="56">
        <v>3</v>
      </c>
      <c r="F129" s="56">
        <v>0</v>
      </c>
      <c r="G129" s="56">
        <v>0</v>
      </c>
      <c r="H129" s="56">
        <v>3</v>
      </c>
      <c r="I129" s="56">
        <v>18</v>
      </c>
      <c r="J129" s="104">
        <v>0.16666666666666666</v>
      </c>
      <c r="K129" s="56" t="s">
        <v>5470</v>
      </c>
      <c r="L129" s="56" t="s">
        <v>5466</v>
      </c>
      <c r="M129" s="56" t="s">
        <v>5465</v>
      </c>
      <c r="N129" s="56" t="s">
        <v>7387</v>
      </c>
      <c r="O129" s="56"/>
      <c r="P129" s="56"/>
      <c r="Q129" s="56"/>
      <c r="R129" s="56" t="s">
        <v>18</v>
      </c>
      <c r="S129" s="57" t="s">
        <v>403</v>
      </c>
      <c r="T129" s="58" t="s">
        <v>7330</v>
      </c>
      <c r="U129" s="56" t="s">
        <v>13</v>
      </c>
      <c r="V129" s="58" t="s">
        <v>13</v>
      </c>
      <c r="W129" s="58" t="s">
        <v>7330</v>
      </c>
      <c r="X129" s="58" t="s">
        <v>13</v>
      </c>
      <c r="Y129" s="58" t="s">
        <v>13</v>
      </c>
      <c r="Z129" s="58" t="s">
        <v>13</v>
      </c>
      <c r="AA129" s="58" t="s">
        <v>13</v>
      </c>
      <c r="AB129" s="58" t="s">
        <v>13</v>
      </c>
      <c r="AC129" s="56" t="s">
        <v>13</v>
      </c>
      <c r="AD129" s="56" t="s">
        <v>13</v>
      </c>
      <c r="AE129" s="56" t="s">
        <v>13</v>
      </c>
      <c r="AF129" s="56" t="s">
        <v>7330</v>
      </c>
      <c r="AG129" s="56" t="s">
        <v>13</v>
      </c>
      <c r="AH129" s="56" t="s">
        <v>13</v>
      </c>
    </row>
    <row r="130" spans="1:34" ht="24.9" customHeight="1" x14ac:dyDescent="0.3">
      <c r="A130" s="54" t="s">
        <v>5638</v>
      </c>
      <c r="B130" s="55" t="s">
        <v>5633</v>
      </c>
      <c r="C130" s="56" t="s">
        <v>5636</v>
      </c>
      <c r="D130" s="56"/>
      <c r="E130" s="56">
        <v>1</v>
      </c>
      <c r="F130" s="56">
        <v>1</v>
      </c>
      <c r="G130" s="56">
        <v>1</v>
      </c>
      <c r="H130" s="56">
        <v>3</v>
      </c>
      <c r="I130" s="56">
        <v>27</v>
      </c>
      <c r="J130" s="104">
        <v>0.1111111111111111</v>
      </c>
      <c r="K130" s="56" t="s">
        <v>5639</v>
      </c>
      <c r="L130" s="56" t="s">
        <v>5637</v>
      </c>
      <c r="M130" s="56" t="s">
        <v>5636</v>
      </c>
      <c r="N130" s="56">
        <v>100</v>
      </c>
      <c r="O130" s="56"/>
      <c r="P130" s="56"/>
      <c r="Q130" s="56"/>
      <c r="R130" s="56" t="s">
        <v>18</v>
      </c>
      <c r="S130" s="56" t="s">
        <v>102</v>
      </c>
      <c r="T130" s="58" t="s">
        <v>13</v>
      </c>
      <c r="U130" s="56" t="s">
        <v>13</v>
      </c>
      <c r="V130" s="58" t="s">
        <v>7330</v>
      </c>
      <c r="W130" s="58" t="s">
        <v>13</v>
      </c>
      <c r="X130" s="58" t="s">
        <v>13</v>
      </c>
      <c r="Y130" s="58" t="s">
        <v>7330</v>
      </c>
      <c r="Z130" s="58" t="s">
        <v>13</v>
      </c>
      <c r="AA130" s="58" t="s">
        <v>13</v>
      </c>
      <c r="AB130" s="58" t="s">
        <v>7330</v>
      </c>
      <c r="AC130" s="56" t="s">
        <v>13</v>
      </c>
      <c r="AD130" s="56" t="s">
        <v>13</v>
      </c>
      <c r="AE130" s="56" t="s">
        <v>7330</v>
      </c>
      <c r="AF130" s="56" t="s">
        <v>13</v>
      </c>
      <c r="AG130" s="56" t="s">
        <v>13</v>
      </c>
      <c r="AH130" s="56" t="s">
        <v>13</v>
      </c>
    </row>
    <row r="131" spans="1:34" ht="24.9" customHeight="1" x14ac:dyDescent="0.3">
      <c r="A131" s="59" t="s">
        <v>471</v>
      </c>
      <c r="B131" s="60" t="s">
        <v>469</v>
      </c>
      <c r="C131" s="57" t="s">
        <v>473</v>
      </c>
      <c r="D131" s="57" t="s">
        <v>470</v>
      </c>
      <c r="E131" s="57">
        <v>2</v>
      </c>
      <c r="F131" s="57">
        <v>1</v>
      </c>
      <c r="G131" s="57">
        <v>1</v>
      </c>
      <c r="H131" s="57">
        <v>4</v>
      </c>
      <c r="I131" s="57">
        <v>24</v>
      </c>
      <c r="J131" s="104">
        <v>0.16666666666666666</v>
      </c>
      <c r="K131" s="56" t="s">
        <v>472</v>
      </c>
      <c r="L131" s="57" t="s">
        <v>474</v>
      </c>
      <c r="M131" s="57" t="s">
        <v>475</v>
      </c>
      <c r="N131" s="57" t="s">
        <v>7372</v>
      </c>
      <c r="O131" s="57"/>
      <c r="P131" s="57"/>
      <c r="Q131" s="57"/>
      <c r="R131" s="57" t="s">
        <v>18</v>
      </c>
      <c r="S131" s="57" t="s">
        <v>102</v>
      </c>
      <c r="T131" s="61" t="s">
        <v>13</v>
      </c>
      <c r="U131" s="56" t="s">
        <v>7330</v>
      </c>
      <c r="V131" s="61" t="s">
        <v>13</v>
      </c>
      <c r="W131" s="61" t="s">
        <v>13</v>
      </c>
      <c r="X131" s="61" t="s">
        <v>13</v>
      </c>
      <c r="Y131" s="61" t="s">
        <v>13</v>
      </c>
      <c r="Z131" s="61" t="s">
        <v>13</v>
      </c>
      <c r="AA131" s="58" t="s">
        <v>7330</v>
      </c>
      <c r="AB131" s="61" t="s">
        <v>13</v>
      </c>
      <c r="AC131" s="56" t="s">
        <v>13</v>
      </c>
      <c r="AD131" s="56" t="s">
        <v>13</v>
      </c>
      <c r="AE131" s="56" t="s">
        <v>13</v>
      </c>
      <c r="AF131" s="56" t="s">
        <v>13</v>
      </c>
      <c r="AG131" s="56" t="s">
        <v>7330</v>
      </c>
      <c r="AH131" s="56" t="s">
        <v>13</v>
      </c>
    </row>
    <row r="132" spans="1:34" ht="24.9" customHeight="1" x14ac:dyDescent="0.3">
      <c r="A132" s="54" t="s">
        <v>4655</v>
      </c>
      <c r="B132" s="55" t="s">
        <v>4645</v>
      </c>
      <c r="C132" s="56" t="s">
        <v>4649</v>
      </c>
      <c r="D132" s="56" t="s">
        <v>4646</v>
      </c>
      <c r="E132" s="56">
        <v>7</v>
      </c>
      <c r="F132" s="56">
        <v>0</v>
      </c>
      <c r="G132" s="56">
        <v>4</v>
      </c>
      <c r="H132" s="56">
        <v>11</v>
      </c>
      <c r="I132" s="56">
        <v>31</v>
      </c>
      <c r="J132" s="104">
        <v>0.35483870967741937</v>
      </c>
      <c r="K132" s="56" t="s">
        <v>4656</v>
      </c>
      <c r="L132" s="56" t="s">
        <v>4650</v>
      </c>
      <c r="M132" s="56" t="s">
        <v>4649</v>
      </c>
      <c r="N132" s="56" t="s">
        <v>7374</v>
      </c>
      <c r="O132" s="56"/>
      <c r="P132" s="56"/>
      <c r="Q132" s="56"/>
      <c r="R132" s="56" t="s">
        <v>63</v>
      </c>
      <c r="S132" s="56" t="s">
        <v>250</v>
      </c>
      <c r="T132" s="58" t="s">
        <v>13</v>
      </c>
      <c r="U132" s="56" t="s">
        <v>13</v>
      </c>
      <c r="V132" s="58" t="s">
        <v>7330</v>
      </c>
      <c r="W132" s="58" t="s">
        <v>13</v>
      </c>
      <c r="X132" s="58" t="s">
        <v>13</v>
      </c>
      <c r="Y132" s="58" t="s">
        <v>7330</v>
      </c>
      <c r="Z132" s="58" t="s">
        <v>13</v>
      </c>
      <c r="AA132" s="58" t="s">
        <v>7330</v>
      </c>
      <c r="AB132" s="58" t="s">
        <v>13</v>
      </c>
      <c r="AC132" s="56" t="s">
        <v>13</v>
      </c>
      <c r="AD132" s="56" t="s">
        <v>13</v>
      </c>
      <c r="AE132" s="56" t="s">
        <v>7330</v>
      </c>
      <c r="AF132" s="56" t="s">
        <v>13</v>
      </c>
      <c r="AG132" s="56" t="s">
        <v>13</v>
      </c>
      <c r="AH132" s="56" t="s">
        <v>13</v>
      </c>
    </row>
    <row r="133" spans="1:34" ht="24.9" customHeight="1" x14ac:dyDescent="0.3">
      <c r="A133" s="54" t="s">
        <v>2990</v>
      </c>
      <c r="B133" s="55" t="s">
        <v>2982</v>
      </c>
      <c r="C133" s="56" t="s">
        <v>2986</v>
      </c>
      <c r="D133" s="56" t="s">
        <v>2983</v>
      </c>
      <c r="E133" s="56">
        <v>3</v>
      </c>
      <c r="F133" s="56">
        <v>0</v>
      </c>
      <c r="G133" s="56">
        <v>0</v>
      </c>
      <c r="H133" s="56">
        <v>3</v>
      </c>
      <c r="I133" s="56">
        <v>18</v>
      </c>
      <c r="J133" s="104">
        <v>0.16666666666666666</v>
      </c>
      <c r="K133" s="56" t="s">
        <v>2991</v>
      </c>
      <c r="L133" s="56" t="s">
        <v>2987</v>
      </c>
      <c r="M133" s="56" t="s">
        <v>2986</v>
      </c>
      <c r="N133" s="56">
        <v>100</v>
      </c>
      <c r="O133" s="56"/>
      <c r="P133" s="56"/>
      <c r="Q133" s="56"/>
      <c r="R133" s="56" t="s">
        <v>18</v>
      </c>
      <c r="S133" s="56" t="s">
        <v>534</v>
      </c>
      <c r="T133" s="58" t="s">
        <v>7330</v>
      </c>
      <c r="U133" s="56" t="s">
        <v>13</v>
      </c>
      <c r="V133" s="58" t="s">
        <v>13</v>
      </c>
      <c r="W133" s="58" t="s">
        <v>7330</v>
      </c>
      <c r="X133" s="58" t="s">
        <v>13</v>
      </c>
      <c r="Y133" s="58" t="s">
        <v>13</v>
      </c>
      <c r="Z133" s="58" t="s">
        <v>13</v>
      </c>
      <c r="AA133" s="58" t="s">
        <v>13</v>
      </c>
      <c r="AB133" s="58" t="s">
        <v>13</v>
      </c>
      <c r="AC133" s="56" t="s">
        <v>13</v>
      </c>
      <c r="AD133" s="56" t="s">
        <v>13</v>
      </c>
      <c r="AE133" s="56" t="s">
        <v>13</v>
      </c>
      <c r="AF133" s="56" t="s">
        <v>13</v>
      </c>
      <c r="AG133" s="56" t="s">
        <v>13</v>
      </c>
      <c r="AH133" s="56" t="s">
        <v>13</v>
      </c>
    </row>
    <row r="134" spans="1:34" ht="24.9" customHeight="1" x14ac:dyDescent="0.3">
      <c r="A134" s="54" t="s">
        <v>5762</v>
      </c>
      <c r="B134" s="55" t="s">
        <v>5755</v>
      </c>
      <c r="C134" s="56" t="s">
        <v>3529</v>
      </c>
      <c r="D134" s="56" t="s">
        <v>5756</v>
      </c>
      <c r="E134" s="56">
        <v>2</v>
      </c>
      <c r="F134" s="56">
        <v>0</v>
      </c>
      <c r="G134" s="56">
        <v>3</v>
      </c>
      <c r="H134" s="56">
        <v>5</v>
      </c>
      <c r="I134" s="56">
        <v>21</v>
      </c>
      <c r="J134" s="104">
        <v>0.23809523809523808</v>
      </c>
      <c r="K134" s="56" t="s">
        <v>5763</v>
      </c>
      <c r="L134" s="56" t="s">
        <v>5759</v>
      </c>
      <c r="M134" s="56" t="s">
        <v>3529</v>
      </c>
      <c r="N134" s="56" t="s">
        <v>7377</v>
      </c>
      <c r="O134" s="56"/>
      <c r="P134" s="56"/>
      <c r="Q134" s="56"/>
      <c r="R134" s="56" t="s">
        <v>18</v>
      </c>
      <c r="S134" s="56" t="s">
        <v>102</v>
      </c>
      <c r="T134" s="58" t="s">
        <v>13</v>
      </c>
      <c r="U134" s="56" t="s">
        <v>13</v>
      </c>
      <c r="V134" s="58" t="s">
        <v>7330</v>
      </c>
      <c r="W134" s="58" t="s">
        <v>13</v>
      </c>
      <c r="X134" s="58" t="s">
        <v>13</v>
      </c>
      <c r="Y134" s="58" t="s">
        <v>7330</v>
      </c>
      <c r="Z134" s="58" t="s">
        <v>13</v>
      </c>
      <c r="AA134" s="58" t="s">
        <v>13</v>
      </c>
      <c r="AB134" s="58" t="s">
        <v>7330</v>
      </c>
      <c r="AC134" s="56" t="s">
        <v>13</v>
      </c>
      <c r="AD134" s="56" t="s">
        <v>13</v>
      </c>
      <c r="AE134" s="56" t="s">
        <v>7330</v>
      </c>
      <c r="AF134" s="56" t="s">
        <v>7330</v>
      </c>
      <c r="AG134" s="56" t="s">
        <v>13</v>
      </c>
      <c r="AH134" s="56" t="s">
        <v>13</v>
      </c>
    </row>
    <row r="135" spans="1:34" ht="24.9" customHeight="1" x14ac:dyDescent="0.3">
      <c r="A135" s="54" t="s">
        <v>1498</v>
      </c>
      <c r="B135" s="55" t="s">
        <v>1496</v>
      </c>
      <c r="C135" s="56" t="s">
        <v>1500</v>
      </c>
      <c r="D135" s="56" t="s">
        <v>1497</v>
      </c>
      <c r="E135" s="56">
        <v>1</v>
      </c>
      <c r="F135" s="56">
        <v>0</v>
      </c>
      <c r="G135" s="56">
        <v>0</v>
      </c>
      <c r="H135" s="56">
        <v>1</v>
      </c>
      <c r="I135" s="56">
        <v>15</v>
      </c>
      <c r="J135" s="104">
        <v>6.6666666666666666E-2</v>
      </c>
      <c r="K135" s="56" t="s">
        <v>1499</v>
      </c>
      <c r="L135" s="56" t="s">
        <v>1501</v>
      </c>
      <c r="M135" s="56" t="s">
        <v>1502</v>
      </c>
      <c r="N135" s="56" t="s">
        <v>7372</v>
      </c>
      <c r="O135" s="56"/>
      <c r="P135" s="56"/>
      <c r="Q135" s="56"/>
      <c r="R135" s="56" t="s">
        <v>18</v>
      </c>
      <c r="S135" s="57" t="s">
        <v>91</v>
      </c>
      <c r="T135" s="58" t="s">
        <v>7330</v>
      </c>
      <c r="U135" s="56" t="s">
        <v>13</v>
      </c>
      <c r="V135" s="58" t="s">
        <v>13</v>
      </c>
      <c r="W135" s="58" t="s">
        <v>7330</v>
      </c>
      <c r="X135" s="58" t="s">
        <v>13</v>
      </c>
      <c r="Y135" s="58" t="s">
        <v>13</v>
      </c>
      <c r="Z135" s="58" t="s">
        <v>13</v>
      </c>
      <c r="AA135" s="58" t="s">
        <v>13</v>
      </c>
      <c r="AB135" s="58" t="s">
        <v>13</v>
      </c>
      <c r="AC135" s="56" t="s">
        <v>13</v>
      </c>
      <c r="AD135" s="56" t="s">
        <v>13</v>
      </c>
      <c r="AE135" s="56" t="s">
        <v>13</v>
      </c>
      <c r="AF135" s="56" t="s">
        <v>13</v>
      </c>
      <c r="AG135" s="56" t="s">
        <v>13</v>
      </c>
      <c r="AH135" s="56" t="s">
        <v>13</v>
      </c>
    </row>
    <row r="136" spans="1:34" ht="24.9" customHeight="1" x14ac:dyDescent="0.3">
      <c r="A136" s="54" t="s">
        <v>6415</v>
      </c>
      <c r="B136" s="55" t="s">
        <v>6414</v>
      </c>
      <c r="C136" s="56" t="s">
        <v>110</v>
      </c>
      <c r="D136" s="56"/>
      <c r="E136" s="56">
        <v>1</v>
      </c>
      <c r="F136" s="56">
        <v>0</v>
      </c>
      <c r="G136" s="56">
        <v>0</v>
      </c>
      <c r="H136" s="56">
        <v>1</v>
      </c>
      <c r="I136" s="56">
        <v>7</v>
      </c>
      <c r="J136" s="104">
        <v>0.14285714285714285</v>
      </c>
      <c r="K136" s="56" t="s">
        <v>6416</v>
      </c>
      <c r="L136" s="56" t="s">
        <v>6417</v>
      </c>
      <c r="M136" s="56" t="s">
        <v>202</v>
      </c>
      <c r="N136" s="56" t="s">
        <v>7387</v>
      </c>
      <c r="O136" s="56" t="s">
        <v>17920</v>
      </c>
      <c r="P136" s="56" t="s">
        <v>6418</v>
      </c>
      <c r="Q136" s="56">
        <v>100</v>
      </c>
      <c r="R136" s="56" t="s">
        <v>18</v>
      </c>
      <c r="S136" s="56" t="s">
        <v>113</v>
      </c>
      <c r="T136" s="58" t="s">
        <v>7330</v>
      </c>
      <c r="U136" s="56" t="s">
        <v>13</v>
      </c>
      <c r="V136" s="58" t="s">
        <v>13</v>
      </c>
      <c r="W136" s="58" t="s">
        <v>7330</v>
      </c>
      <c r="X136" s="58" t="s">
        <v>13</v>
      </c>
      <c r="Y136" s="58" t="s">
        <v>13</v>
      </c>
      <c r="Z136" s="58" t="s">
        <v>13</v>
      </c>
      <c r="AA136" s="58" t="s">
        <v>13</v>
      </c>
      <c r="AB136" s="58" t="s">
        <v>13</v>
      </c>
      <c r="AC136" s="56" t="s">
        <v>13</v>
      </c>
      <c r="AD136" s="56" t="s">
        <v>13</v>
      </c>
      <c r="AE136" s="56" t="s">
        <v>13</v>
      </c>
      <c r="AF136" s="56" t="s">
        <v>13</v>
      </c>
      <c r="AG136" s="56" t="s">
        <v>13</v>
      </c>
      <c r="AH136" s="56" t="s">
        <v>13</v>
      </c>
    </row>
    <row r="137" spans="1:34" ht="24.9" customHeight="1" x14ac:dyDescent="0.3">
      <c r="A137" s="54" t="s">
        <v>6223</v>
      </c>
      <c r="B137" s="55" t="s">
        <v>6200</v>
      </c>
      <c r="C137" s="56" t="s">
        <v>110</v>
      </c>
      <c r="D137" s="56"/>
      <c r="E137" s="56">
        <v>9</v>
      </c>
      <c r="F137" s="56">
        <v>0</v>
      </c>
      <c r="G137" s="56">
        <v>1</v>
      </c>
      <c r="H137" s="56">
        <v>10</v>
      </c>
      <c r="I137" s="56">
        <v>20</v>
      </c>
      <c r="J137" s="104">
        <v>0.5</v>
      </c>
      <c r="K137" s="56" t="s">
        <v>6224</v>
      </c>
      <c r="L137" s="56" t="s">
        <v>6203</v>
      </c>
      <c r="M137" s="56" t="s">
        <v>202</v>
      </c>
      <c r="N137" s="56">
        <v>100</v>
      </c>
      <c r="O137" s="56" t="s">
        <v>17920</v>
      </c>
      <c r="P137" s="56" t="s">
        <v>6204</v>
      </c>
      <c r="Q137" s="56">
        <v>100</v>
      </c>
      <c r="R137" s="56" t="s">
        <v>63</v>
      </c>
      <c r="S137" s="56" t="s">
        <v>149</v>
      </c>
      <c r="T137" s="58" t="s">
        <v>7330</v>
      </c>
      <c r="U137" s="56" t="s">
        <v>13</v>
      </c>
      <c r="V137" s="58" t="s">
        <v>13</v>
      </c>
      <c r="W137" s="58" t="s">
        <v>7330</v>
      </c>
      <c r="X137" s="58" t="s">
        <v>13</v>
      </c>
      <c r="Y137" s="58" t="s">
        <v>13</v>
      </c>
      <c r="Z137" s="58" t="s">
        <v>13</v>
      </c>
      <c r="AA137" s="58" t="s">
        <v>13</v>
      </c>
      <c r="AB137" s="58" t="s">
        <v>13</v>
      </c>
      <c r="AC137" s="56" t="s">
        <v>13</v>
      </c>
      <c r="AD137" s="56" t="s">
        <v>13</v>
      </c>
      <c r="AE137" s="56" t="s">
        <v>13</v>
      </c>
      <c r="AF137" s="56" t="s">
        <v>13</v>
      </c>
      <c r="AG137" s="56" t="s">
        <v>13</v>
      </c>
      <c r="AH137" s="56" t="s">
        <v>13</v>
      </c>
    </row>
    <row r="138" spans="1:34" ht="24.9" customHeight="1" x14ac:dyDescent="0.3">
      <c r="A138" s="54" t="s">
        <v>2023</v>
      </c>
      <c r="B138" s="55" t="s">
        <v>2002</v>
      </c>
      <c r="C138" s="56" t="s">
        <v>2006</v>
      </c>
      <c r="D138" s="56" t="s">
        <v>2003</v>
      </c>
      <c r="E138" s="56">
        <v>5</v>
      </c>
      <c r="F138" s="56">
        <v>3</v>
      </c>
      <c r="G138" s="56">
        <v>5</v>
      </c>
      <c r="H138" s="56">
        <v>13</v>
      </c>
      <c r="I138" s="56">
        <v>26</v>
      </c>
      <c r="J138" s="104">
        <v>0.5</v>
      </c>
      <c r="K138" s="56" t="s">
        <v>2024</v>
      </c>
      <c r="L138" s="56" t="s">
        <v>2007</v>
      </c>
      <c r="M138" s="56" t="s">
        <v>2006</v>
      </c>
      <c r="N138" s="56">
        <v>100</v>
      </c>
      <c r="O138" s="56"/>
      <c r="P138" s="56"/>
      <c r="Q138" s="56"/>
      <c r="R138" s="56" t="s">
        <v>18</v>
      </c>
      <c r="S138" s="57" t="s">
        <v>55</v>
      </c>
      <c r="T138" s="58" t="s">
        <v>13</v>
      </c>
      <c r="U138" s="56" t="s">
        <v>13</v>
      </c>
      <c r="V138" s="58" t="s">
        <v>7330</v>
      </c>
      <c r="W138" s="58" t="s">
        <v>13</v>
      </c>
      <c r="X138" s="58" t="s">
        <v>13</v>
      </c>
      <c r="Y138" s="58" t="s">
        <v>7330</v>
      </c>
      <c r="Z138" s="58" t="s">
        <v>13</v>
      </c>
      <c r="AA138" s="58" t="s">
        <v>13</v>
      </c>
      <c r="AB138" s="58" t="s">
        <v>7330</v>
      </c>
      <c r="AC138" s="56" t="s">
        <v>13</v>
      </c>
      <c r="AD138" s="56" t="s">
        <v>13</v>
      </c>
      <c r="AE138" s="56" t="s">
        <v>7330</v>
      </c>
      <c r="AF138" s="56" t="s">
        <v>13</v>
      </c>
      <c r="AG138" s="56" t="s">
        <v>13</v>
      </c>
      <c r="AH138" s="56" t="s">
        <v>7330</v>
      </c>
    </row>
    <row r="139" spans="1:34" ht="24.9" customHeight="1" x14ac:dyDescent="0.3">
      <c r="A139" s="54" t="s">
        <v>3455</v>
      </c>
      <c r="B139" s="55" t="s">
        <v>3454</v>
      </c>
      <c r="C139" s="56" t="s">
        <v>3457</v>
      </c>
      <c r="D139" s="56"/>
      <c r="E139" s="56">
        <v>1</v>
      </c>
      <c r="F139" s="56">
        <v>0</v>
      </c>
      <c r="G139" s="56">
        <v>0</v>
      </c>
      <c r="H139" s="56">
        <v>1</v>
      </c>
      <c r="I139" s="56">
        <v>18</v>
      </c>
      <c r="J139" s="104">
        <v>5.5555555555555552E-2</v>
      </c>
      <c r="K139" s="56" t="s">
        <v>3456</v>
      </c>
      <c r="L139" s="56" t="s">
        <v>3458</v>
      </c>
      <c r="M139" s="56" t="s">
        <v>3459</v>
      </c>
      <c r="N139" s="56">
        <v>100</v>
      </c>
      <c r="O139" s="56"/>
      <c r="P139" s="56"/>
      <c r="Q139" s="56"/>
      <c r="R139" s="56" t="s">
        <v>63</v>
      </c>
      <c r="S139" s="56" t="s">
        <v>250</v>
      </c>
      <c r="T139" s="58" t="s">
        <v>7330</v>
      </c>
      <c r="U139" s="56" t="s">
        <v>13</v>
      </c>
      <c r="V139" s="58" t="s">
        <v>13</v>
      </c>
      <c r="W139" s="58" t="s">
        <v>7330</v>
      </c>
      <c r="X139" s="58" t="s">
        <v>13</v>
      </c>
      <c r="Y139" s="58" t="s">
        <v>13</v>
      </c>
      <c r="Z139" s="58" t="s">
        <v>13</v>
      </c>
      <c r="AA139" s="58" t="s">
        <v>13</v>
      </c>
      <c r="AB139" s="58" t="s">
        <v>13</v>
      </c>
      <c r="AC139" s="56" t="s">
        <v>13</v>
      </c>
      <c r="AD139" s="56" t="s">
        <v>13</v>
      </c>
      <c r="AE139" s="56" t="s">
        <v>13</v>
      </c>
      <c r="AF139" s="56" t="s">
        <v>13</v>
      </c>
      <c r="AG139" s="56" t="s">
        <v>13</v>
      </c>
      <c r="AH139" s="56" t="s">
        <v>13</v>
      </c>
    </row>
    <row r="140" spans="1:34" ht="24.9" customHeight="1" x14ac:dyDescent="0.3">
      <c r="A140" s="54" t="s">
        <v>4684</v>
      </c>
      <c r="B140" s="55" t="s">
        <v>4678</v>
      </c>
      <c r="C140" s="56" t="s">
        <v>4681</v>
      </c>
      <c r="D140" s="56"/>
      <c r="E140" s="56">
        <v>2</v>
      </c>
      <c r="F140" s="56">
        <v>0</v>
      </c>
      <c r="G140" s="56">
        <v>0</v>
      </c>
      <c r="H140" s="56">
        <v>2</v>
      </c>
      <c r="I140" s="56">
        <v>9</v>
      </c>
      <c r="J140" s="104">
        <v>0.22222222222222221</v>
      </c>
      <c r="K140" s="56" t="s">
        <v>4685</v>
      </c>
      <c r="L140" s="56" t="s">
        <v>4682</v>
      </c>
      <c r="M140" s="56" t="s">
        <v>4683</v>
      </c>
      <c r="N140" s="56" t="s">
        <v>7405</v>
      </c>
      <c r="O140" s="56"/>
      <c r="P140" s="56"/>
      <c r="Q140" s="56"/>
      <c r="R140" s="56" t="s">
        <v>63</v>
      </c>
      <c r="S140" s="57" t="s">
        <v>130</v>
      </c>
      <c r="T140" s="58" t="s">
        <v>7330</v>
      </c>
      <c r="U140" s="56" t="s">
        <v>13</v>
      </c>
      <c r="V140" s="58" t="s">
        <v>13</v>
      </c>
      <c r="W140" s="58" t="s">
        <v>7330</v>
      </c>
      <c r="X140" s="58" t="s">
        <v>13</v>
      </c>
      <c r="Y140" s="58" t="s">
        <v>13</v>
      </c>
      <c r="Z140" s="58" t="s">
        <v>13</v>
      </c>
      <c r="AA140" s="58" t="s">
        <v>13</v>
      </c>
      <c r="AB140" s="58" t="s">
        <v>13</v>
      </c>
      <c r="AC140" s="56" t="s">
        <v>13</v>
      </c>
      <c r="AD140" s="56" t="s">
        <v>13</v>
      </c>
      <c r="AE140" s="56" t="s">
        <v>13</v>
      </c>
      <c r="AF140" s="56" t="s">
        <v>13</v>
      </c>
      <c r="AG140" s="56" t="s">
        <v>13</v>
      </c>
      <c r="AH140" s="56" t="s">
        <v>13</v>
      </c>
    </row>
    <row r="141" spans="1:34" ht="24.9" customHeight="1" x14ac:dyDescent="0.3">
      <c r="A141" s="59" t="s">
        <v>2932</v>
      </c>
      <c r="B141" s="60" t="s">
        <v>2921</v>
      </c>
      <c r="C141" s="57" t="s">
        <v>2925</v>
      </c>
      <c r="D141" s="57" t="s">
        <v>2922</v>
      </c>
      <c r="E141" s="57">
        <v>3</v>
      </c>
      <c r="F141" s="57">
        <v>4</v>
      </c>
      <c r="G141" s="57">
        <v>2</v>
      </c>
      <c r="H141" s="57">
        <v>9</v>
      </c>
      <c r="I141" s="57">
        <v>72</v>
      </c>
      <c r="J141" s="104">
        <v>0.125</v>
      </c>
      <c r="K141" s="56" t="s">
        <v>2933</v>
      </c>
      <c r="L141" s="57" t="s">
        <v>2926</v>
      </c>
      <c r="M141" s="57" t="s">
        <v>2925</v>
      </c>
      <c r="N141" s="57">
        <v>100</v>
      </c>
      <c r="O141" s="57"/>
      <c r="P141" s="57"/>
      <c r="Q141" s="57"/>
      <c r="R141" s="57" t="s">
        <v>18</v>
      </c>
      <c r="S141" s="57" t="s">
        <v>19</v>
      </c>
      <c r="T141" s="61" t="s">
        <v>13</v>
      </c>
      <c r="U141" s="56" t="s">
        <v>7330</v>
      </c>
      <c r="V141" s="61" t="s">
        <v>13</v>
      </c>
      <c r="W141" s="61" t="s">
        <v>13</v>
      </c>
      <c r="X141" s="61" t="s">
        <v>13</v>
      </c>
      <c r="Y141" s="61" t="s">
        <v>13</v>
      </c>
      <c r="Z141" s="61" t="s">
        <v>13</v>
      </c>
      <c r="AA141" s="58" t="s">
        <v>7330</v>
      </c>
      <c r="AB141" s="61" t="s">
        <v>13</v>
      </c>
      <c r="AC141" s="56" t="s">
        <v>13</v>
      </c>
      <c r="AD141" s="56" t="s">
        <v>13</v>
      </c>
      <c r="AE141" s="56" t="s">
        <v>13</v>
      </c>
      <c r="AF141" s="56" t="s">
        <v>13</v>
      </c>
      <c r="AG141" s="56" t="s">
        <v>13</v>
      </c>
      <c r="AH141" s="56" t="s">
        <v>13</v>
      </c>
    </row>
    <row r="142" spans="1:34" ht="24.9" customHeight="1" x14ac:dyDescent="0.3">
      <c r="A142" s="54" t="s">
        <v>937</v>
      </c>
      <c r="B142" s="55" t="s">
        <v>929</v>
      </c>
      <c r="C142" s="56" t="s">
        <v>410</v>
      </c>
      <c r="D142" s="56"/>
      <c r="E142" s="56">
        <v>3</v>
      </c>
      <c r="F142" s="56">
        <v>0</v>
      </c>
      <c r="G142" s="56">
        <v>0</v>
      </c>
      <c r="H142" s="56">
        <v>3</v>
      </c>
      <c r="I142" s="56">
        <v>31</v>
      </c>
      <c r="J142" s="104">
        <v>9.6774193548387094E-2</v>
      </c>
      <c r="K142" s="56" t="s">
        <v>938</v>
      </c>
      <c r="L142" s="56" t="s">
        <v>932</v>
      </c>
      <c r="M142" s="56" t="s">
        <v>933</v>
      </c>
      <c r="N142" s="56" t="s">
        <v>7374</v>
      </c>
      <c r="O142" s="56"/>
      <c r="P142" s="56"/>
      <c r="Q142" s="56"/>
      <c r="R142" s="56" t="s">
        <v>63</v>
      </c>
      <c r="S142" s="56" t="s">
        <v>250</v>
      </c>
      <c r="T142" s="58" t="s">
        <v>7330</v>
      </c>
      <c r="U142" s="56" t="s">
        <v>13</v>
      </c>
      <c r="V142" s="58" t="s">
        <v>13</v>
      </c>
      <c r="W142" s="58" t="s">
        <v>7330</v>
      </c>
      <c r="X142" s="58" t="s">
        <v>13</v>
      </c>
      <c r="Y142" s="58" t="s">
        <v>13</v>
      </c>
      <c r="Z142" s="58" t="s">
        <v>13</v>
      </c>
      <c r="AA142" s="58" t="s">
        <v>13</v>
      </c>
      <c r="AB142" s="58" t="s">
        <v>13</v>
      </c>
      <c r="AC142" s="56" t="s">
        <v>13</v>
      </c>
      <c r="AD142" s="56" t="s">
        <v>13</v>
      </c>
      <c r="AE142" s="56" t="s">
        <v>13</v>
      </c>
      <c r="AF142" s="56" t="s">
        <v>13</v>
      </c>
      <c r="AG142" s="56" t="s">
        <v>13</v>
      </c>
      <c r="AH142" s="56" t="s">
        <v>13</v>
      </c>
    </row>
    <row r="143" spans="1:34" ht="24.9" customHeight="1" x14ac:dyDescent="0.3">
      <c r="A143" s="54" t="s">
        <v>5839</v>
      </c>
      <c r="B143" s="55" t="s">
        <v>5830</v>
      </c>
      <c r="C143" s="56" t="s">
        <v>5834</v>
      </c>
      <c r="D143" s="56" t="s">
        <v>5831</v>
      </c>
      <c r="E143" s="56">
        <v>2</v>
      </c>
      <c r="F143" s="56">
        <v>1</v>
      </c>
      <c r="G143" s="56">
        <v>0</v>
      </c>
      <c r="H143" s="56">
        <v>3</v>
      </c>
      <c r="I143" s="56">
        <v>31</v>
      </c>
      <c r="J143" s="104">
        <v>9.6774193548387094E-2</v>
      </c>
      <c r="K143" s="56" t="s">
        <v>5840</v>
      </c>
      <c r="L143" s="56" t="s">
        <v>5835</v>
      </c>
      <c r="M143" s="56" t="s">
        <v>5836</v>
      </c>
      <c r="N143" s="56">
        <v>100</v>
      </c>
      <c r="O143" s="56"/>
      <c r="P143" s="56"/>
      <c r="Q143" s="56"/>
      <c r="R143" s="56" t="s">
        <v>18</v>
      </c>
      <c r="S143" s="56" t="s">
        <v>102</v>
      </c>
      <c r="T143" s="58" t="s">
        <v>7330</v>
      </c>
      <c r="U143" s="56" t="s">
        <v>13</v>
      </c>
      <c r="V143" s="58" t="s">
        <v>13</v>
      </c>
      <c r="W143" s="58" t="s">
        <v>7330</v>
      </c>
      <c r="X143" s="58" t="s">
        <v>13</v>
      </c>
      <c r="Y143" s="58" t="s">
        <v>13</v>
      </c>
      <c r="Z143" s="58" t="s">
        <v>13</v>
      </c>
      <c r="AA143" s="58" t="s">
        <v>13</v>
      </c>
      <c r="AB143" s="58" t="s">
        <v>13</v>
      </c>
      <c r="AC143" s="56" t="s">
        <v>13</v>
      </c>
      <c r="AD143" s="56" t="s">
        <v>13</v>
      </c>
      <c r="AE143" s="56" t="s">
        <v>13</v>
      </c>
      <c r="AF143" s="56" t="s">
        <v>13</v>
      </c>
      <c r="AG143" s="56" t="s">
        <v>13</v>
      </c>
      <c r="AH143" s="56" t="s">
        <v>13</v>
      </c>
    </row>
    <row r="144" spans="1:34" ht="24.9" customHeight="1" x14ac:dyDescent="0.3">
      <c r="A144" s="54" t="s">
        <v>6221</v>
      </c>
      <c r="B144" s="55" t="s">
        <v>6200</v>
      </c>
      <c r="C144" s="56" t="s">
        <v>110</v>
      </c>
      <c r="D144" s="56"/>
      <c r="E144" s="56">
        <v>9</v>
      </c>
      <c r="F144" s="56">
        <v>0</v>
      </c>
      <c r="G144" s="56">
        <v>1</v>
      </c>
      <c r="H144" s="56">
        <v>10</v>
      </c>
      <c r="I144" s="56">
        <v>20</v>
      </c>
      <c r="J144" s="104">
        <v>0.5</v>
      </c>
      <c r="K144" s="56" t="s">
        <v>6222</v>
      </c>
      <c r="L144" s="56" t="s">
        <v>6203</v>
      </c>
      <c r="M144" s="56" t="s">
        <v>202</v>
      </c>
      <c r="N144" s="56">
        <v>100</v>
      </c>
      <c r="O144" s="56" t="s">
        <v>17920</v>
      </c>
      <c r="P144" s="56" t="s">
        <v>6204</v>
      </c>
      <c r="Q144" s="56">
        <v>100</v>
      </c>
      <c r="R144" s="56" t="s">
        <v>63</v>
      </c>
      <c r="S144" s="56" t="s">
        <v>149</v>
      </c>
      <c r="T144" s="58" t="s">
        <v>7330</v>
      </c>
      <c r="U144" s="56" t="s">
        <v>13</v>
      </c>
      <c r="V144" s="58" t="s">
        <v>13</v>
      </c>
      <c r="W144" s="58" t="s">
        <v>7330</v>
      </c>
      <c r="X144" s="58" t="s">
        <v>13</v>
      </c>
      <c r="Y144" s="58" t="s">
        <v>13</v>
      </c>
      <c r="Z144" s="58" t="s">
        <v>13</v>
      </c>
      <c r="AA144" s="58" t="s">
        <v>13</v>
      </c>
      <c r="AB144" s="58" t="s">
        <v>13</v>
      </c>
      <c r="AC144" s="56" t="s">
        <v>13</v>
      </c>
      <c r="AD144" s="56" t="s">
        <v>13</v>
      </c>
      <c r="AE144" s="56" t="s">
        <v>13</v>
      </c>
      <c r="AF144" s="56" t="s">
        <v>7330</v>
      </c>
      <c r="AG144" s="56" t="s">
        <v>13</v>
      </c>
      <c r="AH144" s="56" t="s">
        <v>13</v>
      </c>
    </row>
    <row r="145" spans="1:34" ht="24.9" customHeight="1" x14ac:dyDescent="0.3">
      <c r="A145" s="54" t="s">
        <v>2061</v>
      </c>
      <c r="B145" s="55" t="s">
        <v>2042</v>
      </c>
      <c r="C145" s="56" t="s">
        <v>2046</v>
      </c>
      <c r="D145" s="56" t="s">
        <v>2043</v>
      </c>
      <c r="E145" s="56">
        <v>3</v>
      </c>
      <c r="F145" s="56">
        <v>0</v>
      </c>
      <c r="G145" s="56">
        <v>8</v>
      </c>
      <c r="H145" s="56">
        <v>11</v>
      </c>
      <c r="I145" s="56">
        <v>15</v>
      </c>
      <c r="J145" s="104">
        <v>0.73333333333333328</v>
      </c>
      <c r="K145" s="56" t="s">
        <v>2049</v>
      </c>
      <c r="L145" s="56" t="s">
        <v>2047</v>
      </c>
      <c r="M145" s="56" t="s">
        <v>2046</v>
      </c>
      <c r="N145" s="56">
        <v>100</v>
      </c>
      <c r="O145" s="56"/>
      <c r="P145" s="56"/>
      <c r="Q145" s="56"/>
      <c r="R145" s="56" t="s">
        <v>18</v>
      </c>
      <c r="S145" s="57" t="s">
        <v>55</v>
      </c>
      <c r="T145" s="58" t="s">
        <v>13</v>
      </c>
      <c r="U145" s="56" t="s">
        <v>13</v>
      </c>
      <c r="V145" s="58" t="s">
        <v>7330</v>
      </c>
      <c r="W145" s="58" t="s">
        <v>13</v>
      </c>
      <c r="X145" s="58" t="s">
        <v>13</v>
      </c>
      <c r="Y145" s="58" t="s">
        <v>7330</v>
      </c>
      <c r="Z145" s="58" t="s">
        <v>7330</v>
      </c>
      <c r="AA145" s="58" t="s">
        <v>13</v>
      </c>
      <c r="AB145" s="58" t="s">
        <v>13</v>
      </c>
      <c r="AC145" s="56" t="s">
        <v>13</v>
      </c>
      <c r="AD145" s="56" t="s">
        <v>13</v>
      </c>
      <c r="AE145" s="56" t="s">
        <v>7330</v>
      </c>
      <c r="AF145" s="56" t="s">
        <v>13</v>
      </c>
      <c r="AG145" s="56" t="s">
        <v>13</v>
      </c>
      <c r="AH145" s="56" t="s">
        <v>7330</v>
      </c>
    </row>
    <row r="146" spans="1:34" ht="24.9" customHeight="1" x14ac:dyDescent="0.3">
      <c r="A146" s="54" t="s">
        <v>1789</v>
      </c>
      <c r="B146" s="55" t="s">
        <v>1780</v>
      </c>
      <c r="C146" s="56" t="s">
        <v>110</v>
      </c>
      <c r="D146" s="56"/>
      <c r="E146" s="56">
        <v>3</v>
      </c>
      <c r="F146" s="56">
        <v>0</v>
      </c>
      <c r="G146" s="56">
        <v>1</v>
      </c>
      <c r="H146" s="56">
        <v>4</v>
      </c>
      <c r="I146" s="56">
        <v>7</v>
      </c>
      <c r="J146" s="104">
        <v>0.5714285714285714</v>
      </c>
      <c r="K146" s="56" t="s">
        <v>1790</v>
      </c>
      <c r="L146" s="56" t="s">
        <v>1783</v>
      </c>
      <c r="M146" s="56" t="s">
        <v>202</v>
      </c>
      <c r="N146" s="56" t="s">
        <v>7378</v>
      </c>
      <c r="O146" s="57" t="s">
        <v>17973</v>
      </c>
      <c r="P146" s="56" t="s">
        <v>1784</v>
      </c>
      <c r="Q146" s="56">
        <v>100</v>
      </c>
      <c r="R146" s="56" t="s">
        <v>112</v>
      </c>
      <c r="S146" s="56" t="s">
        <v>130</v>
      </c>
      <c r="T146" s="58" t="s">
        <v>7330</v>
      </c>
      <c r="U146" s="56" t="s">
        <v>13</v>
      </c>
      <c r="V146" s="58" t="s">
        <v>13</v>
      </c>
      <c r="W146" s="58" t="s">
        <v>7330</v>
      </c>
      <c r="X146" s="58" t="s">
        <v>13</v>
      </c>
      <c r="Y146" s="58" t="s">
        <v>13</v>
      </c>
      <c r="Z146" s="58" t="s">
        <v>13</v>
      </c>
      <c r="AA146" s="58" t="s">
        <v>13</v>
      </c>
      <c r="AB146" s="58" t="s">
        <v>13</v>
      </c>
      <c r="AC146" s="56" t="s">
        <v>13</v>
      </c>
      <c r="AD146" s="56" t="s">
        <v>13</v>
      </c>
      <c r="AE146" s="56" t="s">
        <v>13</v>
      </c>
      <c r="AF146" s="56" t="s">
        <v>13</v>
      </c>
      <c r="AG146" s="56" t="s">
        <v>13</v>
      </c>
      <c r="AH146" s="56" t="s">
        <v>13</v>
      </c>
    </row>
    <row r="147" spans="1:34" ht="24.9" customHeight="1" x14ac:dyDescent="0.3">
      <c r="A147" s="54" t="s">
        <v>4669</v>
      </c>
      <c r="B147" s="55" t="s">
        <v>4645</v>
      </c>
      <c r="C147" s="56" t="s">
        <v>4649</v>
      </c>
      <c r="D147" s="56" t="s">
        <v>4646</v>
      </c>
      <c r="E147" s="56">
        <v>7</v>
      </c>
      <c r="F147" s="56">
        <v>0</v>
      </c>
      <c r="G147" s="56">
        <v>4</v>
      </c>
      <c r="H147" s="56">
        <v>11</v>
      </c>
      <c r="I147" s="56">
        <v>31</v>
      </c>
      <c r="J147" s="104">
        <v>0.35483870967741937</v>
      </c>
      <c r="K147" s="56" t="s">
        <v>4670</v>
      </c>
      <c r="L147" s="56" t="s">
        <v>4650</v>
      </c>
      <c r="M147" s="56" t="s">
        <v>4649</v>
      </c>
      <c r="N147" s="56" t="s">
        <v>7374</v>
      </c>
      <c r="O147" s="56"/>
      <c r="P147" s="56"/>
      <c r="Q147" s="56"/>
      <c r="R147" s="56" t="s">
        <v>63</v>
      </c>
      <c r="S147" s="56" t="s">
        <v>250</v>
      </c>
      <c r="T147" s="58" t="s">
        <v>7330</v>
      </c>
      <c r="U147" s="56" t="s">
        <v>13</v>
      </c>
      <c r="V147" s="58" t="s">
        <v>13</v>
      </c>
      <c r="W147" s="58" t="s">
        <v>7330</v>
      </c>
      <c r="X147" s="58" t="s">
        <v>13</v>
      </c>
      <c r="Y147" s="58" t="s">
        <v>13</v>
      </c>
      <c r="Z147" s="58" t="s">
        <v>13</v>
      </c>
      <c r="AA147" s="58" t="s">
        <v>13</v>
      </c>
      <c r="AB147" s="58" t="s">
        <v>13</v>
      </c>
      <c r="AC147" s="56" t="s">
        <v>7330</v>
      </c>
      <c r="AD147" s="56" t="s">
        <v>13</v>
      </c>
      <c r="AE147" s="56" t="s">
        <v>13</v>
      </c>
      <c r="AF147" s="56" t="s">
        <v>13</v>
      </c>
      <c r="AG147" s="56" t="s">
        <v>13</v>
      </c>
      <c r="AH147" s="56" t="s">
        <v>13</v>
      </c>
    </row>
    <row r="148" spans="1:34" ht="24.9" customHeight="1" x14ac:dyDescent="0.3">
      <c r="A148" s="54" t="s">
        <v>4885</v>
      </c>
      <c r="B148" s="55" t="s">
        <v>4877</v>
      </c>
      <c r="C148" s="56" t="s">
        <v>4881</v>
      </c>
      <c r="D148" s="56" t="s">
        <v>4878</v>
      </c>
      <c r="E148" s="56">
        <v>2</v>
      </c>
      <c r="F148" s="56">
        <v>0</v>
      </c>
      <c r="G148" s="56">
        <v>1</v>
      </c>
      <c r="H148" s="56">
        <v>3</v>
      </c>
      <c r="I148" s="56">
        <v>47</v>
      </c>
      <c r="J148" s="104">
        <v>6.3829787234042548E-2</v>
      </c>
      <c r="K148" s="56" t="s">
        <v>4886</v>
      </c>
      <c r="L148" s="56" t="s">
        <v>4882</v>
      </c>
      <c r="M148" s="56" t="s">
        <v>4881</v>
      </c>
      <c r="N148" s="56" t="s">
        <v>7372</v>
      </c>
      <c r="O148" s="56"/>
      <c r="P148" s="56"/>
      <c r="Q148" s="56"/>
      <c r="R148" s="56" t="s">
        <v>18</v>
      </c>
      <c r="S148" s="56" t="s">
        <v>403</v>
      </c>
      <c r="T148" s="58" t="s">
        <v>7330</v>
      </c>
      <c r="U148" s="56" t="s">
        <v>13</v>
      </c>
      <c r="V148" s="58" t="s">
        <v>13</v>
      </c>
      <c r="W148" s="58" t="s">
        <v>7330</v>
      </c>
      <c r="X148" s="58" t="s">
        <v>13</v>
      </c>
      <c r="Y148" s="58" t="s">
        <v>13</v>
      </c>
      <c r="Z148" s="58" t="s">
        <v>13</v>
      </c>
      <c r="AA148" s="58" t="s">
        <v>13</v>
      </c>
      <c r="AB148" s="58" t="s">
        <v>13</v>
      </c>
      <c r="AC148" s="56" t="s">
        <v>13</v>
      </c>
      <c r="AD148" s="56" t="s">
        <v>13</v>
      </c>
      <c r="AE148" s="56" t="s">
        <v>13</v>
      </c>
      <c r="AF148" s="56" t="s">
        <v>13</v>
      </c>
      <c r="AG148" s="56" t="s">
        <v>13</v>
      </c>
      <c r="AH148" s="56" t="s">
        <v>13</v>
      </c>
    </row>
    <row r="149" spans="1:34" ht="24.9" customHeight="1" x14ac:dyDescent="0.3">
      <c r="A149" s="54" t="s">
        <v>573</v>
      </c>
      <c r="B149" s="55" t="s">
        <v>558</v>
      </c>
      <c r="C149" s="56" t="s">
        <v>110</v>
      </c>
      <c r="D149" s="56" t="s">
        <v>7412</v>
      </c>
      <c r="E149" s="56">
        <v>2</v>
      </c>
      <c r="F149" s="56">
        <v>1</v>
      </c>
      <c r="G149" s="56">
        <v>5</v>
      </c>
      <c r="H149" s="56">
        <v>8</v>
      </c>
      <c r="I149" s="56">
        <v>17</v>
      </c>
      <c r="J149" s="104">
        <v>0.47058823529411764</v>
      </c>
      <c r="K149" s="56" t="s">
        <v>574</v>
      </c>
      <c r="L149" s="56" t="s">
        <v>561</v>
      </c>
      <c r="M149" s="56" t="s">
        <v>562</v>
      </c>
      <c r="N149" s="56">
        <v>100</v>
      </c>
      <c r="O149" s="57" t="s">
        <v>17906</v>
      </c>
      <c r="P149" s="56" t="s">
        <v>563</v>
      </c>
      <c r="Q149" s="56" t="s">
        <v>7372</v>
      </c>
      <c r="R149" s="56" t="s">
        <v>112</v>
      </c>
      <c r="S149" s="56" t="s">
        <v>195</v>
      </c>
      <c r="T149" s="58" t="s">
        <v>13</v>
      </c>
      <c r="U149" s="56" t="s">
        <v>13</v>
      </c>
      <c r="V149" s="58" t="s">
        <v>7330</v>
      </c>
      <c r="W149" s="58" t="s">
        <v>13</v>
      </c>
      <c r="X149" s="58" t="s">
        <v>13</v>
      </c>
      <c r="Y149" s="58" t="s">
        <v>7330</v>
      </c>
      <c r="Z149" s="58" t="s">
        <v>13</v>
      </c>
      <c r="AA149" s="58" t="s">
        <v>13</v>
      </c>
      <c r="AB149" s="58" t="s">
        <v>13</v>
      </c>
      <c r="AC149" s="56" t="s">
        <v>13</v>
      </c>
      <c r="AD149" s="56" t="s">
        <v>13</v>
      </c>
      <c r="AE149" s="56" t="s">
        <v>7330</v>
      </c>
      <c r="AF149" s="56" t="s">
        <v>13</v>
      </c>
      <c r="AG149" s="56" t="s">
        <v>13</v>
      </c>
      <c r="AH149" s="56" t="s">
        <v>13</v>
      </c>
    </row>
    <row r="150" spans="1:34" ht="24.9" customHeight="1" x14ac:dyDescent="0.3">
      <c r="A150" s="54" t="s">
        <v>6219</v>
      </c>
      <c r="B150" s="55" t="s">
        <v>6200</v>
      </c>
      <c r="C150" s="56" t="s">
        <v>110</v>
      </c>
      <c r="D150" s="56"/>
      <c r="E150" s="56">
        <v>9</v>
      </c>
      <c r="F150" s="56">
        <v>0</v>
      </c>
      <c r="G150" s="56">
        <v>1</v>
      </c>
      <c r="H150" s="56">
        <v>10</v>
      </c>
      <c r="I150" s="56">
        <v>20</v>
      </c>
      <c r="J150" s="104">
        <v>0.5</v>
      </c>
      <c r="K150" s="56" t="s">
        <v>6220</v>
      </c>
      <c r="L150" s="56" t="s">
        <v>6203</v>
      </c>
      <c r="M150" s="56" t="s">
        <v>202</v>
      </c>
      <c r="N150" s="56">
        <v>100</v>
      </c>
      <c r="O150" s="56" t="s">
        <v>17920</v>
      </c>
      <c r="P150" s="56" t="s">
        <v>6204</v>
      </c>
      <c r="Q150" s="56">
        <v>100</v>
      </c>
      <c r="R150" s="56" t="s">
        <v>63</v>
      </c>
      <c r="S150" s="56" t="s">
        <v>149</v>
      </c>
      <c r="T150" s="58" t="s">
        <v>7330</v>
      </c>
      <c r="U150" s="56" t="s">
        <v>13</v>
      </c>
      <c r="V150" s="58" t="s">
        <v>13</v>
      </c>
      <c r="W150" s="58" t="s">
        <v>7330</v>
      </c>
      <c r="X150" s="58" t="s">
        <v>13</v>
      </c>
      <c r="Y150" s="58" t="s">
        <v>13</v>
      </c>
      <c r="Z150" s="58" t="s">
        <v>13</v>
      </c>
      <c r="AA150" s="58" t="s">
        <v>13</v>
      </c>
      <c r="AB150" s="58" t="s">
        <v>13</v>
      </c>
      <c r="AC150" s="56" t="s">
        <v>7330</v>
      </c>
      <c r="AD150" s="56" t="s">
        <v>13</v>
      </c>
      <c r="AE150" s="56" t="s">
        <v>13</v>
      </c>
      <c r="AF150" s="56" t="s">
        <v>13</v>
      </c>
      <c r="AG150" s="56" t="s">
        <v>13</v>
      </c>
      <c r="AH150" s="56" t="s">
        <v>13</v>
      </c>
    </row>
    <row r="151" spans="1:34" ht="24.9" customHeight="1" x14ac:dyDescent="0.3">
      <c r="A151" s="54" t="s">
        <v>4224</v>
      </c>
      <c r="B151" s="55" t="s">
        <v>4215</v>
      </c>
      <c r="C151" s="56" t="s">
        <v>4219</v>
      </c>
      <c r="D151" s="56" t="s">
        <v>4216</v>
      </c>
      <c r="E151" s="56">
        <v>7</v>
      </c>
      <c r="F151" s="56">
        <v>0</v>
      </c>
      <c r="G151" s="56">
        <v>3</v>
      </c>
      <c r="H151" s="56">
        <v>10</v>
      </c>
      <c r="I151" s="56">
        <v>32</v>
      </c>
      <c r="J151" s="104">
        <v>0.3125</v>
      </c>
      <c r="K151" s="56" t="s">
        <v>4225</v>
      </c>
      <c r="L151" s="56" t="s">
        <v>4220</v>
      </c>
      <c r="M151" s="56" t="s">
        <v>4221</v>
      </c>
      <c r="N151" s="56" t="s">
        <v>7374</v>
      </c>
      <c r="O151" s="56"/>
      <c r="P151" s="56"/>
      <c r="Q151" s="56"/>
      <c r="R151" s="56" t="s">
        <v>18</v>
      </c>
      <c r="S151" s="56" t="s">
        <v>465</v>
      </c>
      <c r="T151" s="58" t="s">
        <v>13</v>
      </c>
      <c r="U151" s="56" t="s">
        <v>13</v>
      </c>
      <c r="V151" s="58" t="s">
        <v>7330</v>
      </c>
      <c r="W151" s="58" t="s">
        <v>13</v>
      </c>
      <c r="X151" s="58" t="s">
        <v>13</v>
      </c>
      <c r="Y151" s="58" t="s">
        <v>7330</v>
      </c>
      <c r="Z151" s="58" t="s">
        <v>13</v>
      </c>
      <c r="AA151" s="58" t="s">
        <v>7330</v>
      </c>
      <c r="AB151" s="58" t="s">
        <v>13</v>
      </c>
      <c r="AC151" s="56" t="s">
        <v>13</v>
      </c>
      <c r="AD151" s="56" t="s">
        <v>13</v>
      </c>
      <c r="AE151" s="56" t="s">
        <v>7330</v>
      </c>
      <c r="AF151" s="56" t="s">
        <v>13</v>
      </c>
      <c r="AG151" s="56" t="s">
        <v>13</v>
      </c>
      <c r="AH151" s="56" t="s">
        <v>7330</v>
      </c>
    </row>
    <row r="152" spans="1:34" ht="24.9" customHeight="1" x14ac:dyDescent="0.3">
      <c r="A152" s="59" t="s">
        <v>7180</v>
      </c>
      <c r="B152" s="60" t="s">
        <v>7171</v>
      </c>
      <c r="C152" s="57" t="s">
        <v>7175</v>
      </c>
      <c r="D152" s="57" t="s">
        <v>7172</v>
      </c>
      <c r="E152" s="57">
        <v>6</v>
      </c>
      <c r="F152" s="57">
        <v>3</v>
      </c>
      <c r="G152" s="57">
        <v>3</v>
      </c>
      <c r="H152" s="57">
        <v>12</v>
      </c>
      <c r="I152" s="57">
        <v>28</v>
      </c>
      <c r="J152" s="104">
        <v>0.42857142857142855</v>
      </c>
      <c r="K152" s="56" t="s">
        <v>7181</v>
      </c>
      <c r="L152" s="57" t="s">
        <v>7176</v>
      </c>
      <c r="M152" s="57" t="s">
        <v>7177</v>
      </c>
      <c r="N152" s="57">
        <v>100</v>
      </c>
      <c r="O152" s="57"/>
      <c r="P152" s="57"/>
      <c r="Q152" s="57"/>
      <c r="R152" s="57" t="s">
        <v>18</v>
      </c>
      <c r="S152" s="56" t="s">
        <v>79</v>
      </c>
      <c r="T152" s="61" t="s">
        <v>13</v>
      </c>
      <c r="U152" s="56" t="s">
        <v>7330</v>
      </c>
      <c r="V152" s="61" t="s">
        <v>13</v>
      </c>
      <c r="W152" s="61" t="s">
        <v>13</v>
      </c>
      <c r="X152" s="61" t="s">
        <v>7330</v>
      </c>
      <c r="Y152" s="61" t="s">
        <v>13</v>
      </c>
      <c r="Z152" s="61" t="s">
        <v>13</v>
      </c>
      <c r="AA152" s="61" t="s">
        <v>13</v>
      </c>
      <c r="AB152" s="61" t="s">
        <v>13</v>
      </c>
      <c r="AC152" s="56" t="s">
        <v>13</v>
      </c>
      <c r="AD152" s="56" t="s">
        <v>7330</v>
      </c>
      <c r="AE152" s="56" t="s">
        <v>13</v>
      </c>
      <c r="AF152" s="56" t="s">
        <v>13</v>
      </c>
      <c r="AG152" s="56" t="s">
        <v>13</v>
      </c>
      <c r="AH152" s="56" t="s">
        <v>13</v>
      </c>
    </row>
    <row r="153" spans="1:34" ht="24.9" customHeight="1" x14ac:dyDescent="0.3">
      <c r="A153" s="54" t="s">
        <v>6565</v>
      </c>
      <c r="B153" s="55" t="s">
        <v>6563</v>
      </c>
      <c r="C153" s="56" t="s">
        <v>6567</v>
      </c>
      <c r="D153" s="56" t="s">
        <v>6564</v>
      </c>
      <c r="E153" s="56">
        <v>0</v>
      </c>
      <c r="F153" s="56">
        <v>0</v>
      </c>
      <c r="G153" s="56">
        <v>1</v>
      </c>
      <c r="H153" s="56">
        <v>1</v>
      </c>
      <c r="I153" s="56">
        <v>5</v>
      </c>
      <c r="J153" s="104">
        <v>0.2</v>
      </c>
      <c r="K153" s="56" t="s">
        <v>6566</v>
      </c>
      <c r="L153" s="56" t="s">
        <v>6568</v>
      </c>
      <c r="M153" s="56" t="s">
        <v>6569</v>
      </c>
      <c r="N153" s="56">
        <v>100</v>
      </c>
      <c r="O153" s="56"/>
      <c r="P153" s="56"/>
      <c r="Q153" s="56"/>
      <c r="R153" s="56" t="s">
        <v>112</v>
      </c>
      <c r="S153" s="56" t="s">
        <v>534</v>
      </c>
      <c r="T153" s="58" t="s">
        <v>13</v>
      </c>
      <c r="U153" s="56" t="s">
        <v>13</v>
      </c>
      <c r="V153" s="58" t="s">
        <v>7330</v>
      </c>
      <c r="W153" s="58" t="s">
        <v>7330</v>
      </c>
      <c r="X153" s="58" t="s">
        <v>13</v>
      </c>
      <c r="Y153" s="58" t="s">
        <v>13</v>
      </c>
      <c r="Z153" s="58" t="s">
        <v>13</v>
      </c>
      <c r="AA153" s="58" t="s">
        <v>13</v>
      </c>
      <c r="AB153" s="58" t="s">
        <v>13</v>
      </c>
      <c r="AC153" s="56" t="s">
        <v>13</v>
      </c>
      <c r="AD153" s="56" t="s">
        <v>7330</v>
      </c>
      <c r="AE153" s="56" t="s">
        <v>13</v>
      </c>
      <c r="AF153" s="56" t="s">
        <v>13</v>
      </c>
      <c r="AG153" s="56" t="s">
        <v>13</v>
      </c>
      <c r="AH153" s="56" t="s">
        <v>13</v>
      </c>
    </row>
    <row r="154" spans="1:34" ht="24.9" customHeight="1" x14ac:dyDescent="0.3">
      <c r="A154" s="54" t="s">
        <v>3403</v>
      </c>
      <c r="B154" s="55" t="s">
        <v>3369</v>
      </c>
      <c r="C154" s="56" t="s">
        <v>3361</v>
      </c>
      <c r="D154" s="56" t="s">
        <v>3370</v>
      </c>
      <c r="E154" s="56">
        <v>5</v>
      </c>
      <c r="F154" s="56">
        <v>1</v>
      </c>
      <c r="G154" s="56">
        <v>8</v>
      </c>
      <c r="H154" s="56">
        <v>14</v>
      </c>
      <c r="I154" s="56">
        <v>31</v>
      </c>
      <c r="J154" s="104">
        <v>0.45161290322580644</v>
      </c>
      <c r="K154" s="56" t="s">
        <v>3404</v>
      </c>
      <c r="L154" s="56" t="s">
        <v>3373</v>
      </c>
      <c r="M154" s="56" t="s">
        <v>3361</v>
      </c>
      <c r="N154" s="56">
        <v>100</v>
      </c>
      <c r="O154" s="56"/>
      <c r="P154" s="56"/>
      <c r="Q154" s="56"/>
      <c r="R154" s="56" t="s">
        <v>18</v>
      </c>
      <c r="S154" s="56" t="s">
        <v>465</v>
      </c>
      <c r="T154" s="58" t="s">
        <v>7330</v>
      </c>
      <c r="U154" s="56" t="s">
        <v>13</v>
      </c>
      <c r="V154" s="58" t="s">
        <v>13</v>
      </c>
      <c r="W154" s="58" t="s">
        <v>7330</v>
      </c>
      <c r="X154" s="58" t="s">
        <v>13</v>
      </c>
      <c r="Y154" s="58" t="s">
        <v>13</v>
      </c>
      <c r="Z154" s="58" t="s">
        <v>7330</v>
      </c>
      <c r="AA154" s="58" t="s">
        <v>13</v>
      </c>
      <c r="AB154" s="58" t="s">
        <v>13</v>
      </c>
      <c r="AC154" s="56" t="s">
        <v>7330</v>
      </c>
      <c r="AD154" s="56" t="s">
        <v>13</v>
      </c>
      <c r="AE154" s="56" t="s">
        <v>13</v>
      </c>
      <c r="AF154" s="56" t="s">
        <v>7330</v>
      </c>
      <c r="AG154" s="56" t="s">
        <v>13</v>
      </c>
      <c r="AH154" s="56" t="s">
        <v>13</v>
      </c>
    </row>
    <row r="155" spans="1:34" ht="24.9" customHeight="1" x14ac:dyDescent="0.3">
      <c r="A155" s="54" t="s">
        <v>1265</v>
      </c>
      <c r="B155" s="55" t="s">
        <v>1263</v>
      </c>
      <c r="C155" s="56" t="s">
        <v>1267</v>
      </c>
      <c r="D155" s="56" t="s">
        <v>1264</v>
      </c>
      <c r="E155" s="56">
        <v>0</v>
      </c>
      <c r="F155" s="56">
        <v>0</v>
      </c>
      <c r="G155" s="56">
        <v>1</v>
      </c>
      <c r="H155" s="56">
        <v>1</v>
      </c>
      <c r="I155" s="56">
        <v>16</v>
      </c>
      <c r="J155" s="104">
        <v>6.25E-2</v>
      </c>
      <c r="K155" s="56" t="s">
        <v>1266</v>
      </c>
      <c r="L155" s="56" t="s">
        <v>1268</v>
      </c>
      <c r="M155" s="56" t="s">
        <v>1267</v>
      </c>
      <c r="N155" s="56">
        <v>100</v>
      </c>
      <c r="O155" s="56"/>
      <c r="P155" s="56"/>
      <c r="Q155" s="56"/>
      <c r="R155" s="56" t="s">
        <v>18</v>
      </c>
      <c r="S155" s="57" t="s">
        <v>55</v>
      </c>
      <c r="T155" s="58" t="s">
        <v>13</v>
      </c>
      <c r="U155" s="56" t="s">
        <v>13</v>
      </c>
      <c r="V155" s="58" t="s">
        <v>7330</v>
      </c>
      <c r="W155" s="58" t="s">
        <v>13</v>
      </c>
      <c r="X155" s="58" t="s">
        <v>13</v>
      </c>
      <c r="Y155" s="58" t="s">
        <v>7330</v>
      </c>
      <c r="Z155" s="58" t="s">
        <v>13</v>
      </c>
      <c r="AA155" s="58" t="s">
        <v>13</v>
      </c>
      <c r="AB155" s="58" t="s">
        <v>13</v>
      </c>
      <c r="AC155" s="56" t="s">
        <v>13</v>
      </c>
      <c r="AD155" s="56" t="s">
        <v>13</v>
      </c>
      <c r="AE155" s="56" t="s">
        <v>13</v>
      </c>
      <c r="AF155" s="56" t="s">
        <v>13</v>
      </c>
      <c r="AG155" s="56" t="s">
        <v>13</v>
      </c>
      <c r="AH155" s="56" t="s">
        <v>13</v>
      </c>
    </row>
    <row r="156" spans="1:34" ht="24.9" customHeight="1" x14ac:dyDescent="0.3">
      <c r="A156" s="54" t="s">
        <v>3751</v>
      </c>
      <c r="B156" s="55" t="s">
        <v>3749</v>
      </c>
      <c r="C156" s="56" t="s">
        <v>3753</v>
      </c>
      <c r="D156" s="56" t="s">
        <v>3750</v>
      </c>
      <c r="E156" s="56">
        <v>2</v>
      </c>
      <c r="F156" s="56">
        <v>0</v>
      </c>
      <c r="G156" s="56">
        <v>1</v>
      </c>
      <c r="H156" s="56">
        <v>3</v>
      </c>
      <c r="I156" s="56">
        <v>15</v>
      </c>
      <c r="J156" s="104">
        <v>0.2</v>
      </c>
      <c r="K156" s="56" t="s">
        <v>3752</v>
      </c>
      <c r="L156" s="56" t="s">
        <v>3754</v>
      </c>
      <c r="M156" s="56" t="s">
        <v>3753</v>
      </c>
      <c r="N156" s="56" t="s">
        <v>7375</v>
      </c>
      <c r="O156" s="56"/>
      <c r="P156" s="56"/>
      <c r="Q156" s="56"/>
      <c r="R156" s="56" t="s">
        <v>18</v>
      </c>
      <c r="S156" s="56" t="s">
        <v>644</v>
      </c>
      <c r="T156" s="58" t="s">
        <v>13</v>
      </c>
      <c r="U156" s="56" t="s">
        <v>13</v>
      </c>
      <c r="V156" s="58" t="s">
        <v>7330</v>
      </c>
      <c r="W156" s="58" t="s">
        <v>13</v>
      </c>
      <c r="X156" s="58" t="s">
        <v>13</v>
      </c>
      <c r="Y156" s="58" t="s">
        <v>7330</v>
      </c>
      <c r="Z156" s="58" t="s">
        <v>13</v>
      </c>
      <c r="AA156" s="58" t="s">
        <v>13</v>
      </c>
      <c r="AB156" s="58" t="s">
        <v>13</v>
      </c>
      <c r="AC156" s="56" t="s">
        <v>13</v>
      </c>
      <c r="AD156" s="56" t="s">
        <v>7330</v>
      </c>
      <c r="AE156" s="56" t="s">
        <v>13</v>
      </c>
      <c r="AF156" s="56" t="s">
        <v>13</v>
      </c>
      <c r="AG156" s="56" t="s">
        <v>13</v>
      </c>
      <c r="AH156" s="56" t="s">
        <v>13</v>
      </c>
    </row>
    <row r="157" spans="1:34" ht="24.9" customHeight="1" x14ac:dyDescent="0.3">
      <c r="A157" s="54" t="s">
        <v>6402</v>
      </c>
      <c r="B157" s="55" t="s">
        <v>6400</v>
      </c>
      <c r="C157" s="56" t="s">
        <v>6404</v>
      </c>
      <c r="D157" s="56" t="s">
        <v>6401</v>
      </c>
      <c r="E157" s="56">
        <v>4</v>
      </c>
      <c r="F157" s="56">
        <v>0</v>
      </c>
      <c r="G157" s="56">
        <v>1</v>
      </c>
      <c r="H157" s="56">
        <v>5</v>
      </c>
      <c r="I157" s="56">
        <v>42</v>
      </c>
      <c r="J157" s="104">
        <v>0.11904761904761904</v>
      </c>
      <c r="K157" s="56" t="s">
        <v>6403</v>
      </c>
      <c r="L157" s="56" t="s">
        <v>6405</v>
      </c>
      <c r="M157" s="56" t="s">
        <v>6404</v>
      </c>
      <c r="N157" s="56" t="s">
        <v>7372</v>
      </c>
      <c r="O157" s="56"/>
      <c r="P157" s="56"/>
      <c r="Q157" s="56"/>
      <c r="R157" s="56" t="s">
        <v>18</v>
      </c>
      <c r="S157" s="56" t="s">
        <v>465</v>
      </c>
      <c r="T157" s="58" t="s">
        <v>13</v>
      </c>
      <c r="U157" s="56" t="s">
        <v>13</v>
      </c>
      <c r="V157" s="58" t="s">
        <v>7330</v>
      </c>
      <c r="W157" s="58" t="s">
        <v>13</v>
      </c>
      <c r="X157" s="58" t="s">
        <v>13</v>
      </c>
      <c r="Y157" s="58" t="s">
        <v>7330</v>
      </c>
      <c r="Z157" s="58" t="s">
        <v>13</v>
      </c>
      <c r="AA157" s="58" t="s">
        <v>13</v>
      </c>
      <c r="AB157" s="58" t="s">
        <v>13</v>
      </c>
      <c r="AC157" s="56" t="s">
        <v>13</v>
      </c>
      <c r="AD157" s="56" t="s">
        <v>13</v>
      </c>
      <c r="AE157" s="56" t="s">
        <v>7330</v>
      </c>
      <c r="AF157" s="56" t="s">
        <v>13</v>
      </c>
      <c r="AG157" s="56" t="s">
        <v>13</v>
      </c>
      <c r="AH157" s="56" t="s">
        <v>13</v>
      </c>
    </row>
    <row r="158" spans="1:34" ht="24.9" customHeight="1" x14ac:dyDescent="0.3">
      <c r="A158" s="54" t="s">
        <v>6572</v>
      </c>
      <c r="B158" s="55" t="s">
        <v>6570</v>
      </c>
      <c r="C158" s="56" t="s">
        <v>6574</v>
      </c>
      <c r="D158" s="56" t="s">
        <v>6571</v>
      </c>
      <c r="E158" s="56">
        <v>0</v>
      </c>
      <c r="F158" s="56">
        <v>0</v>
      </c>
      <c r="G158" s="56">
        <v>1</v>
      </c>
      <c r="H158" s="56">
        <v>1</v>
      </c>
      <c r="I158" s="56">
        <v>10</v>
      </c>
      <c r="J158" s="104">
        <v>0.1</v>
      </c>
      <c r="K158" s="56" t="s">
        <v>6573</v>
      </c>
      <c r="L158" s="56" t="s">
        <v>6575</v>
      </c>
      <c r="M158" s="56" t="s">
        <v>6576</v>
      </c>
      <c r="N158" s="56">
        <v>100</v>
      </c>
      <c r="O158" s="56"/>
      <c r="P158" s="56"/>
      <c r="Q158" s="56"/>
      <c r="R158" s="56" t="s">
        <v>18</v>
      </c>
      <c r="S158" s="56" t="s">
        <v>102</v>
      </c>
      <c r="T158" s="58" t="s">
        <v>13</v>
      </c>
      <c r="U158" s="56" t="s">
        <v>13</v>
      </c>
      <c r="V158" s="58" t="s">
        <v>7330</v>
      </c>
      <c r="W158" s="58" t="s">
        <v>13</v>
      </c>
      <c r="X158" s="61" t="s">
        <v>7330</v>
      </c>
      <c r="Y158" s="58" t="s">
        <v>13</v>
      </c>
      <c r="Z158" s="58" t="s">
        <v>13</v>
      </c>
      <c r="AA158" s="58" t="s">
        <v>13</v>
      </c>
      <c r="AB158" s="58" t="s">
        <v>13</v>
      </c>
      <c r="AC158" s="56" t="s">
        <v>13</v>
      </c>
      <c r="AD158" s="56" t="s">
        <v>13</v>
      </c>
      <c r="AE158" s="56" t="s">
        <v>7330</v>
      </c>
      <c r="AF158" s="56" t="s">
        <v>13</v>
      </c>
      <c r="AG158" s="56" t="s">
        <v>13</v>
      </c>
      <c r="AH158" s="56" t="s">
        <v>13</v>
      </c>
    </row>
    <row r="159" spans="1:34" ht="24.9" customHeight="1" x14ac:dyDescent="0.3">
      <c r="A159" s="54" t="s">
        <v>385</v>
      </c>
      <c r="B159" s="55" t="s">
        <v>375</v>
      </c>
      <c r="C159" s="56" t="s">
        <v>379</v>
      </c>
      <c r="D159" s="56" t="s">
        <v>376</v>
      </c>
      <c r="E159" s="56">
        <v>3</v>
      </c>
      <c r="F159" s="56">
        <v>1</v>
      </c>
      <c r="G159" s="56">
        <v>3</v>
      </c>
      <c r="H159" s="56">
        <v>7</v>
      </c>
      <c r="I159" s="56">
        <v>38</v>
      </c>
      <c r="J159" s="104">
        <v>0.18421052631578946</v>
      </c>
      <c r="K159" s="56" t="s">
        <v>386</v>
      </c>
      <c r="L159" s="56" t="s">
        <v>380</v>
      </c>
      <c r="M159" s="56" t="s">
        <v>379</v>
      </c>
      <c r="N159" s="56">
        <v>100</v>
      </c>
      <c r="O159" s="56"/>
      <c r="P159" s="56"/>
      <c r="Q159" s="56"/>
      <c r="R159" s="56" t="s">
        <v>63</v>
      </c>
      <c r="S159" s="56" t="s">
        <v>250</v>
      </c>
      <c r="T159" s="58" t="s">
        <v>13</v>
      </c>
      <c r="U159" s="56" t="s">
        <v>13</v>
      </c>
      <c r="V159" s="58" t="s">
        <v>7330</v>
      </c>
      <c r="W159" s="58" t="s">
        <v>13</v>
      </c>
      <c r="X159" s="58" t="s">
        <v>13</v>
      </c>
      <c r="Y159" s="58" t="s">
        <v>7330</v>
      </c>
      <c r="Z159" s="58" t="s">
        <v>13</v>
      </c>
      <c r="AA159" s="58" t="s">
        <v>7330</v>
      </c>
      <c r="AB159" s="58" t="s">
        <v>13</v>
      </c>
      <c r="AC159" s="56" t="s">
        <v>13</v>
      </c>
      <c r="AD159" s="56" t="s">
        <v>7330</v>
      </c>
      <c r="AE159" s="56" t="s">
        <v>13</v>
      </c>
      <c r="AF159" s="56" t="s">
        <v>13</v>
      </c>
      <c r="AG159" s="56" t="s">
        <v>13</v>
      </c>
      <c r="AH159" s="56" t="s">
        <v>13</v>
      </c>
    </row>
    <row r="160" spans="1:34" ht="24.9" customHeight="1" x14ac:dyDescent="0.3">
      <c r="A160" s="54" t="s">
        <v>3826</v>
      </c>
      <c r="B160" s="55" t="s">
        <v>3818</v>
      </c>
      <c r="C160" s="56" t="s">
        <v>3822</v>
      </c>
      <c r="D160" s="56" t="s">
        <v>3819</v>
      </c>
      <c r="E160" s="56">
        <v>1</v>
      </c>
      <c r="F160" s="56">
        <v>1</v>
      </c>
      <c r="G160" s="56">
        <v>0</v>
      </c>
      <c r="H160" s="56">
        <v>2</v>
      </c>
      <c r="I160" s="56">
        <v>18</v>
      </c>
      <c r="J160" s="104">
        <v>0.1111111111111111</v>
      </c>
      <c r="K160" s="56" t="s">
        <v>3827</v>
      </c>
      <c r="L160" s="56" t="s">
        <v>3823</v>
      </c>
      <c r="M160" s="56" t="s">
        <v>3824</v>
      </c>
      <c r="N160" s="56" t="s">
        <v>7397</v>
      </c>
      <c r="O160" s="56"/>
      <c r="P160" s="56"/>
      <c r="Q160" s="56"/>
      <c r="R160" s="56" t="s">
        <v>63</v>
      </c>
      <c r="S160" s="57" t="s">
        <v>250</v>
      </c>
      <c r="T160" s="58" t="s">
        <v>7330</v>
      </c>
      <c r="U160" s="56" t="s">
        <v>13</v>
      </c>
      <c r="V160" s="58" t="s">
        <v>13</v>
      </c>
      <c r="W160" s="58" t="s">
        <v>7330</v>
      </c>
      <c r="X160" s="58" t="s">
        <v>13</v>
      </c>
      <c r="Y160" s="58" t="s">
        <v>13</v>
      </c>
      <c r="Z160" s="58" t="s">
        <v>13</v>
      </c>
      <c r="AA160" s="58" t="s">
        <v>13</v>
      </c>
      <c r="AB160" s="58" t="s">
        <v>13</v>
      </c>
      <c r="AC160" s="56" t="s">
        <v>13</v>
      </c>
      <c r="AD160" s="56" t="s">
        <v>13</v>
      </c>
      <c r="AE160" s="56" t="s">
        <v>13</v>
      </c>
      <c r="AF160" s="56" t="s">
        <v>13</v>
      </c>
      <c r="AG160" s="56" t="s">
        <v>13</v>
      </c>
      <c r="AH160" s="56" t="s">
        <v>13</v>
      </c>
    </row>
    <row r="161" spans="1:34" ht="24.9" customHeight="1" x14ac:dyDescent="0.3">
      <c r="A161" s="54" t="s">
        <v>5467</v>
      </c>
      <c r="B161" s="55" t="s">
        <v>5461</v>
      </c>
      <c r="C161" s="56" t="s">
        <v>5465</v>
      </c>
      <c r="D161" s="56" t="s">
        <v>5462</v>
      </c>
      <c r="E161" s="56">
        <v>3</v>
      </c>
      <c r="F161" s="56">
        <v>0</v>
      </c>
      <c r="G161" s="56">
        <v>0</v>
      </c>
      <c r="H161" s="56">
        <v>3</v>
      </c>
      <c r="I161" s="56">
        <v>18</v>
      </c>
      <c r="J161" s="104">
        <v>0.16666666666666666</v>
      </c>
      <c r="K161" s="56" t="s">
        <v>5468</v>
      </c>
      <c r="L161" s="56" t="s">
        <v>5466</v>
      </c>
      <c r="M161" s="56" t="s">
        <v>5465</v>
      </c>
      <c r="N161" s="56" t="s">
        <v>7387</v>
      </c>
      <c r="O161" s="56"/>
      <c r="P161" s="56"/>
      <c r="Q161" s="56"/>
      <c r="R161" s="56" t="s">
        <v>18</v>
      </c>
      <c r="S161" s="57" t="s">
        <v>403</v>
      </c>
      <c r="T161" s="58" t="s">
        <v>7330</v>
      </c>
      <c r="U161" s="56" t="s">
        <v>13</v>
      </c>
      <c r="V161" s="58" t="s">
        <v>13</v>
      </c>
      <c r="W161" s="58" t="s">
        <v>7330</v>
      </c>
      <c r="X161" s="58" t="s">
        <v>13</v>
      </c>
      <c r="Y161" s="58" t="s">
        <v>13</v>
      </c>
      <c r="Z161" s="58" t="s">
        <v>13</v>
      </c>
      <c r="AA161" s="58" t="s">
        <v>13</v>
      </c>
      <c r="AB161" s="58" t="s">
        <v>13</v>
      </c>
      <c r="AC161" s="56" t="s">
        <v>13</v>
      </c>
      <c r="AD161" s="56" t="s">
        <v>13</v>
      </c>
      <c r="AE161" s="56" t="s">
        <v>13</v>
      </c>
      <c r="AF161" s="56" t="s">
        <v>13</v>
      </c>
      <c r="AG161" s="56" t="s">
        <v>13</v>
      </c>
      <c r="AH161" s="56" t="s">
        <v>13</v>
      </c>
    </row>
    <row r="162" spans="1:34" ht="24.9" customHeight="1" x14ac:dyDescent="0.3">
      <c r="A162" s="54" t="s">
        <v>483</v>
      </c>
      <c r="B162" s="55" t="s">
        <v>469</v>
      </c>
      <c r="C162" s="56" t="s">
        <v>473</v>
      </c>
      <c r="D162" s="56" t="s">
        <v>470</v>
      </c>
      <c r="E162" s="56">
        <v>2</v>
      </c>
      <c r="F162" s="56">
        <v>1</v>
      </c>
      <c r="G162" s="56">
        <v>1</v>
      </c>
      <c r="H162" s="56">
        <v>4</v>
      </c>
      <c r="I162" s="56">
        <v>24</v>
      </c>
      <c r="J162" s="104">
        <v>0.16666666666666666</v>
      </c>
      <c r="K162" s="56" t="s">
        <v>484</v>
      </c>
      <c r="L162" s="56" t="s">
        <v>474</v>
      </c>
      <c r="M162" s="56" t="s">
        <v>475</v>
      </c>
      <c r="N162" s="56" t="s">
        <v>7372</v>
      </c>
      <c r="O162" s="56"/>
      <c r="P162" s="56"/>
      <c r="Q162" s="56"/>
      <c r="R162" s="56" t="s">
        <v>18</v>
      </c>
      <c r="S162" s="57" t="s">
        <v>102</v>
      </c>
      <c r="T162" s="58" t="s">
        <v>7330</v>
      </c>
      <c r="U162" s="56" t="s">
        <v>13</v>
      </c>
      <c r="V162" s="58" t="s">
        <v>13</v>
      </c>
      <c r="W162" s="58" t="s">
        <v>7330</v>
      </c>
      <c r="X162" s="58" t="s">
        <v>13</v>
      </c>
      <c r="Y162" s="58" t="s">
        <v>13</v>
      </c>
      <c r="Z162" s="58" t="s">
        <v>13</v>
      </c>
      <c r="AA162" s="58" t="s">
        <v>13</v>
      </c>
      <c r="AB162" s="58" t="s">
        <v>13</v>
      </c>
      <c r="AC162" s="56" t="s">
        <v>13</v>
      </c>
      <c r="AD162" s="56" t="s">
        <v>13</v>
      </c>
      <c r="AE162" s="56" t="s">
        <v>13</v>
      </c>
      <c r="AF162" s="56" t="s">
        <v>13</v>
      </c>
      <c r="AG162" s="56" t="s">
        <v>13</v>
      </c>
      <c r="AH162" s="56" t="s">
        <v>13</v>
      </c>
    </row>
    <row r="163" spans="1:34" ht="24.9" customHeight="1" x14ac:dyDescent="0.3">
      <c r="A163" s="54" t="s">
        <v>7132</v>
      </c>
      <c r="B163" s="55" t="s">
        <v>7126</v>
      </c>
      <c r="C163" s="56" t="s">
        <v>7130</v>
      </c>
      <c r="D163" s="56" t="s">
        <v>7127</v>
      </c>
      <c r="E163" s="56">
        <v>1</v>
      </c>
      <c r="F163" s="56">
        <v>1</v>
      </c>
      <c r="G163" s="56">
        <v>1</v>
      </c>
      <c r="H163" s="56">
        <v>3</v>
      </c>
      <c r="I163" s="56">
        <v>15</v>
      </c>
      <c r="J163" s="104">
        <v>0.2</v>
      </c>
      <c r="K163" s="56" t="s">
        <v>7133</v>
      </c>
      <c r="L163" s="56" t="s">
        <v>7131</v>
      </c>
      <c r="M163" s="56" t="s">
        <v>7130</v>
      </c>
      <c r="N163" s="56" t="s">
        <v>7372</v>
      </c>
      <c r="O163" s="56"/>
      <c r="P163" s="56"/>
      <c r="Q163" s="56"/>
      <c r="R163" s="56" t="s">
        <v>18</v>
      </c>
      <c r="S163" s="57" t="s">
        <v>418</v>
      </c>
      <c r="T163" s="58" t="s">
        <v>13</v>
      </c>
      <c r="U163" s="56" t="s">
        <v>13</v>
      </c>
      <c r="V163" s="58" t="s">
        <v>7330</v>
      </c>
      <c r="W163" s="58" t="s">
        <v>13</v>
      </c>
      <c r="X163" s="58" t="s">
        <v>13</v>
      </c>
      <c r="Y163" s="58" t="s">
        <v>7330</v>
      </c>
      <c r="Z163" s="58" t="s">
        <v>13</v>
      </c>
      <c r="AA163" s="58" t="s">
        <v>7330</v>
      </c>
      <c r="AB163" s="58" t="s">
        <v>13</v>
      </c>
      <c r="AC163" s="56" t="s">
        <v>13</v>
      </c>
      <c r="AD163" s="56" t="s">
        <v>7330</v>
      </c>
      <c r="AE163" s="56" t="s">
        <v>13</v>
      </c>
      <c r="AF163" s="56" t="s">
        <v>13</v>
      </c>
      <c r="AG163" s="56" t="s">
        <v>7330</v>
      </c>
      <c r="AH163" s="56" t="s">
        <v>13</v>
      </c>
    </row>
    <row r="164" spans="1:34" ht="24.9" customHeight="1" x14ac:dyDescent="0.3">
      <c r="A164" s="54" t="s">
        <v>3725</v>
      </c>
      <c r="B164" s="55" t="s">
        <v>3719</v>
      </c>
      <c r="C164" s="56" t="s">
        <v>3723</v>
      </c>
      <c r="D164" s="56" t="s">
        <v>3720</v>
      </c>
      <c r="E164" s="56">
        <v>2</v>
      </c>
      <c r="F164" s="56">
        <v>0</v>
      </c>
      <c r="G164" s="56">
        <v>0</v>
      </c>
      <c r="H164" s="56">
        <v>2</v>
      </c>
      <c r="I164" s="56">
        <v>9</v>
      </c>
      <c r="J164" s="104">
        <v>0.22222222222222221</v>
      </c>
      <c r="K164" s="56" t="s">
        <v>3726</v>
      </c>
      <c r="L164" s="56" t="s">
        <v>3724</v>
      </c>
      <c r="M164" s="56" t="s">
        <v>3723</v>
      </c>
      <c r="N164" s="56" t="s">
        <v>7375</v>
      </c>
      <c r="O164" s="56"/>
      <c r="P164" s="56"/>
      <c r="Q164" s="56"/>
      <c r="R164" s="56" t="s">
        <v>112</v>
      </c>
      <c r="S164" s="56" t="s">
        <v>130</v>
      </c>
      <c r="T164" s="58" t="s">
        <v>7330</v>
      </c>
      <c r="U164" s="56" t="s">
        <v>13</v>
      </c>
      <c r="V164" s="58" t="s">
        <v>13</v>
      </c>
      <c r="W164" s="58" t="s">
        <v>7330</v>
      </c>
      <c r="X164" s="58" t="s">
        <v>13</v>
      </c>
      <c r="Y164" s="58" t="s">
        <v>13</v>
      </c>
      <c r="Z164" s="58" t="s">
        <v>13</v>
      </c>
      <c r="AA164" s="58" t="s">
        <v>13</v>
      </c>
      <c r="AB164" s="58" t="s">
        <v>13</v>
      </c>
      <c r="AC164" s="56" t="s">
        <v>13</v>
      </c>
      <c r="AD164" s="56" t="s">
        <v>13</v>
      </c>
      <c r="AE164" s="56" t="s">
        <v>13</v>
      </c>
      <c r="AF164" s="56" t="s">
        <v>13</v>
      </c>
      <c r="AG164" s="56" t="s">
        <v>13</v>
      </c>
      <c r="AH164" s="56" t="s">
        <v>13</v>
      </c>
    </row>
    <row r="165" spans="1:34" ht="24.9" customHeight="1" x14ac:dyDescent="0.3">
      <c r="A165" s="54" t="s">
        <v>3353</v>
      </c>
      <c r="B165" s="55" t="s">
        <v>3344</v>
      </c>
      <c r="C165" s="56" t="s">
        <v>3348</v>
      </c>
      <c r="D165" s="56" t="s">
        <v>3345</v>
      </c>
      <c r="E165" s="56">
        <v>3</v>
      </c>
      <c r="F165" s="56">
        <v>0</v>
      </c>
      <c r="G165" s="56">
        <v>0</v>
      </c>
      <c r="H165" s="56">
        <v>3</v>
      </c>
      <c r="I165" s="56">
        <v>18</v>
      </c>
      <c r="J165" s="104">
        <v>0.16666666666666666</v>
      </c>
      <c r="K165" s="56" t="s">
        <v>3354</v>
      </c>
      <c r="L165" s="56" t="s">
        <v>3349</v>
      </c>
      <c r="M165" s="56" t="s">
        <v>3350</v>
      </c>
      <c r="N165" s="56">
        <v>100</v>
      </c>
      <c r="O165" s="56"/>
      <c r="P165" s="56"/>
      <c r="Q165" s="56"/>
      <c r="R165" s="56" t="s">
        <v>18</v>
      </c>
      <c r="S165" s="57" t="s">
        <v>403</v>
      </c>
      <c r="T165" s="58" t="s">
        <v>7330</v>
      </c>
      <c r="U165" s="56" t="s">
        <v>13</v>
      </c>
      <c r="V165" s="58" t="s">
        <v>13</v>
      </c>
      <c r="W165" s="58" t="s">
        <v>7330</v>
      </c>
      <c r="X165" s="58" t="s">
        <v>13</v>
      </c>
      <c r="Y165" s="58" t="s">
        <v>13</v>
      </c>
      <c r="Z165" s="58" t="s">
        <v>13</v>
      </c>
      <c r="AA165" s="58" t="s">
        <v>13</v>
      </c>
      <c r="AB165" s="58" t="s">
        <v>13</v>
      </c>
      <c r="AC165" s="56" t="s">
        <v>13</v>
      </c>
      <c r="AD165" s="56" t="s">
        <v>13</v>
      </c>
      <c r="AE165" s="56" t="s">
        <v>13</v>
      </c>
      <c r="AF165" s="56" t="s">
        <v>13</v>
      </c>
      <c r="AG165" s="56" t="s">
        <v>13</v>
      </c>
      <c r="AH165" s="56" t="s">
        <v>13</v>
      </c>
    </row>
    <row r="166" spans="1:34" ht="24.9" customHeight="1" x14ac:dyDescent="0.3">
      <c r="A166" s="54" t="s">
        <v>3028</v>
      </c>
      <c r="B166" s="55" t="s">
        <v>3026</v>
      </c>
      <c r="C166" s="56" t="s">
        <v>3030</v>
      </c>
      <c r="D166" s="56" t="s">
        <v>3027</v>
      </c>
      <c r="E166" s="56">
        <v>0</v>
      </c>
      <c r="F166" s="56">
        <v>0</v>
      </c>
      <c r="G166" s="56">
        <v>1</v>
      </c>
      <c r="H166" s="56">
        <v>1</v>
      </c>
      <c r="I166" s="56">
        <v>8</v>
      </c>
      <c r="J166" s="104">
        <v>0.125</v>
      </c>
      <c r="K166" s="56" t="s">
        <v>3029</v>
      </c>
      <c r="L166" s="56" t="s">
        <v>3031</v>
      </c>
      <c r="M166" s="56" t="s">
        <v>3032</v>
      </c>
      <c r="N166" s="56" t="s">
        <v>7374</v>
      </c>
      <c r="O166" s="56"/>
      <c r="P166" s="56"/>
      <c r="Q166" s="56"/>
      <c r="R166" s="56" t="s">
        <v>18</v>
      </c>
      <c r="S166" s="56" t="s">
        <v>644</v>
      </c>
      <c r="T166" s="58" t="s">
        <v>13</v>
      </c>
      <c r="U166" s="56" t="s">
        <v>13</v>
      </c>
      <c r="V166" s="58" t="s">
        <v>7330</v>
      </c>
      <c r="W166" s="58" t="s">
        <v>13</v>
      </c>
      <c r="X166" s="58" t="s">
        <v>13</v>
      </c>
      <c r="Y166" s="58" t="s">
        <v>7330</v>
      </c>
      <c r="Z166" s="58" t="s">
        <v>13</v>
      </c>
      <c r="AA166" s="58" t="s">
        <v>7330</v>
      </c>
      <c r="AB166" s="58" t="s">
        <v>13</v>
      </c>
      <c r="AC166" s="56" t="s">
        <v>13</v>
      </c>
      <c r="AD166" s="56" t="s">
        <v>7330</v>
      </c>
      <c r="AE166" s="56" t="s">
        <v>13</v>
      </c>
      <c r="AF166" s="56" t="s">
        <v>13</v>
      </c>
      <c r="AG166" s="56" t="s">
        <v>13</v>
      </c>
      <c r="AH166" s="56" t="s">
        <v>13</v>
      </c>
    </row>
    <row r="167" spans="1:34" ht="24.9" customHeight="1" x14ac:dyDescent="0.3">
      <c r="A167" s="59" t="s">
        <v>2240</v>
      </c>
      <c r="B167" s="60" t="s">
        <v>2234</v>
      </c>
      <c r="C167" s="57" t="s">
        <v>2237</v>
      </c>
      <c r="D167" s="57"/>
      <c r="E167" s="57">
        <v>0</v>
      </c>
      <c r="F167" s="57">
        <v>2</v>
      </c>
      <c r="G167" s="57">
        <v>2</v>
      </c>
      <c r="H167" s="57">
        <v>4</v>
      </c>
      <c r="I167" s="57">
        <v>9</v>
      </c>
      <c r="J167" s="104">
        <v>0.44444444444444442</v>
      </c>
      <c r="K167" s="56" t="s">
        <v>2241</v>
      </c>
      <c r="L167" s="57" t="s">
        <v>2238</v>
      </c>
      <c r="M167" s="57" t="s">
        <v>2239</v>
      </c>
      <c r="N167" s="57" t="s">
        <v>7375</v>
      </c>
      <c r="O167" s="57"/>
      <c r="P167" s="57"/>
      <c r="Q167" s="57"/>
      <c r="R167" s="57" t="s">
        <v>18</v>
      </c>
      <c r="S167" s="57" t="s">
        <v>102</v>
      </c>
      <c r="T167" s="61" t="s">
        <v>13</v>
      </c>
      <c r="U167" s="56" t="s">
        <v>7330</v>
      </c>
      <c r="V167" s="61" t="s">
        <v>13</v>
      </c>
      <c r="W167" s="61" t="s">
        <v>13</v>
      </c>
      <c r="X167" s="61" t="s">
        <v>7330</v>
      </c>
      <c r="Y167" s="61" t="s">
        <v>13</v>
      </c>
      <c r="Z167" s="61" t="s">
        <v>13</v>
      </c>
      <c r="AA167" s="61" t="s">
        <v>13</v>
      </c>
      <c r="AB167" s="61" t="s">
        <v>13</v>
      </c>
      <c r="AC167" s="56" t="s">
        <v>13</v>
      </c>
      <c r="AD167" s="56" t="s">
        <v>13</v>
      </c>
      <c r="AE167" s="56" t="s">
        <v>13</v>
      </c>
      <c r="AF167" s="56" t="s">
        <v>13</v>
      </c>
      <c r="AG167" s="56" t="s">
        <v>7330</v>
      </c>
      <c r="AH167" s="56" t="s">
        <v>13</v>
      </c>
    </row>
    <row r="168" spans="1:34" ht="24.9" customHeight="1" x14ac:dyDescent="0.3">
      <c r="A168" s="54" t="s">
        <v>6282</v>
      </c>
      <c r="B168" s="55" t="s">
        <v>6273</v>
      </c>
      <c r="C168" s="56" t="s">
        <v>6277</v>
      </c>
      <c r="D168" s="56" t="s">
        <v>6274</v>
      </c>
      <c r="E168" s="56">
        <v>2</v>
      </c>
      <c r="F168" s="56">
        <v>0</v>
      </c>
      <c r="G168" s="56">
        <v>1</v>
      </c>
      <c r="H168" s="56">
        <v>3</v>
      </c>
      <c r="I168" s="56">
        <v>5</v>
      </c>
      <c r="J168" s="104">
        <v>0.6</v>
      </c>
      <c r="K168" s="56" t="s">
        <v>6283</v>
      </c>
      <c r="L168" s="56" t="s">
        <v>6278</v>
      </c>
      <c r="M168" s="56" t="s">
        <v>6277</v>
      </c>
      <c r="N168" s="56">
        <v>100</v>
      </c>
      <c r="O168" s="56"/>
      <c r="P168" s="56"/>
      <c r="Q168" s="56"/>
      <c r="R168" s="56" t="s">
        <v>18</v>
      </c>
      <c r="S168" s="57" t="s">
        <v>55</v>
      </c>
      <c r="T168" s="58" t="s">
        <v>7330</v>
      </c>
      <c r="U168" s="56" t="s">
        <v>13</v>
      </c>
      <c r="V168" s="58" t="s">
        <v>13</v>
      </c>
      <c r="W168" s="58" t="s">
        <v>7330</v>
      </c>
      <c r="X168" s="58" t="s">
        <v>13</v>
      </c>
      <c r="Y168" s="58" t="s">
        <v>13</v>
      </c>
      <c r="Z168" s="58" t="s">
        <v>13</v>
      </c>
      <c r="AA168" s="58" t="s">
        <v>13</v>
      </c>
      <c r="AB168" s="58" t="s">
        <v>13</v>
      </c>
      <c r="AC168" s="56" t="s">
        <v>13</v>
      </c>
      <c r="AD168" s="56" t="s">
        <v>13</v>
      </c>
      <c r="AE168" s="56" t="s">
        <v>13</v>
      </c>
      <c r="AF168" s="56" t="s">
        <v>13</v>
      </c>
      <c r="AG168" s="56" t="s">
        <v>13</v>
      </c>
      <c r="AH168" s="56" t="s">
        <v>13</v>
      </c>
    </row>
    <row r="169" spans="1:34" ht="24.9" customHeight="1" x14ac:dyDescent="0.3">
      <c r="A169" s="54" t="s">
        <v>672</v>
      </c>
      <c r="B169" s="55" t="s">
        <v>660</v>
      </c>
      <c r="C169" s="56" t="s">
        <v>663</v>
      </c>
      <c r="D169" s="56"/>
      <c r="E169" s="56">
        <v>2</v>
      </c>
      <c r="F169" s="56">
        <v>0</v>
      </c>
      <c r="G169" s="56">
        <v>2</v>
      </c>
      <c r="H169" s="56">
        <v>4</v>
      </c>
      <c r="I169" s="56">
        <v>5</v>
      </c>
      <c r="J169" s="104">
        <v>0.8</v>
      </c>
      <c r="K169" s="56" t="s">
        <v>673</v>
      </c>
      <c r="L169" s="56" t="s">
        <v>664</v>
      </c>
      <c r="M169" s="56" t="s">
        <v>665</v>
      </c>
      <c r="N169" s="56">
        <v>100</v>
      </c>
      <c r="O169" s="56"/>
      <c r="P169" s="56"/>
      <c r="Q169" s="56"/>
      <c r="R169" s="56" t="s">
        <v>18</v>
      </c>
      <c r="S169" s="56" t="s">
        <v>149</v>
      </c>
      <c r="T169" s="58" t="s">
        <v>7330</v>
      </c>
      <c r="U169" s="56" t="s">
        <v>13</v>
      </c>
      <c r="V169" s="58" t="s">
        <v>13</v>
      </c>
      <c r="W169" s="58" t="s">
        <v>13</v>
      </c>
      <c r="X169" s="58" t="s">
        <v>13</v>
      </c>
      <c r="Y169" s="58" t="s">
        <v>13</v>
      </c>
      <c r="Z169" s="58" t="s">
        <v>7330</v>
      </c>
      <c r="AA169" s="58" t="s">
        <v>13</v>
      </c>
      <c r="AB169" s="58" t="s">
        <v>13</v>
      </c>
      <c r="AC169" s="56" t="s">
        <v>13</v>
      </c>
      <c r="AD169" s="56" t="s">
        <v>13</v>
      </c>
      <c r="AE169" s="56" t="s">
        <v>13</v>
      </c>
      <c r="AF169" s="56" t="s">
        <v>13</v>
      </c>
      <c r="AG169" s="56" t="s">
        <v>13</v>
      </c>
      <c r="AH169" s="56" t="s">
        <v>13</v>
      </c>
    </row>
    <row r="170" spans="1:34" ht="24.9" customHeight="1" x14ac:dyDescent="0.3">
      <c r="A170" s="54" t="s">
        <v>1525</v>
      </c>
      <c r="B170" s="55" t="s">
        <v>1513</v>
      </c>
      <c r="C170" s="56" t="s">
        <v>1516</v>
      </c>
      <c r="D170" s="56"/>
      <c r="E170" s="56">
        <v>2</v>
      </c>
      <c r="F170" s="56">
        <v>1</v>
      </c>
      <c r="G170" s="56">
        <v>4</v>
      </c>
      <c r="H170" s="56">
        <v>7</v>
      </c>
      <c r="I170" s="56">
        <v>9</v>
      </c>
      <c r="J170" s="104">
        <v>0.77777777777777779</v>
      </c>
      <c r="K170" s="56" t="s">
        <v>1526</v>
      </c>
      <c r="L170" s="56" t="s">
        <v>1517</v>
      </c>
      <c r="M170" s="56" t="s">
        <v>1518</v>
      </c>
      <c r="N170" s="56">
        <v>100</v>
      </c>
      <c r="O170" s="56"/>
      <c r="P170" s="56"/>
      <c r="Q170" s="56"/>
      <c r="R170" s="56" t="s">
        <v>18</v>
      </c>
      <c r="S170" s="57" t="s">
        <v>19</v>
      </c>
      <c r="T170" s="58" t="s">
        <v>13</v>
      </c>
      <c r="U170" s="56" t="s">
        <v>13</v>
      </c>
      <c r="V170" s="58" t="s">
        <v>7330</v>
      </c>
      <c r="W170" s="58" t="s">
        <v>13</v>
      </c>
      <c r="X170" s="58" t="s">
        <v>13</v>
      </c>
      <c r="Y170" s="58" t="s">
        <v>7330</v>
      </c>
      <c r="Z170" s="58" t="s">
        <v>13</v>
      </c>
      <c r="AA170" s="58" t="s">
        <v>13</v>
      </c>
      <c r="AB170" s="58" t="s">
        <v>7330</v>
      </c>
      <c r="AC170" s="56" t="s">
        <v>13</v>
      </c>
      <c r="AD170" s="56" t="s">
        <v>7330</v>
      </c>
      <c r="AE170" s="56" t="s">
        <v>13</v>
      </c>
      <c r="AF170" s="56" t="s">
        <v>13</v>
      </c>
      <c r="AG170" s="56" t="s">
        <v>7330</v>
      </c>
      <c r="AH170" s="56" t="s">
        <v>13</v>
      </c>
    </row>
    <row r="171" spans="1:34" ht="24.9" customHeight="1" x14ac:dyDescent="0.3">
      <c r="A171" s="59" t="s">
        <v>3431</v>
      </c>
      <c r="B171" s="60" t="s">
        <v>3429</v>
      </c>
      <c r="C171" s="57" t="s">
        <v>3433</v>
      </c>
      <c r="D171" s="57" t="s">
        <v>3430</v>
      </c>
      <c r="E171" s="57">
        <v>0</v>
      </c>
      <c r="F171" s="57">
        <v>1</v>
      </c>
      <c r="G171" s="57">
        <v>2</v>
      </c>
      <c r="H171" s="57">
        <v>3</v>
      </c>
      <c r="I171" s="57">
        <v>17</v>
      </c>
      <c r="J171" s="104">
        <v>0.17647058823529413</v>
      </c>
      <c r="K171" s="56" t="s">
        <v>3432</v>
      </c>
      <c r="L171" s="57" t="s">
        <v>3434</v>
      </c>
      <c r="M171" s="57" t="s">
        <v>3433</v>
      </c>
      <c r="N171" s="57">
        <v>100</v>
      </c>
      <c r="O171" s="57"/>
      <c r="P171" s="57"/>
      <c r="Q171" s="57"/>
      <c r="R171" s="57" t="s">
        <v>18</v>
      </c>
      <c r="S171" s="57" t="s">
        <v>55</v>
      </c>
      <c r="T171" s="61" t="s">
        <v>13</v>
      </c>
      <c r="U171" s="56" t="s">
        <v>7330</v>
      </c>
      <c r="V171" s="61" t="s">
        <v>13</v>
      </c>
      <c r="W171" s="61" t="s">
        <v>13</v>
      </c>
      <c r="X171" s="61" t="s">
        <v>13</v>
      </c>
      <c r="Y171" s="61" t="s">
        <v>13</v>
      </c>
      <c r="Z171" s="61" t="s">
        <v>13</v>
      </c>
      <c r="AA171" s="58" t="s">
        <v>7330</v>
      </c>
      <c r="AB171" s="61" t="s">
        <v>13</v>
      </c>
      <c r="AC171" s="56" t="s">
        <v>13</v>
      </c>
      <c r="AD171" s="56" t="s">
        <v>13</v>
      </c>
      <c r="AE171" s="56" t="s">
        <v>13</v>
      </c>
      <c r="AF171" s="56" t="s">
        <v>13</v>
      </c>
      <c r="AG171" s="56" t="s">
        <v>13</v>
      </c>
      <c r="AH171" s="56" t="s">
        <v>13</v>
      </c>
    </row>
    <row r="172" spans="1:34" ht="24.9" customHeight="1" x14ac:dyDescent="0.3">
      <c r="A172" s="54" t="s">
        <v>3965</v>
      </c>
      <c r="B172" s="55" t="s">
        <v>3964</v>
      </c>
      <c r="C172" s="56" t="s">
        <v>110</v>
      </c>
      <c r="D172" s="56"/>
      <c r="E172" s="56">
        <v>0</v>
      </c>
      <c r="F172" s="56">
        <v>0</v>
      </c>
      <c r="G172" s="56">
        <v>1</v>
      </c>
      <c r="H172" s="56">
        <v>1</v>
      </c>
      <c r="I172" s="56">
        <v>13</v>
      </c>
      <c r="J172" s="104">
        <v>7.6923076923076927E-2</v>
      </c>
      <c r="K172" s="56" t="s">
        <v>3966</v>
      </c>
      <c r="L172" s="56" t="s">
        <v>3967</v>
      </c>
      <c r="M172" s="56" t="s">
        <v>110</v>
      </c>
      <c r="N172" s="56" t="s">
        <v>7374</v>
      </c>
      <c r="O172" s="57" t="s">
        <v>17906</v>
      </c>
      <c r="P172" s="56" t="s">
        <v>3968</v>
      </c>
      <c r="Q172" s="56" t="s">
        <v>7374</v>
      </c>
      <c r="R172" s="56" t="s">
        <v>18</v>
      </c>
      <c r="S172" s="56" t="s">
        <v>149</v>
      </c>
      <c r="T172" s="58" t="s">
        <v>13</v>
      </c>
      <c r="U172" s="56" t="s">
        <v>13</v>
      </c>
      <c r="V172" s="58" t="s">
        <v>7330</v>
      </c>
      <c r="W172" s="58" t="s">
        <v>13</v>
      </c>
      <c r="X172" s="58" t="s">
        <v>13</v>
      </c>
      <c r="Y172" s="58" t="s">
        <v>7330</v>
      </c>
      <c r="Z172" s="58" t="s">
        <v>13</v>
      </c>
      <c r="AA172" s="58" t="s">
        <v>13</v>
      </c>
      <c r="AB172" s="58" t="s">
        <v>7330</v>
      </c>
      <c r="AC172" s="56" t="s">
        <v>13</v>
      </c>
      <c r="AD172" s="56" t="s">
        <v>7330</v>
      </c>
      <c r="AE172" s="56" t="s">
        <v>13</v>
      </c>
      <c r="AF172" s="56" t="s">
        <v>7330</v>
      </c>
      <c r="AG172" s="56" t="s">
        <v>13</v>
      </c>
      <c r="AH172" s="56" t="s">
        <v>13</v>
      </c>
    </row>
    <row r="173" spans="1:34" ht="24.9" customHeight="1" x14ac:dyDescent="0.3">
      <c r="A173" s="54" t="s">
        <v>830</v>
      </c>
      <c r="B173" s="55" t="s">
        <v>820</v>
      </c>
      <c r="C173" s="56" t="s">
        <v>824</v>
      </c>
      <c r="D173" s="56" t="s">
        <v>821</v>
      </c>
      <c r="E173" s="56">
        <v>4</v>
      </c>
      <c r="F173" s="56">
        <v>1</v>
      </c>
      <c r="G173" s="56">
        <v>2</v>
      </c>
      <c r="H173" s="56">
        <v>7</v>
      </c>
      <c r="I173" s="56">
        <v>17</v>
      </c>
      <c r="J173" s="104">
        <v>0.41176470588235292</v>
      </c>
      <c r="K173" s="56" t="s">
        <v>831</v>
      </c>
      <c r="L173" s="56" t="s">
        <v>825</v>
      </c>
      <c r="M173" s="56" t="s">
        <v>824</v>
      </c>
      <c r="N173" s="56">
        <v>100</v>
      </c>
      <c r="O173" s="56"/>
      <c r="P173" s="56"/>
      <c r="Q173" s="56"/>
      <c r="R173" s="56" t="s">
        <v>18</v>
      </c>
      <c r="S173" s="56" t="s">
        <v>465</v>
      </c>
      <c r="T173" s="58" t="s">
        <v>13</v>
      </c>
      <c r="U173" s="56" t="s">
        <v>13</v>
      </c>
      <c r="V173" s="58" t="s">
        <v>7330</v>
      </c>
      <c r="W173" s="58" t="s">
        <v>13</v>
      </c>
      <c r="X173" s="58" t="s">
        <v>13</v>
      </c>
      <c r="Y173" s="58" t="s">
        <v>7330</v>
      </c>
      <c r="Z173" s="58" t="s">
        <v>13</v>
      </c>
      <c r="AA173" s="58" t="s">
        <v>13</v>
      </c>
      <c r="AB173" s="58" t="s">
        <v>13</v>
      </c>
      <c r="AC173" s="56" t="s">
        <v>13</v>
      </c>
      <c r="AD173" s="56" t="s">
        <v>7330</v>
      </c>
      <c r="AE173" s="56" t="s">
        <v>13</v>
      </c>
      <c r="AF173" s="56" t="s">
        <v>13</v>
      </c>
      <c r="AG173" s="56" t="s">
        <v>7330</v>
      </c>
      <c r="AH173" s="56" t="s">
        <v>13</v>
      </c>
    </row>
    <row r="174" spans="1:34" ht="24.9" customHeight="1" x14ac:dyDescent="0.3">
      <c r="A174" s="54" t="s">
        <v>1365</v>
      </c>
      <c r="B174" s="55" t="s">
        <v>1364</v>
      </c>
      <c r="C174" s="56" t="s">
        <v>1367</v>
      </c>
      <c r="D174" s="56"/>
      <c r="E174" s="56">
        <v>1</v>
      </c>
      <c r="F174" s="56">
        <v>0</v>
      </c>
      <c r="G174" s="56">
        <v>0</v>
      </c>
      <c r="H174" s="56">
        <v>1</v>
      </c>
      <c r="I174" s="56">
        <v>3</v>
      </c>
      <c r="J174" s="104">
        <v>0.33333333333333331</v>
      </c>
      <c r="K174" s="56" t="s">
        <v>1366</v>
      </c>
      <c r="L174" s="56" t="s">
        <v>1368</v>
      </c>
      <c r="M174" s="56" t="s">
        <v>1369</v>
      </c>
      <c r="N174" s="56" t="s">
        <v>7392</v>
      </c>
      <c r="O174" s="56"/>
      <c r="P174" s="56"/>
      <c r="Q174" s="56"/>
      <c r="R174" s="56" t="s">
        <v>18</v>
      </c>
      <c r="S174" s="56" t="s">
        <v>91</v>
      </c>
      <c r="T174" s="58" t="s">
        <v>7330</v>
      </c>
      <c r="U174" s="56" t="s">
        <v>13</v>
      </c>
      <c r="V174" s="58" t="s">
        <v>13</v>
      </c>
      <c r="W174" s="58" t="s">
        <v>7330</v>
      </c>
      <c r="X174" s="58" t="s">
        <v>13</v>
      </c>
      <c r="Y174" s="58" t="s">
        <v>13</v>
      </c>
      <c r="Z174" s="58" t="s">
        <v>13</v>
      </c>
      <c r="AA174" s="58" t="s">
        <v>13</v>
      </c>
      <c r="AB174" s="58" t="s">
        <v>13</v>
      </c>
      <c r="AC174" s="56" t="s">
        <v>13</v>
      </c>
      <c r="AD174" s="56" t="s">
        <v>13</v>
      </c>
      <c r="AE174" s="56" t="s">
        <v>13</v>
      </c>
      <c r="AF174" s="56" t="s">
        <v>13</v>
      </c>
      <c r="AG174" s="56" t="s">
        <v>13</v>
      </c>
      <c r="AH174" s="56" t="s">
        <v>13</v>
      </c>
    </row>
    <row r="175" spans="1:34" ht="24.9" customHeight="1" x14ac:dyDescent="0.3">
      <c r="A175" s="54" t="s">
        <v>6608</v>
      </c>
      <c r="B175" s="55" t="s">
        <v>6596</v>
      </c>
      <c r="C175" s="56" t="s">
        <v>6600</v>
      </c>
      <c r="D175" s="56" t="s">
        <v>6597</v>
      </c>
      <c r="E175" s="56">
        <v>3</v>
      </c>
      <c r="F175" s="56">
        <v>0</v>
      </c>
      <c r="G175" s="56">
        <v>2</v>
      </c>
      <c r="H175" s="56">
        <v>5</v>
      </c>
      <c r="I175" s="56">
        <v>14</v>
      </c>
      <c r="J175" s="104">
        <v>0.35714285714285715</v>
      </c>
      <c r="K175" s="56" t="s">
        <v>6609</v>
      </c>
      <c r="L175" s="56" t="s">
        <v>6601</v>
      </c>
      <c r="M175" s="56" t="s">
        <v>6600</v>
      </c>
      <c r="N175" s="56" t="s">
        <v>7374</v>
      </c>
      <c r="O175" s="56"/>
      <c r="P175" s="56"/>
      <c r="Q175" s="56"/>
      <c r="R175" s="56" t="s">
        <v>18</v>
      </c>
      <c r="S175" s="57" t="s">
        <v>418</v>
      </c>
      <c r="T175" s="58" t="s">
        <v>7330</v>
      </c>
      <c r="U175" s="56" t="s">
        <v>13</v>
      </c>
      <c r="V175" s="58" t="s">
        <v>13</v>
      </c>
      <c r="W175" s="58" t="s">
        <v>7330</v>
      </c>
      <c r="X175" s="58" t="s">
        <v>13</v>
      </c>
      <c r="Y175" s="58" t="s">
        <v>13</v>
      </c>
      <c r="Z175" s="58" t="s">
        <v>13</v>
      </c>
      <c r="AA175" s="58" t="s">
        <v>13</v>
      </c>
      <c r="AB175" s="58" t="s">
        <v>13</v>
      </c>
      <c r="AC175" s="56" t="s">
        <v>13</v>
      </c>
      <c r="AD175" s="56" t="s">
        <v>13</v>
      </c>
      <c r="AE175" s="56" t="s">
        <v>13</v>
      </c>
      <c r="AF175" s="56" t="s">
        <v>13</v>
      </c>
      <c r="AG175" s="56" t="s">
        <v>13</v>
      </c>
      <c r="AH175" s="56" t="s">
        <v>13</v>
      </c>
    </row>
    <row r="176" spans="1:34" ht="24.9" customHeight="1" x14ac:dyDescent="0.3">
      <c r="A176" s="59" t="s">
        <v>1712</v>
      </c>
      <c r="B176" s="60" t="s">
        <v>1711</v>
      </c>
      <c r="C176" s="57" t="s">
        <v>1714</v>
      </c>
      <c r="D176" s="57"/>
      <c r="E176" s="57">
        <v>0</v>
      </c>
      <c r="F176" s="57">
        <v>1</v>
      </c>
      <c r="G176" s="57">
        <v>0</v>
      </c>
      <c r="H176" s="57">
        <v>1</v>
      </c>
      <c r="I176" s="57">
        <v>5</v>
      </c>
      <c r="J176" s="104">
        <v>0.2</v>
      </c>
      <c r="K176" s="56" t="s">
        <v>1713</v>
      </c>
      <c r="L176" s="57" t="s">
        <v>1715</v>
      </c>
      <c r="M176" s="57" t="s">
        <v>1716</v>
      </c>
      <c r="N176" s="57">
        <v>100</v>
      </c>
      <c r="O176" s="57"/>
      <c r="P176" s="57"/>
      <c r="Q176" s="57"/>
      <c r="R176" s="57" t="s">
        <v>18</v>
      </c>
      <c r="S176" s="57" t="s">
        <v>91</v>
      </c>
      <c r="T176" s="61" t="s">
        <v>13</v>
      </c>
      <c r="U176" s="56" t="s">
        <v>7330</v>
      </c>
      <c r="V176" s="61" t="s">
        <v>13</v>
      </c>
      <c r="W176" s="61" t="s">
        <v>13</v>
      </c>
      <c r="X176" s="61" t="s">
        <v>7330</v>
      </c>
      <c r="Y176" s="61" t="s">
        <v>13</v>
      </c>
      <c r="Z176" s="61" t="s">
        <v>13</v>
      </c>
      <c r="AA176" s="61" t="s">
        <v>13</v>
      </c>
      <c r="AB176" s="61" t="s">
        <v>13</v>
      </c>
      <c r="AC176" s="56" t="s">
        <v>13</v>
      </c>
      <c r="AD176" s="56" t="s">
        <v>13</v>
      </c>
      <c r="AE176" s="56" t="s">
        <v>13</v>
      </c>
      <c r="AF176" s="56" t="s">
        <v>13</v>
      </c>
      <c r="AG176" s="56" t="s">
        <v>13</v>
      </c>
      <c r="AH176" s="56" t="s">
        <v>13</v>
      </c>
    </row>
    <row r="177" spans="1:34" ht="24.9" customHeight="1" x14ac:dyDescent="0.3">
      <c r="A177" s="54" t="s">
        <v>2222</v>
      </c>
      <c r="B177" s="55" t="s">
        <v>2221</v>
      </c>
      <c r="C177" s="56" t="s">
        <v>1471</v>
      </c>
      <c r="D177" s="56"/>
      <c r="E177" s="56">
        <v>0</v>
      </c>
      <c r="F177" s="56">
        <v>0</v>
      </c>
      <c r="G177" s="56">
        <v>1</v>
      </c>
      <c r="H177" s="56">
        <v>1</v>
      </c>
      <c r="I177" s="56">
        <v>13</v>
      </c>
      <c r="J177" s="104">
        <v>7.6923076923076927E-2</v>
      </c>
      <c r="K177" s="56" t="s">
        <v>2223</v>
      </c>
      <c r="L177" s="56" t="s">
        <v>2224</v>
      </c>
      <c r="M177" s="56" t="s">
        <v>2225</v>
      </c>
      <c r="N177" s="56">
        <v>100</v>
      </c>
      <c r="O177" s="56"/>
      <c r="P177" s="56"/>
      <c r="Q177" s="56"/>
      <c r="R177" s="56" t="s">
        <v>18</v>
      </c>
      <c r="S177" s="56" t="s">
        <v>79</v>
      </c>
      <c r="T177" s="58" t="s">
        <v>13</v>
      </c>
      <c r="U177" s="56" t="s">
        <v>13</v>
      </c>
      <c r="V177" s="58" t="s">
        <v>7330</v>
      </c>
      <c r="W177" s="58" t="s">
        <v>13</v>
      </c>
      <c r="X177" s="58" t="s">
        <v>13</v>
      </c>
      <c r="Y177" s="58" t="s">
        <v>7330</v>
      </c>
      <c r="Z177" s="58" t="s">
        <v>13</v>
      </c>
      <c r="AA177" s="58" t="s">
        <v>13</v>
      </c>
      <c r="AB177" s="58" t="s">
        <v>7330</v>
      </c>
      <c r="AC177" s="56" t="s">
        <v>13</v>
      </c>
      <c r="AD177" s="56" t="s">
        <v>13</v>
      </c>
      <c r="AE177" s="56" t="s">
        <v>7330</v>
      </c>
      <c r="AF177" s="56" t="s">
        <v>13</v>
      </c>
      <c r="AG177" s="56" t="s">
        <v>7330</v>
      </c>
      <c r="AH177" s="56" t="s">
        <v>13</v>
      </c>
    </row>
    <row r="178" spans="1:34" ht="24.9" customHeight="1" x14ac:dyDescent="0.3">
      <c r="A178" s="54" t="s">
        <v>4497</v>
      </c>
      <c r="B178" s="55" t="s">
        <v>4463</v>
      </c>
      <c r="C178" s="56" t="s">
        <v>410</v>
      </c>
      <c r="D178" s="56"/>
      <c r="E178" s="56">
        <v>8</v>
      </c>
      <c r="F178" s="56">
        <v>3</v>
      </c>
      <c r="G178" s="56">
        <v>5</v>
      </c>
      <c r="H178" s="56">
        <v>16</v>
      </c>
      <c r="I178" s="56">
        <v>31</v>
      </c>
      <c r="J178" s="104">
        <v>0.5161290322580645</v>
      </c>
      <c r="K178" s="56" t="s">
        <v>4498</v>
      </c>
      <c r="L178" s="56" t="s">
        <v>4466</v>
      </c>
      <c r="M178" s="56" t="s">
        <v>4467</v>
      </c>
      <c r="N178" s="56" t="s">
        <v>7377</v>
      </c>
      <c r="O178" s="56"/>
      <c r="P178" s="56"/>
      <c r="Q178" s="56"/>
      <c r="R178" s="56" t="s">
        <v>63</v>
      </c>
      <c r="S178" s="56" t="s">
        <v>250</v>
      </c>
      <c r="T178" s="58" t="s">
        <v>7330</v>
      </c>
      <c r="U178" s="56" t="s">
        <v>13</v>
      </c>
      <c r="V178" s="58" t="s">
        <v>13</v>
      </c>
      <c r="W178" s="58" t="s">
        <v>7330</v>
      </c>
      <c r="X178" s="58" t="s">
        <v>13</v>
      </c>
      <c r="Y178" s="58" t="s">
        <v>13</v>
      </c>
      <c r="Z178" s="58" t="s">
        <v>13</v>
      </c>
      <c r="AA178" s="58" t="s">
        <v>13</v>
      </c>
      <c r="AB178" s="58" t="s">
        <v>13</v>
      </c>
      <c r="AC178" s="56" t="s">
        <v>7330</v>
      </c>
      <c r="AD178" s="56" t="s">
        <v>13</v>
      </c>
      <c r="AE178" s="56" t="s">
        <v>13</v>
      </c>
      <c r="AF178" s="56" t="s">
        <v>7330</v>
      </c>
      <c r="AG178" s="56" t="s">
        <v>13</v>
      </c>
      <c r="AH178" s="56" t="s">
        <v>13</v>
      </c>
    </row>
    <row r="179" spans="1:34" ht="24.9" customHeight="1" x14ac:dyDescent="0.3">
      <c r="A179" s="54" t="s">
        <v>1132</v>
      </c>
      <c r="B179" s="55" t="s">
        <v>1099</v>
      </c>
      <c r="C179" s="56" t="s">
        <v>1103</v>
      </c>
      <c r="D179" s="56" t="s">
        <v>1100</v>
      </c>
      <c r="E179" s="56">
        <v>5</v>
      </c>
      <c r="F179" s="56">
        <v>2</v>
      </c>
      <c r="G179" s="56">
        <v>10</v>
      </c>
      <c r="H179" s="56">
        <v>17</v>
      </c>
      <c r="I179" s="56">
        <v>46</v>
      </c>
      <c r="J179" s="104">
        <v>0.36956521739130432</v>
      </c>
      <c r="K179" s="56" t="s">
        <v>1133</v>
      </c>
      <c r="L179" s="56" t="s">
        <v>1104</v>
      </c>
      <c r="M179" s="56" t="s">
        <v>1103</v>
      </c>
      <c r="N179" s="56">
        <v>100</v>
      </c>
      <c r="O179" s="56"/>
      <c r="P179" s="56"/>
      <c r="Q179" s="56"/>
      <c r="R179" s="56" t="s">
        <v>18</v>
      </c>
      <c r="S179" s="57" t="s">
        <v>55</v>
      </c>
      <c r="T179" s="58" t="s">
        <v>13</v>
      </c>
      <c r="U179" s="56" t="s">
        <v>13</v>
      </c>
      <c r="V179" s="58" t="s">
        <v>7330</v>
      </c>
      <c r="W179" s="58" t="s">
        <v>13</v>
      </c>
      <c r="X179" s="58" t="s">
        <v>13</v>
      </c>
      <c r="Y179" s="58" t="s">
        <v>7330</v>
      </c>
      <c r="Z179" s="58" t="s">
        <v>13</v>
      </c>
      <c r="AA179" s="58" t="s">
        <v>7330</v>
      </c>
      <c r="AB179" s="58" t="s">
        <v>13</v>
      </c>
      <c r="AC179" s="56" t="s">
        <v>13</v>
      </c>
      <c r="AD179" s="56" t="s">
        <v>7330</v>
      </c>
      <c r="AE179" s="56" t="s">
        <v>13</v>
      </c>
      <c r="AF179" s="56" t="s">
        <v>13</v>
      </c>
      <c r="AG179" s="56" t="s">
        <v>7330</v>
      </c>
      <c r="AH179" s="56" t="s">
        <v>13</v>
      </c>
    </row>
    <row r="180" spans="1:34" ht="24.9" customHeight="1" x14ac:dyDescent="0.3">
      <c r="A180" s="54" t="s">
        <v>6497</v>
      </c>
      <c r="B180" s="55" t="s">
        <v>6496</v>
      </c>
      <c r="C180" s="56" t="s">
        <v>110</v>
      </c>
      <c r="D180" s="56"/>
      <c r="E180" s="56">
        <v>1</v>
      </c>
      <c r="F180" s="56">
        <v>0</v>
      </c>
      <c r="G180" s="56">
        <v>0</v>
      </c>
      <c r="H180" s="56">
        <v>1</v>
      </c>
      <c r="I180" s="56">
        <v>9</v>
      </c>
      <c r="J180" s="104">
        <v>0.1111111111111111</v>
      </c>
      <c r="K180" s="56" t="s">
        <v>6498</v>
      </c>
      <c r="L180" s="56" t="s">
        <v>6499</v>
      </c>
      <c r="M180" s="56" t="s">
        <v>202</v>
      </c>
      <c r="N180" s="56">
        <v>100</v>
      </c>
      <c r="O180" s="56" t="s">
        <v>17957</v>
      </c>
      <c r="P180" s="56" t="s">
        <v>6500</v>
      </c>
      <c r="Q180" s="56">
        <v>100</v>
      </c>
      <c r="R180" s="56" t="s">
        <v>112</v>
      </c>
      <c r="S180" s="56" t="s">
        <v>113</v>
      </c>
      <c r="T180" s="58" t="s">
        <v>7330</v>
      </c>
      <c r="U180" s="56" t="s">
        <v>13</v>
      </c>
      <c r="V180" s="58" t="s">
        <v>13</v>
      </c>
      <c r="W180" s="58" t="s">
        <v>7330</v>
      </c>
      <c r="X180" s="58" t="s">
        <v>13</v>
      </c>
      <c r="Y180" s="58" t="s">
        <v>13</v>
      </c>
      <c r="Z180" s="58" t="s">
        <v>13</v>
      </c>
      <c r="AA180" s="58" t="s">
        <v>13</v>
      </c>
      <c r="AB180" s="58" t="s">
        <v>13</v>
      </c>
      <c r="AC180" s="56" t="s">
        <v>13</v>
      </c>
      <c r="AD180" s="56" t="s">
        <v>13</v>
      </c>
      <c r="AE180" s="56" t="s">
        <v>13</v>
      </c>
      <c r="AF180" s="56" t="s">
        <v>13</v>
      </c>
      <c r="AG180" s="56" t="s">
        <v>13</v>
      </c>
      <c r="AH180" s="56" t="s">
        <v>13</v>
      </c>
    </row>
    <row r="181" spans="1:34" ht="24.9" customHeight="1" x14ac:dyDescent="0.3">
      <c r="A181" s="54" t="s">
        <v>160</v>
      </c>
      <c r="B181" s="55" t="s">
        <v>143</v>
      </c>
      <c r="C181" s="56" t="s">
        <v>147</v>
      </c>
      <c r="D181" s="56" t="s">
        <v>144</v>
      </c>
      <c r="E181" s="56">
        <v>2</v>
      </c>
      <c r="F181" s="56">
        <v>0</v>
      </c>
      <c r="G181" s="56">
        <v>4</v>
      </c>
      <c r="H181" s="56">
        <v>6</v>
      </c>
      <c r="I181" s="56">
        <v>10</v>
      </c>
      <c r="J181" s="104">
        <v>0.6</v>
      </c>
      <c r="K181" s="56" t="s">
        <v>161</v>
      </c>
      <c r="L181" s="56" t="s">
        <v>148</v>
      </c>
      <c r="M181" s="56" t="s">
        <v>147</v>
      </c>
      <c r="N181" s="56">
        <v>100</v>
      </c>
      <c r="O181" s="56"/>
      <c r="P181" s="56"/>
      <c r="Q181" s="56"/>
      <c r="R181" s="56" t="s">
        <v>18</v>
      </c>
      <c r="S181" s="56" t="s">
        <v>149</v>
      </c>
      <c r="T181" s="58" t="s">
        <v>7330</v>
      </c>
      <c r="U181" s="56" t="s">
        <v>13</v>
      </c>
      <c r="V181" s="58" t="s">
        <v>13</v>
      </c>
      <c r="W181" s="58" t="s">
        <v>7330</v>
      </c>
      <c r="X181" s="58" t="s">
        <v>13</v>
      </c>
      <c r="Y181" s="58" t="s">
        <v>13</v>
      </c>
      <c r="Z181" s="58" t="s">
        <v>13</v>
      </c>
      <c r="AA181" s="58" t="s">
        <v>13</v>
      </c>
      <c r="AB181" s="58" t="s">
        <v>13</v>
      </c>
      <c r="AC181" s="56" t="s">
        <v>7330</v>
      </c>
      <c r="AD181" s="56" t="s">
        <v>13</v>
      </c>
      <c r="AE181" s="56" t="s">
        <v>13</v>
      </c>
      <c r="AF181" s="56" t="s">
        <v>7330</v>
      </c>
      <c r="AG181" s="56" t="s">
        <v>13</v>
      </c>
      <c r="AH181" s="56" t="s">
        <v>13</v>
      </c>
    </row>
    <row r="182" spans="1:34" ht="24.9" customHeight="1" x14ac:dyDescent="0.3">
      <c r="A182" s="54" t="s">
        <v>5146</v>
      </c>
      <c r="B182" s="55" t="s">
        <v>5141</v>
      </c>
      <c r="C182" s="56" t="s">
        <v>207</v>
      </c>
      <c r="D182" s="56"/>
      <c r="E182" s="56">
        <v>1</v>
      </c>
      <c r="F182" s="56">
        <v>1</v>
      </c>
      <c r="G182" s="56">
        <v>0</v>
      </c>
      <c r="H182" s="56">
        <v>2</v>
      </c>
      <c r="I182" s="56">
        <v>16</v>
      </c>
      <c r="J182" s="104">
        <v>0.125</v>
      </c>
      <c r="K182" s="56" t="s">
        <v>5147</v>
      </c>
      <c r="L182" s="56" t="s">
        <v>5144</v>
      </c>
      <c r="M182" s="56" t="s">
        <v>5145</v>
      </c>
      <c r="N182" s="56" t="s">
        <v>7384</v>
      </c>
      <c r="O182" s="56"/>
      <c r="P182" s="56"/>
      <c r="Q182" s="56"/>
      <c r="R182" s="56" t="s">
        <v>18</v>
      </c>
      <c r="S182" s="57" t="s">
        <v>130</v>
      </c>
      <c r="T182" s="58" t="s">
        <v>7330</v>
      </c>
      <c r="U182" s="56" t="s">
        <v>13</v>
      </c>
      <c r="V182" s="58" t="s">
        <v>13</v>
      </c>
      <c r="W182" s="58" t="s">
        <v>7330</v>
      </c>
      <c r="X182" s="58" t="s">
        <v>13</v>
      </c>
      <c r="Y182" s="58" t="s">
        <v>13</v>
      </c>
      <c r="Z182" s="58" t="s">
        <v>13</v>
      </c>
      <c r="AA182" s="58" t="s">
        <v>13</v>
      </c>
      <c r="AB182" s="58" t="s">
        <v>13</v>
      </c>
      <c r="AC182" s="56" t="s">
        <v>13</v>
      </c>
      <c r="AD182" s="56" t="s">
        <v>13</v>
      </c>
      <c r="AE182" s="56" t="s">
        <v>13</v>
      </c>
      <c r="AF182" s="56" t="s">
        <v>13</v>
      </c>
      <c r="AG182" s="56" t="s">
        <v>13</v>
      </c>
      <c r="AH182" s="56" t="s">
        <v>13</v>
      </c>
    </row>
    <row r="183" spans="1:34" ht="24.9" customHeight="1" x14ac:dyDescent="0.3">
      <c r="A183" s="54" t="s">
        <v>3757</v>
      </c>
      <c r="B183" s="55" t="s">
        <v>3749</v>
      </c>
      <c r="C183" s="56" t="s">
        <v>3753</v>
      </c>
      <c r="D183" s="56" t="s">
        <v>3750</v>
      </c>
      <c r="E183" s="56">
        <v>2</v>
      </c>
      <c r="F183" s="56">
        <v>0</v>
      </c>
      <c r="G183" s="56">
        <v>1</v>
      </c>
      <c r="H183" s="56">
        <v>3</v>
      </c>
      <c r="I183" s="56">
        <v>15</v>
      </c>
      <c r="J183" s="104">
        <v>0.2</v>
      </c>
      <c r="K183" s="56" t="s">
        <v>3758</v>
      </c>
      <c r="L183" s="56" t="s">
        <v>3754</v>
      </c>
      <c r="M183" s="56" t="s">
        <v>3753</v>
      </c>
      <c r="N183" s="56" t="s">
        <v>7375</v>
      </c>
      <c r="O183" s="56"/>
      <c r="P183" s="56"/>
      <c r="Q183" s="56"/>
      <c r="R183" s="56" t="s">
        <v>18</v>
      </c>
      <c r="S183" s="56" t="s">
        <v>644</v>
      </c>
      <c r="T183" s="58" t="s">
        <v>7330</v>
      </c>
      <c r="U183" s="56" t="s">
        <v>13</v>
      </c>
      <c r="V183" s="58" t="s">
        <v>13</v>
      </c>
      <c r="W183" s="58" t="s">
        <v>7330</v>
      </c>
      <c r="X183" s="58" t="s">
        <v>13</v>
      </c>
      <c r="Y183" s="58" t="s">
        <v>13</v>
      </c>
      <c r="Z183" s="58" t="s">
        <v>13</v>
      </c>
      <c r="AA183" s="58" t="s">
        <v>13</v>
      </c>
      <c r="AB183" s="58" t="s">
        <v>13</v>
      </c>
      <c r="AC183" s="56" t="s">
        <v>13</v>
      </c>
      <c r="AD183" s="56" t="s">
        <v>13</v>
      </c>
      <c r="AE183" s="56" t="s">
        <v>13</v>
      </c>
      <c r="AF183" s="56" t="s">
        <v>13</v>
      </c>
      <c r="AG183" s="56" t="s">
        <v>13</v>
      </c>
      <c r="AH183" s="56" t="s">
        <v>13</v>
      </c>
    </row>
    <row r="184" spans="1:34" ht="24.9" customHeight="1" x14ac:dyDescent="0.3">
      <c r="A184" s="54" t="s">
        <v>6398</v>
      </c>
      <c r="B184" s="55" t="s">
        <v>6369</v>
      </c>
      <c r="C184" s="56" t="s">
        <v>6373</v>
      </c>
      <c r="D184" s="56" t="s">
        <v>6370</v>
      </c>
      <c r="E184" s="56">
        <v>3</v>
      </c>
      <c r="F184" s="56">
        <v>5</v>
      </c>
      <c r="G184" s="56">
        <v>5</v>
      </c>
      <c r="H184" s="56">
        <v>13</v>
      </c>
      <c r="I184" s="56">
        <v>46</v>
      </c>
      <c r="J184" s="104">
        <v>0.28260869565217389</v>
      </c>
      <c r="K184" s="56" t="s">
        <v>6399</v>
      </c>
      <c r="L184" s="56" t="s">
        <v>6374</v>
      </c>
      <c r="M184" s="56" t="s">
        <v>6375</v>
      </c>
      <c r="N184" s="56">
        <v>100</v>
      </c>
      <c r="O184" s="56"/>
      <c r="P184" s="56"/>
      <c r="Q184" s="56"/>
      <c r="R184" s="56" t="s">
        <v>18</v>
      </c>
      <c r="S184" s="56" t="s">
        <v>465</v>
      </c>
      <c r="T184" s="58" t="s">
        <v>7330</v>
      </c>
      <c r="U184" s="56" t="s">
        <v>13</v>
      </c>
      <c r="V184" s="58" t="s">
        <v>13</v>
      </c>
      <c r="W184" s="58" t="s">
        <v>7330</v>
      </c>
      <c r="X184" s="58" t="s">
        <v>13</v>
      </c>
      <c r="Y184" s="58" t="s">
        <v>13</v>
      </c>
      <c r="Z184" s="58" t="s">
        <v>13</v>
      </c>
      <c r="AA184" s="58" t="s">
        <v>13</v>
      </c>
      <c r="AB184" s="58" t="s">
        <v>13</v>
      </c>
      <c r="AC184" s="56" t="s">
        <v>13</v>
      </c>
      <c r="AD184" s="56" t="s">
        <v>13</v>
      </c>
      <c r="AE184" s="56" t="s">
        <v>13</v>
      </c>
      <c r="AF184" s="56" t="s">
        <v>7330</v>
      </c>
      <c r="AG184" s="56" t="s">
        <v>13</v>
      </c>
      <c r="AH184" s="56" t="s">
        <v>13</v>
      </c>
    </row>
    <row r="185" spans="1:34" ht="24.9" customHeight="1" x14ac:dyDescent="0.3">
      <c r="A185" s="54" t="s">
        <v>4330</v>
      </c>
      <c r="B185" s="55" t="s">
        <v>4307</v>
      </c>
      <c r="C185" s="56" t="s">
        <v>4311</v>
      </c>
      <c r="D185" s="56" t="s">
        <v>4308</v>
      </c>
      <c r="E185" s="56">
        <v>3</v>
      </c>
      <c r="F185" s="56">
        <v>0</v>
      </c>
      <c r="G185" s="56">
        <v>5</v>
      </c>
      <c r="H185" s="56">
        <v>8</v>
      </c>
      <c r="I185" s="56">
        <v>26</v>
      </c>
      <c r="J185" s="104">
        <v>0.30769230769230771</v>
      </c>
      <c r="K185" s="56" t="s">
        <v>4322</v>
      </c>
      <c r="L185" s="56" t="s">
        <v>4312</v>
      </c>
      <c r="M185" s="56" t="s">
        <v>4313</v>
      </c>
      <c r="N185" s="56">
        <v>100</v>
      </c>
      <c r="O185" s="56"/>
      <c r="P185" s="56"/>
      <c r="Q185" s="56"/>
      <c r="R185" s="56" t="s">
        <v>18</v>
      </c>
      <c r="S185" s="56" t="s">
        <v>465</v>
      </c>
      <c r="T185" s="58" t="s">
        <v>7330</v>
      </c>
      <c r="U185" s="56" t="s">
        <v>13</v>
      </c>
      <c r="V185" s="58" t="s">
        <v>13</v>
      </c>
      <c r="W185" s="58" t="s">
        <v>7330</v>
      </c>
      <c r="X185" s="58" t="s">
        <v>13</v>
      </c>
      <c r="Y185" s="58" t="s">
        <v>13</v>
      </c>
      <c r="Z185" s="58" t="s">
        <v>13</v>
      </c>
      <c r="AA185" s="58" t="s">
        <v>13</v>
      </c>
      <c r="AB185" s="58" t="s">
        <v>13</v>
      </c>
      <c r="AC185" s="56" t="s">
        <v>13</v>
      </c>
      <c r="AD185" s="56" t="s">
        <v>13</v>
      </c>
      <c r="AE185" s="56" t="s">
        <v>13</v>
      </c>
      <c r="AF185" s="56" t="s">
        <v>13</v>
      </c>
      <c r="AG185" s="56" t="s">
        <v>13</v>
      </c>
      <c r="AH185" s="56" t="s">
        <v>13</v>
      </c>
    </row>
    <row r="186" spans="1:34" ht="24.9" customHeight="1" x14ac:dyDescent="0.3">
      <c r="A186" s="54" t="s">
        <v>6871</v>
      </c>
      <c r="B186" s="55" t="s">
        <v>6864</v>
      </c>
      <c r="C186" s="56" t="s">
        <v>6868</v>
      </c>
      <c r="D186" s="56" t="s">
        <v>6865</v>
      </c>
      <c r="E186" s="56">
        <v>2</v>
      </c>
      <c r="F186" s="56">
        <v>0</v>
      </c>
      <c r="G186" s="56">
        <v>0</v>
      </c>
      <c r="H186" s="56">
        <v>2</v>
      </c>
      <c r="I186" s="56">
        <v>12</v>
      </c>
      <c r="J186" s="104">
        <v>0.16666666666666666</v>
      </c>
      <c r="K186" s="56" t="s">
        <v>6872</v>
      </c>
      <c r="L186" s="56" t="s">
        <v>6869</v>
      </c>
      <c r="M186" s="56" t="s">
        <v>6868</v>
      </c>
      <c r="N186" s="56">
        <v>100</v>
      </c>
      <c r="O186" s="56"/>
      <c r="P186" s="56"/>
      <c r="Q186" s="56"/>
      <c r="R186" s="56" t="s">
        <v>112</v>
      </c>
      <c r="S186" s="56" t="s">
        <v>79</v>
      </c>
      <c r="T186" s="58" t="s">
        <v>7330</v>
      </c>
      <c r="U186" s="56" t="s">
        <v>13</v>
      </c>
      <c r="V186" s="58" t="s">
        <v>13</v>
      </c>
      <c r="W186" s="58" t="s">
        <v>7330</v>
      </c>
      <c r="X186" s="58" t="s">
        <v>13</v>
      </c>
      <c r="Y186" s="58" t="s">
        <v>13</v>
      </c>
      <c r="Z186" s="58" t="s">
        <v>13</v>
      </c>
      <c r="AA186" s="58" t="s">
        <v>13</v>
      </c>
      <c r="AB186" s="58" t="s">
        <v>13</v>
      </c>
      <c r="AC186" s="56" t="s">
        <v>13</v>
      </c>
      <c r="AD186" s="56" t="s">
        <v>13</v>
      </c>
      <c r="AE186" s="56" t="s">
        <v>13</v>
      </c>
      <c r="AF186" s="56" t="s">
        <v>13</v>
      </c>
      <c r="AG186" s="56" t="s">
        <v>13</v>
      </c>
      <c r="AH186" s="56" t="s">
        <v>13</v>
      </c>
    </row>
    <row r="187" spans="1:34" ht="24.9" customHeight="1" x14ac:dyDescent="0.3">
      <c r="A187" s="54" t="s">
        <v>3994</v>
      </c>
      <c r="B187" s="55" t="s">
        <v>3969</v>
      </c>
      <c r="C187" s="56" t="s">
        <v>3973</v>
      </c>
      <c r="D187" s="56" t="s">
        <v>3970</v>
      </c>
      <c r="E187" s="56">
        <v>3</v>
      </c>
      <c r="F187" s="56">
        <v>3</v>
      </c>
      <c r="G187" s="56">
        <v>4</v>
      </c>
      <c r="H187" s="56">
        <v>10</v>
      </c>
      <c r="I187" s="56">
        <v>50</v>
      </c>
      <c r="J187" s="104">
        <v>0.2</v>
      </c>
      <c r="K187" s="56" t="s">
        <v>3995</v>
      </c>
      <c r="L187" s="56" t="s">
        <v>3974</v>
      </c>
      <c r="M187" s="56" t="s">
        <v>3975</v>
      </c>
      <c r="N187" s="56">
        <v>100</v>
      </c>
      <c r="O187" s="56"/>
      <c r="P187" s="56"/>
      <c r="Q187" s="56"/>
      <c r="R187" s="56" t="s">
        <v>18</v>
      </c>
      <c r="S187" s="56" t="s">
        <v>465</v>
      </c>
      <c r="T187" s="58" t="s">
        <v>7330</v>
      </c>
      <c r="U187" s="56" t="s">
        <v>13</v>
      </c>
      <c r="V187" s="58" t="s">
        <v>13</v>
      </c>
      <c r="W187" s="58" t="s">
        <v>7330</v>
      </c>
      <c r="X187" s="58" t="s">
        <v>13</v>
      </c>
      <c r="Y187" s="58" t="s">
        <v>13</v>
      </c>
      <c r="Z187" s="58" t="s">
        <v>13</v>
      </c>
      <c r="AA187" s="58" t="s">
        <v>13</v>
      </c>
      <c r="AB187" s="58" t="s">
        <v>13</v>
      </c>
      <c r="AC187" s="56" t="s">
        <v>13</v>
      </c>
      <c r="AD187" s="56" t="s">
        <v>13</v>
      </c>
      <c r="AE187" s="56" t="s">
        <v>13</v>
      </c>
      <c r="AF187" s="56" t="s">
        <v>13</v>
      </c>
      <c r="AG187" s="56" t="s">
        <v>13</v>
      </c>
      <c r="AH187" s="56" t="s">
        <v>13</v>
      </c>
    </row>
    <row r="188" spans="1:34" ht="24.9" customHeight="1" x14ac:dyDescent="0.3">
      <c r="A188" s="54" t="s">
        <v>5886</v>
      </c>
      <c r="B188" s="55" t="s">
        <v>5880</v>
      </c>
      <c r="C188" s="56" t="s">
        <v>5884</v>
      </c>
      <c r="D188" s="56" t="s">
        <v>5881</v>
      </c>
      <c r="E188" s="56">
        <v>2</v>
      </c>
      <c r="F188" s="56">
        <v>0</v>
      </c>
      <c r="G188" s="56">
        <v>0</v>
      </c>
      <c r="H188" s="56">
        <v>2</v>
      </c>
      <c r="I188" s="56">
        <v>18</v>
      </c>
      <c r="J188" s="104">
        <v>0.1111111111111111</v>
      </c>
      <c r="K188" s="56" t="s">
        <v>5887</v>
      </c>
      <c r="L188" s="56" t="s">
        <v>5885</v>
      </c>
      <c r="M188" s="56" t="s">
        <v>5884</v>
      </c>
      <c r="N188" s="56">
        <v>100</v>
      </c>
      <c r="O188" s="56"/>
      <c r="P188" s="56"/>
      <c r="Q188" s="56"/>
      <c r="R188" s="56" t="s">
        <v>18</v>
      </c>
      <c r="S188" s="56" t="s">
        <v>465</v>
      </c>
      <c r="T188" s="58" t="s">
        <v>7330</v>
      </c>
      <c r="U188" s="56" t="s">
        <v>13</v>
      </c>
      <c r="V188" s="58" t="s">
        <v>13</v>
      </c>
      <c r="W188" s="58" t="s">
        <v>13</v>
      </c>
      <c r="X188" s="58" t="s">
        <v>13</v>
      </c>
      <c r="Y188" s="58" t="s">
        <v>13</v>
      </c>
      <c r="Z188" s="58" t="s">
        <v>13</v>
      </c>
      <c r="AA188" s="58" t="s">
        <v>13</v>
      </c>
      <c r="AB188" s="58" t="s">
        <v>13</v>
      </c>
      <c r="AC188" s="56" t="s">
        <v>13</v>
      </c>
      <c r="AD188" s="56" t="s">
        <v>13</v>
      </c>
      <c r="AE188" s="56" t="s">
        <v>13</v>
      </c>
      <c r="AF188" s="56" t="s">
        <v>7330</v>
      </c>
      <c r="AG188" s="56" t="s">
        <v>13</v>
      </c>
      <c r="AH188" s="56" t="s">
        <v>13</v>
      </c>
    </row>
    <row r="189" spans="1:34" ht="24.9" customHeight="1" x14ac:dyDescent="0.3">
      <c r="A189" s="54" t="s">
        <v>7108</v>
      </c>
      <c r="B189" s="55" t="s">
        <v>7098</v>
      </c>
      <c r="C189" s="56" t="s">
        <v>7101</v>
      </c>
      <c r="D189" s="56"/>
      <c r="E189" s="56">
        <v>3</v>
      </c>
      <c r="F189" s="56">
        <v>0</v>
      </c>
      <c r="G189" s="56">
        <v>1</v>
      </c>
      <c r="H189" s="56">
        <v>4</v>
      </c>
      <c r="I189" s="56">
        <v>26</v>
      </c>
      <c r="J189" s="104">
        <v>0.15384615384615385</v>
      </c>
      <c r="K189" s="56" t="s">
        <v>7109</v>
      </c>
      <c r="L189" s="56" t="s">
        <v>7102</v>
      </c>
      <c r="M189" s="56" t="s">
        <v>7103</v>
      </c>
      <c r="N189" s="56" t="s">
        <v>7408</v>
      </c>
      <c r="O189" s="56"/>
      <c r="P189" s="56"/>
      <c r="Q189" s="56"/>
      <c r="R189" s="56" t="s">
        <v>236</v>
      </c>
      <c r="S189" s="56" t="s">
        <v>250</v>
      </c>
      <c r="T189" s="58" t="s">
        <v>7330</v>
      </c>
      <c r="U189" s="56" t="s">
        <v>13</v>
      </c>
      <c r="V189" s="58" t="s">
        <v>13</v>
      </c>
      <c r="W189" s="58" t="s">
        <v>7330</v>
      </c>
      <c r="X189" s="58" t="s">
        <v>13</v>
      </c>
      <c r="Y189" s="58" t="s">
        <v>13</v>
      </c>
      <c r="Z189" s="58" t="s">
        <v>13</v>
      </c>
      <c r="AA189" s="58" t="s">
        <v>13</v>
      </c>
      <c r="AB189" s="58" t="s">
        <v>13</v>
      </c>
      <c r="AC189" s="56" t="s">
        <v>13</v>
      </c>
      <c r="AD189" s="56" t="s">
        <v>13</v>
      </c>
      <c r="AE189" s="56" t="s">
        <v>13</v>
      </c>
      <c r="AF189" s="56" t="s">
        <v>13</v>
      </c>
      <c r="AG189" s="56" t="s">
        <v>13</v>
      </c>
      <c r="AH189" s="56" t="s">
        <v>13</v>
      </c>
    </row>
    <row r="190" spans="1:34" ht="24.9" customHeight="1" x14ac:dyDescent="0.3">
      <c r="A190" s="54" t="s">
        <v>1298</v>
      </c>
      <c r="B190" s="55" t="s">
        <v>1282</v>
      </c>
      <c r="C190" s="56" t="s">
        <v>1286</v>
      </c>
      <c r="D190" s="56" t="s">
        <v>1283</v>
      </c>
      <c r="E190" s="56">
        <v>4</v>
      </c>
      <c r="F190" s="56">
        <v>3</v>
      </c>
      <c r="G190" s="56">
        <v>3</v>
      </c>
      <c r="H190" s="56">
        <v>10</v>
      </c>
      <c r="I190" s="56">
        <v>21</v>
      </c>
      <c r="J190" s="104">
        <v>0.47619047619047616</v>
      </c>
      <c r="K190" s="56" t="s">
        <v>1299</v>
      </c>
      <c r="L190" s="56" t="s">
        <v>1287</v>
      </c>
      <c r="M190" s="56" t="s">
        <v>1286</v>
      </c>
      <c r="N190" s="56">
        <v>100</v>
      </c>
      <c r="O190" s="56"/>
      <c r="P190" s="56"/>
      <c r="Q190" s="56"/>
      <c r="R190" s="56" t="s">
        <v>402</v>
      </c>
      <c r="S190" s="56" t="s">
        <v>149</v>
      </c>
      <c r="T190" s="58" t="s">
        <v>13</v>
      </c>
      <c r="U190" s="56" t="s">
        <v>13</v>
      </c>
      <c r="V190" s="58" t="s">
        <v>7330</v>
      </c>
      <c r="W190" s="58" t="s">
        <v>13</v>
      </c>
      <c r="X190" s="58" t="s">
        <v>13</v>
      </c>
      <c r="Y190" s="58" t="s">
        <v>7330</v>
      </c>
      <c r="Z190" s="58" t="s">
        <v>13</v>
      </c>
      <c r="AA190" s="58" t="s">
        <v>13</v>
      </c>
      <c r="AB190" s="58" t="s">
        <v>7330</v>
      </c>
      <c r="AC190" s="56" t="s">
        <v>13</v>
      </c>
      <c r="AD190" s="56" t="s">
        <v>13</v>
      </c>
      <c r="AE190" s="56" t="s">
        <v>7330</v>
      </c>
      <c r="AF190" s="56" t="s">
        <v>13</v>
      </c>
      <c r="AG190" s="56" t="s">
        <v>13</v>
      </c>
      <c r="AH190" s="56" t="s">
        <v>7330</v>
      </c>
    </row>
    <row r="191" spans="1:34" ht="24.9" customHeight="1" x14ac:dyDescent="0.3">
      <c r="A191" s="54" t="s">
        <v>4414</v>
      </c>
      <c r="B191" s="55" t="s">
        <v>4412</v>
      </c>
      <c r="C191" s="56" t="s">
        <v>4416</v>
      </c>
      <c r="D191" s="56" t="s">
        <v>4413</v>
      </c>
      <c r="E191" s="56">
        <v>0</v>
      </c>
      <c r="F191" s="56">
        <v>1</v>
      </c>
      <c r="G191" s="57">
        <v>0</v>
      </c>
      <c r="H191" s="56">
        <v>1</v>
      </c>
      <c r="I191" s="56">
        <v>14</v>
      </c>
      <c r="J191" s="104">
        <v>7.1428571428571425E-2</v>
      </c>
      <c r="K191" s="56" t="s">
        <v>4415</v>
      </c>
      <c r="L191" s="56" t="s">
        <v>4417</v>
      </c>
      <c r="M191" s="56" t="s">
        <v>4418</v>
      </c>
      <c r="N191" s="56" t="s">
        <v>7387</v>
      </c>
      <c r="O191" s="56"/>
      <c r="P191" s="56"/>
      <c r="Q191" s="56"/>
      <c r="R191" s="56" t="s">
        <v>18</v>
      </c>
      <c r="S191" s="56" t="s">
        <v>465</v>
      </c>
      <c r="T191" s="58" t="s">
        <v>7330</v>
      </c>
      <c r="U191" s="56" t="s">
        <v>13</v>
      </c>
      <c r="V191" s="58" t="s">
        <v>13</v>
      </c>
      <c r="W191" s="58" t="s">
        <v>13</v>
      </c>
      <c r="X191" s="58" t="s">
        <v>13</v>
      </c>
      <c r="Y191" s="58" t="s">
        <v>13</v>
      </c>
      <c r="Z191" s="58" t="s">
        <v>13</v>
      </c>
      <c r="AA191" s="58" t="s">
        <v>13</v>
      </c>
      <c r="AB191" s="58" t="s">
        <v>13</v>
      </c>
      <c r="AC191" s="56" t="s">
        <v>13</v>
      </c>
      <c r="AD191" s="56" t="s">
        <v>13</v>
      </c>
      <c r="AE191" s="56" t="s">
        <v>13</v>
      </c>
      <c r="AF191" s="56" t="s">
        <v>7330</v>
      </c>
      <c r="AG191" s="56" t="s">
        <v>13</v>
      </c>
      <c r="AH191" s="56" t="s">
        <v>13</v>
      </c>
    </row>
    <row r="192" spans="1:34" ht="24.9" customHeight="1" x14ac:dyDescent="0.3">
      <c r="A192" s="54" t="s">
        <v>1278</v>
      </c>
      <c r="B192" s="55" t="s">
        <v>1269</v>
      </c>
      <c r="C192" s="56" t="s">
        <v>1273</v>
      </c>
      <c r="D192" s="56" t="s">
        <v>1270</v>
      </c>
      <c r="E192" s="56">
        <v>1</v>
      </c>
      <c r="F192" s="56">
        <v>2</v>
      </c>
      <c r="G192" s="56">
        <v>1</v>
      </c>
      <c r="H192" s="56">
        <v>4</v>
      </c>
      <c r="I192" s="56">
        <v>17</v>
      </c>
      <c r="J192" s="104">
        <v>0.23529411764705882</v>
      </c>
      <c r="K192" s="56" t="s">
        <v>1279</v>
      </c>
      <c r="L192" s="56" t="s">
        <v>1274</v>
      </c>
      <c r="M192" s="56" t="s">
        <v>1275</v>
      </c>
      <c r="N192" s="56">
        <v>100</v>
      </c>
      <c r="O192" s="56"/>
      <c r="P192" s="56"/>
      <c r="Q192" s="56"/>
      <c r="R192" s="56" t="s">
        <v>18</v>
      </c>
      <c r="S192" s="56" t="s">
        <v>403</v>
      </c>
      <c r="T192" s="58" t="s">
        <v>13</v>
      </c>
      <c r="U192" s="56" t="s">
        <v>13</v>
      </c>
      <c r="V192" s="58" t="s">
        <v>7330</v>
      </c>
      <c r="W192" s="58" t="s">
        <v>13</v>
      </c>
      <c r="X192" s="58" t="s">
        <v>13</v>
      </c>
      <c r="Y192" s="58" t="s">
        <v>7330</v>
      </c>
      <c r="Z192" s="58" t="s">
        <v>7330</v>
      </c>
      <c r="AA192" s="58" t="s">
        <v>13</v>
      </c>
      <c r="AB192" s="58" t="s">
        <v>13</v>
      </c>
      <c r="AC192" s="56" t="s">
        <v>13</v>
      </c>
      <c r="AD192" s="56" t="s">
        <v>13</v>
      </c>
      <c r="AE192" s="56" t="s">
        <v>7330</v>
      </c>
      <c r="AF192" s="56" t="s">
        <v>13</v>
      </c>
      <c r="AG192" s="56" t="s">
        <v>13</v>
      </c>
      <c r="AH192" s="56" t="s">
        <v>7330</v>
      </c>
    </row>
    <row r="193" spans="1:34" ht="24.9" customHeight="1" x14ac:dyDescent="0.3">
      <c r="A193" s="59" t="s">
        <v>2136</v>
      </c>
      <c r="B193" s="60" t="s">
        <v>2129</v>
      </c>
      <c r="C193" s="57" t="s">
        <v>2133</v>
      </c>
      <c r="D193" s="57" t="s">
        <v>2130</v>
      </c>
      <c r="E193" s="57">
        <v>6</v>
      </c>
      <c r="F193" s="57">
        <v>2</v>
      </c>
      <c r="G193" s="57">
        <v>1</v>
      </c>
      <c r="H193" s="57">
        <v>9</v>
      </c>
      <c r="I193" s="57">
        <v>30</v>
      </c>
      <c r="J193" s="104">
        <v>0.3</v>
      </c>
      <c r="K193" s="56" t="s">
        <v>2137</v>
      </c>
      <c r="L193" s="57" t="s">
        <v>2134</v>
      </c>
      <c r="M193" s="57" t="s">
        <v>2135</v>
      </c>
      <c r="N193" s="57">
        <v>100</v>
      </c>
      <c r="O193" s="57"/>
      <c r="P193" s="57"/>
      <c r="Q193" s="57"/>
      <c r="R193" s="57" t="s">
        <v>18</v>
      </c>
      <c r="S193" s="56" t="s">
        <v>465</v>
      </c>
      <c r="T193" s="61" t="s">
        <v>13</v>
      </c>
      <c r="U193" s="56" t="s">
        <v>7330</v>
      </c>
      <c r="V193" s="61" t="s">
        <v>13</v>
      </c>
      <c r="W193" s="61" t="s">
        <v>13</v>
      </c>
      <c r="X193" s="61" t="s">
        <v>13</v>
      </c>
      <c r="Y193" s="61" t="s">
        <v>13</v>
      </c>
      <c r="Z193" s="61" t="s">
        <v>13</v>
      </c>
      <c r="AA193" s="61" t="s">
        <v>13</v>
      </c>
      <c r="AB193" s="61" t="s">
        <v>13</v>
      </c>
      <c r="AC193" s="56" t="s">
        <v>13</v>
      </c>
      <c r="AD193" s="56" t="s">
        <v>13</v>
      </c>
      <c r="AE193" s="56" t="s">
        <v>13</v>
      </c>
      <c r="AF193" s="56" t="s">
        <v>13</v>
      </c>
      <c r="AG193" s="56" t="s">
        <v>7330</v>
      </c>
      <c r="AH193" s="56" t="s">
        <v>13</v>
      </c>
    </row>
    <row r="194" spans="1:34" ht="24.9" customHeight="1" x14ac:dyDescent="0.3">
      <c r="A194" s="59" t="s">
        <v>5644</v>
      </c>
      <c r="B194" s="60" t="s">
        <v>5642</v>
      </c>
      <c r="C194" s="57" t="s">
        <v>5646</v>
      </c>
      <c r="D194" s="57" t="s">
        <v>5643</v>
      </c>
      <c r="E194" s="57">
        <v>0</v>
      </c>
      <c r="F194" s="57">
        <v>1</v>
      </c>
      <c r="G194" s="57">
        <v>0</v>
      </c>
      <c r="H194" s="57">
        <v>1</v>
      </c>
      <c r="I194" s="57">
        <v>8</v>
      </c>
      <c r="J194" s="104">
        <v>0.125</v>
      </c>
      <c r="K194" s="56" t="s">
        <v>5645</v>
      </c>
      <c r="L194" s="57" t="s">
        <v>5647</v>
      </c>
      <c r="M194" s="57" t="s">
        <v>5646</v>
      </c>
      <c r="N194" s="57" t="s">
        <v>7377</v>
      </c>
      <c r="O194" s="57"/>
      <c r="P194" s="57"/>
      <c r="Q194" s="57"/>
      <c r="R194" s="57" t="s">
        <v>18</v>
      </c>
      <c r="S194" s="57" t="s">
        <v>91</v>
      </c>
      <c r="T194" s="61" t="s">
        <v>13</v>
      </c>
      <c r="U194" s="56" t="s">
        <v>7330</v>
      </c>
      <c r="V194" s="61" t="s">
        <v>13</v>
      </c>
      <c r="W194" s="61" t="s">
        <v>13</v>
      </c>
      <c r="X194" s="61" t="s">
        <v>7330</v>
      </c>
      <c r="Y194" s="61" t="s">
        <v>13</v>
      </c>
      <c r="Z194" s="61" t="s">
        <v>13</v>
      </c>
      <c r="AA194" s="58" t="s">
        <v>7330</v>
      </c>
      <c r="AB194" s="61" t="s">
        <v>13</v>
      </c>
      <c r="AC194" s="56" t="s">
        <v>13</v>
      </c>
      <c r="AD194" s="56" t="s">
        <v>7330</v>
      </c>
      <c r="AE194" s="56" t="s">
        <v>13</v>
      </c>
      <c r="AF194" s="56" t="s">
        <v>13</v>
      </c>
      <c r="AG194" s="56" t="s">
        <v>13</v>
      </c>
      <c r="AH194" s="56" t="s">
        <v>13</v>
      </c>
    </row>
    <row r="195" spans="1:34" ht="24.9" customHeight="1" x14ac:dyDescent="0.3">
      <c r="A195" s="54" t="s">
        <v>4747</v>
      </c>
      <c r="B195" s="55" t="s">
        <v>4746</v>
      </c>
      <c r="C195" s="56" t="s">
        <v>110</v>
      </c>
      <c r="D195" s="56"/>
      <c r="E195" s="56">
        <v>1</v>
      </c>
      <c r="F195" s="56">
        <v>0</v>
      </c>
      <c r="G195" s="56">
        <v>0</v>
      </c>
      <c r="H195" s="56">
        <v>1</v>
      </c>
      <c r="I195" s="56">
        <v>4</v>
      </c>
      <c r="J195" s="104">
        <v>0.25</v>
      </c>
      <c r="K195" s="56" t="s">
        <v>4748</v>
      </c>
      <c r="L195" s="56" t="s">
        <v>4749</v>
      </c>
      <c r="M195" s="56" t="s">
        <v>4750</v>
      </c>
      <c r="N195" s="56">
        <v>100</v>
      </c>
      <c r="O195" s="56" t="s">
        <v>17919</v>
      </c>
      <c r="P195" s="56" t="s">
        <v>4751</v>
      </c>
      <c r="Q195" s="56">
        <v>100</v>
      </c>
      <c r="R195" s="56" t="s">
        <v>18</v>
      </c>
      <c r="S195" s="56" t="s">
        <v>113</v>
      </c>
      <c r="T195" s="58" t="s">
        <v>7330</v>
      </c>
      <c r="U195" s="56" t="s">
        <v>13</v>
      </c>
      <c r="V195" s="58" t="s">
        <v>13</v>
      </c>
      <c r="W195" s="58" t="s">
        <v>7330</v>
      </c>
      <c r="X195" s="58" t="s">
        <v>13</v>
      </c>
      <c r="Y195" s="58" t="s">
        <v>13</v>
      </c>
      <c r="Z195" s="58" t="s">
        <v>13</v>
      </c>
      <c r="AA195" s="58" t="s">
        <v>13</v>
      </c>
      <c r="AB195" s="58" t="s">
        <v>13</v>
      </c>
      <c r="AC195" s="56" t="s">
        <v>7330</v>
      </c>
      <c r="AD195" s="56" t="s">
        <v>13</v>
      </c>
      <c r="AE195" s="56" t="s">
        <v>13</v>
      </c>
      <c r="AF195" s="56" t="s">
        <v>13</v>
      </c>
      <c r="AG195" s="56" t="s">
        <v>13</v>
      </c>
      <c r="AH195" s="56" t="s">
        <v>13</v>
      </c>
    </row>
    <row r="196" spans="1:34" ht="24.9" customHeight="1" x14ac:dyDescent="0.3">
      <c r="A196" s="54" t="s">
        <v>6077</v>
      </c>
      <c r="B196" s="55" t="s">
        <v>6043</v>
      </c>
      <c r="C196" s="56" t="s">
        <v>6047</v>
      </c>
      <c r="D196" s="56" t="s">
        <v>6044</v>
      </c>
      <c r="E196" s="56">
        <v>7</v>
      </c>
      <c r="F196" s="56">
        <v>7</v>
      </c>
      <c r="G196" s="56">
        <v>10</v>
      </c>
      <c r="H196" s="56">
        <v>24</v>
      </c>
      <c r="I196" s="56">
        <v>52</v>
      </c>
      <c r="J196" s="104">
        <v>0.46153846153846156</v>
      </c>
      <c r="K196" s="56" t="s">
        <v>6078</v>
      </c>
      <c r="L196" s="56" t="s">
        <v>6048</v>
      </c>
      <c r="M196" s="56" t="s">
        <v>6049</v>
      </c>
      <c r="N196" s="56">
        <v>100</v>
      </c>
      <c r="O196" s="56"/>
      <c r="P196" s="56"/>
      <c r="Q196" s="56"/>
      <c r="R196" s="56" t="s">
        <v>18</v>
      </c>
      <c r="S196" s="56" t="s">
        <v>680</v>
      </c>
      <c r="T196" s="58" t="s">
        <v>13</v>
      </c>
      <c r="U196" s="56" t="s">
        <v>13</v>
      </c>
      <c r="V196" s="58" t="s">
        <v>7330</v>
      </c>
      <c r="W196" s="58" t="s">
        <v>13</v>
      </c>
      <c r="X196" s="58" t="s">
        <v>13</v>
      </c>
      <c r="Y196" s="58" t="s">
        <v>7330</v>
      </c>
      <c r="Z196" s="58" t="s">
        <v>13</v>
      </c>
      <c r="AA196" s="58" t="s">
        <v>7330</v>
      </c>
      <c r="AB196" s="58" t="s">
        <v>13</v>
      </c>
      <c r="AC196" s="56" t="s">
        <v>13</v>
      </c>
      <c r="AD196" s="56" t="s">
        <v>13</v>
      </c>
      <c r="AE196" s="56" t="s">
        <v>7330</v>
      </c>
      <c r="AF196" s="56" t="s">
        <v>13</v>
      </c>
      <c r="AG196" s="56" t="s">
        <v>13</v>
      </c>
      <c r="AH196" s="56" t="s">
        <v>13</v>
      </c>
    </row>
    <row r="197" spans="1:34" ht="24.9" customHeight="1" x14ac:dyDescent="0.3">
      <c r="A197" s="54" t="s">
        <v>571</v>
      </c>
      <c r="B197" s="55" t="s">
        <v>558</v>
      </c>
      <c r="C197" s="56" t="s">
        <v>110</v>
      </c>
      <c r="D197" s="56" t="s">
        <v>7412</v>
      </c>
      <c r="E197" s="56">
        <v>2</v>
      </c>
      <c r="F197" s="56">
        <v>1</v>
      </c>
      <c r="G197" s="56">
        <v>5</v>
      </c>
      <c r="H197" s="56">
        <v>8</v>
      </c>
      <c r="I197" s="56">
        <v>17</v>
      </c>
      <c r="J197" s="104">
        <v>0.47058823529411764</v>
      </c>
      <c r="K197" s="56" t="s">
        <v>572</v>
      </c>
      <c r="L197" s="56" t="s">
        <v>561</v>
      </c>
      <c r="M197" s="56" t="s">
        <v>562</v>
      </c>
      <c r="N197" s="56">
        <v>100</v>
      </c>
      <c r="O197" s="57" t="s">
        <v>17906</v>
      </c>
      <c r="P197" s="56" t="s">
        <v>563</v>
      </c>
      <c r="Q197" s="56" t="s">
        <v>7372</v>
      </c>
      <c r="R197" s="56" t="s">
        <v>112</v>
      </c>
      <c r="S197" s="56" t="s">
        <v>195</v>
      </c>
      <c r="T197" s="58" t="s">
        <v>13</v>
      </c>
      <c r="U197" s="56" t="s">
        <v>13</v>
      </c>
      <c r="V197" s="58" t="s">
        <v>7330</v>
      </c>
      <c r="W197" s="58" t="s">
        <v>13</v>
      </c>
      <c r="X197" s="58" t="s">
        <v>13</v>
      </c>
      <c r="Y197" s="58" t="s">
        <v>7330</v>
      </c>
      <c r="Z197" s="58" t="s">
        <v>13</v>
      </c>
      <c r="AA197" s="58" t="s">
        <v>13</v>
      </c>
      <c r="AB197" s="58" t="s">
        <v>13</v>
      </c>
      <c r="AC197" s="56" t="s">
        <v>13</v>
      </c>
      <c r="AD197" s="56" t="s">
        <v>13</v>
      </c>
      <c r="AE197" s="56" t="s">
        <v>7330</v>
      </c>
      <c r="AF197" s="56" t="s">
        <v>13</v>
      </c>
      <c r="AG197" s="56" t="s">
        <v>13</v>
      </c>
      <c r="AH197" s="56" t="s">
        <v>13</v>
      </c>
    </row>
    <row r="198" spans="1:34" ht="24.9" customHeight="1" x14ac:dyDescent="0.3">
      <c r="A198" s="59" t="s">
        <v>4715</v>
      </c>
      <c r="B198" s="60" t="s">
        <v>4706</v>
      </c>
      <c r="C198" s="57" t="s">
        <v>4710</v>
      </c>
      <c r="D198" s="57" t="s">
        <v>4707</v>
      </c>
      <c r="E198" s="57">
        <v>1</v>
      </c>
      <c r="F198" s="57">
        <v>3</v>
      </c>
      <c r="G198" s="57">
        <v>0</v>
      </c>
      <c r="H198" s="57">
        <v>4</v>
      </c>
      <c r="I198" s="57">
        <v>20</v>
      </c>
      <c r="J198" s="104">
        <v>0.2</v>
      </c>
      <c r="K198" s="56" t="s">
        <v>4716</v>
      </c>
      <c r="L198" s="57" t="s">
        <v>4711</v>
      </c>
      <c r="M198" s="57" t="s">
        <v>4710</v>
      </c>
      <c r="N198" s="57">
        <v>100</v>
      </c>
      <c r="O198" s="57"/>
      <c r="P198" s="57"/>
      <c r="Q198" s="57"/>
      <c r="R198" s="57" t="s">
        <v>18</v>
      </c>
      <c r="S198" s="56" t="s">
        <v>534</v>
      </c>
      <c r="T198" s="61" t="s">
        <v>13</v>
      </c>
      <c r="U198" s="56" t="s">
        <v>7330</v>
      </c>
      <c r="V198" s="61" t="s">
        <v>13</v>
      </c>
      <c r="W198" s="61" t="s">
        <v>13</v>
      </c>
      <c r="X198" s="61" t="s">
        <v>13</v>
      </c>
      <c r="Y198" s="61" t="s">
        <v>13</v>
      </c>
      <c r="Z198" s="61" t="s">
        <v>13</v>
      </c>
      <c r="AA198" s="58" t="s">
        <v>7330</v>
      </c>
      <c r="AB198" s="61" t="s">
        <v>13</v>
      </c>
      <c r="AC198" s="56" t="s">
        <v>13</v>
      </c>
      <c r="AD198" s="56" t="s">
        <v>13</v>
      </c>
      <c r="AE198" s="56" t="s">
        <v>13</v>
      </c>
      <c r="AF198" s="56" t="s">
        <v>13</v>
      </c>
      <c r="AG198" s="56" t="s">
        <v>13</v>
      </c>
      <c r="AH198" s="56" t="s">
        <v>13</v>
      </c>
    </row>
    <row r="199" spans="1:34" ht="24.9" customHeight="1" x14ac:dyDescent="0.3">
      <c r="A199" s="54" t="s">
        <v>1806</v>
      </c>
      <c r="B199" s="55" t="s">
        <v>1791</v>
      </c>
      <c r="C199" s="56" t="s">
        <v>1795</v>
      </c>
      <c r="D199" s="56" t="s">
        <v>1792</v>
      </c>
      <c r="E199" s="56">
        <v>3</v>
      </c>
      <c r="F199" s="56">
        <v>2</v>
      </c>
      <c r="G199" s="56">
        <v>3</v>
      </c>
      <c r="H199" s="56">
        <v>8</v>
      </c>
      <c r="I199" s="56">
        <v>25</v>
      </c>
      <c r="J199" s="104">
        <v>0.32</v>
      </c>
      <c r="K199" s="56" t="s">
        <v>1807</v>
      </c>
      <c r="L199" s="56" t="s">
        <v>1796</v>
      </c>
      <c r="M199" s="56" t="s">
        <v>1797</v>
      </c>
      <c r="N199" s="56">
        <v>100</v>
      </c>
      <c r="O199" s="56"/>
      <c r="P199" s="56"/>
      <c r="Q199" s="56"/>
      <c r="R199" s="56" t="s">
        <v>18</v>
      </c>
      <c r="S199" s="56" t="s">
        <v>534</v>
      </c>
      <c r="T199" s="58" t="s">
        <v>13</v>
      </c>
      <c r="U199" s="56" t="s">
        <v>13</v>
      </c>
      <c r="V199" s="58" t="s">
        <v>7330</v>
      </c>
      <c r="W199" s="58" t="s">
        <v>13</v>
      </c>
      <c r="X199" s="58" t="s">
        <v>13</v>
      </c>
      <c r="Y199" s="58" t="s">
        <v>7330</v>
      </c>
      <c r="Z199" s="58" t="s">
        <v>13</v>
      </c>
      <c r="AA199" s="58" t="s">
        <v>7330</v>
      </c>
      <c r="AB199" s="58" t="s">
        <v>13</v>
      </c>
      <c r="AC199" s="56" t="s">
        <v>13</v>
      </c>
      <c r="AD199" s="56" t="s">
        <v>13</v>
      </c>
      <c r="AE199" s="56" t="s">
        <v>13</v>
      </c>
      <c r="AF199" s="56" t="s">
        <v>13</v>
      </c>
      <c r="AG199" s="56" t="s">
        <v>13</v>
      </c>
      <c r="AH199" s="56" t="s">
        <v>13</v>
      </c>
    </row>
    <row r="200" spans="1:34" ht="24.9" customHeight="1" x14ac:dyDescent="0.3">
      <c r="A200" s="59" t="s">
        <v>6351</v>
      </c>
      <c r="B200" s="60" t="s">
        <v>6349</v>
      </c>
      <c r="C200" s="57" t="s">
        <v>6353</v>
      </c>
      <c r="D200" s="57" t="s">
        <v>6350</v>
      </c>
      <c r="E200" s="57">
        <v>0</v>
      </c>
      <c r="F200" s="57">
        <v>1</v>
      </c>
      <c r="G200" s="57">
        <v>0</v>
      </c>
      <c r="H200" s="57">
        <v>1</v>
      </c>
      <c r="I200" s="57">
        <v>12</v>
      </c>
      <c r="J200" s="104">
        <v>8.3333333333333329E-2</v>
      </c>
      <c r="K200" s="56" t="s">
        <v>6352</v>
      </c>
      <c r="L200" s="57" t="s">
        <v>6354</v>
      </c>
      <c r="M200" s="57" t="s">
        <v>6353</v>
      </c>
      <c r="N200" s="57" t="s">
        <v>7375</v>
      </c>
      <c r="O200" s="57"/>
      <c r="P200" s="57"/>
      <c r="Q200" s="57"/>
      <c r="R200" s="57" t="s">
        <v>18</v>
      </c>
      <c r="S200" s="57" t="s">
        <v>418</v>
      </c>
      <c r="T200" s="61" t="s">
        <v>13</v>
      </c>
      <c r="U200" s="56" t="s">
        <v>7330</v>
      </c>
      <c r="V200" s="61" t="s">
        <v>13</v>
      </c>
      <c r="W200" s="61" t="s">
        <v>13</v>
      </c>
      <c r="X200" s="61" t="s">
        <v>7330</v>
      </c>
      <c r="Y200" s="61" t="s">
        <v>13</v>
      </c>
      <c r="Z200" s="61" t="s">
        <v>13</v>
      </c>
      <c r="AA200" s="61" t="s">
        <v>13</v>
      </c>
      <c r="AB200" s="61" t="s">
        <v>13</v>
      </c>
      <c r="AC200" s="56" t="s">
        <v>13</v>
      </c>
      <c r="AD200" s="56" t="s">
        <v>7330</v>
      </c>
      <c r="AE200" s="56" t="s">
        <v>13</v>
      </c>
      <c r="AF200" s="56" t="s">
        <v>13</v>
      </c>
      <c r="AG200" s="56" t="s">
        <v>13</v>
      </c>
      <c r="AH200" s="56" t="s">
        <v>13</v>
      </c>
    </row>
    <row r="201" spans="1:34" ht="24.9" customHeight="1" x14ac:dyDescent="0.3">
      <c r="A201" s="59" t="s">
        <v>5580</v>
      </c>
      <c r="B201" s="60" t="s">
        <v>5574</v>
      </c>
      <c r="C201" s="57" t="s">
        <v>5578</v>
      </c>
      <c r="D201" s="57" t="s">
        <v>5575</v>
      </c>
      <c r="E201" s="57">
        <v>0</v>
      </c>
      <c r="F201" s="57">
        <v>2</v>
      </c>
      <c r="G201" s="57">
        <v>0</v>
      </c>
      <c r="H201" s="57">
        <v>2</v>
      </c>
      <c r="I201" s="57">
        <v>7</v>
      </c>
      <c r="J201" s="104">
        <v>0.2857142857142857</v>
      </c>
      <c r="K201" s="56" t="s">
        <v>5581</v>
      </c>
      <c r="L201" s="57" t="s">
        <v>5579</v>
      </c>
      <c r="M201" s="57" t="s">
        <v>5578</v>
      </c>
      <c r="N201" s="57" t="s">
        <v>7372</v>
      </c>
      <c r="O201" s="57"/>
      <c r="P201" s="57"/>
      <c r="Q201" s="57"/>
      <c r="R201" s="57" t="s">
        <v>18</v>
      </c>
      <c r="S201" s="57" t="s">
        <v>130</v>
      </c>
      <c r="T201" s="61" t="s">
        <v>13</v>
      </c>
      <c r="U201" s="56" t="s">
        <v>7330</v>
      </c>
      <c r="V201" s="61" t="s">
        <v>13</v>
      </c>
      <c r="W201" s="61" t="s">
        <v>13</v>
      </c>
      <c r="X201" s="61" t="s">
        <v>7330</v>
      </c>
      <c r="Y201" s="61" t="s">
        <v>13</v>
      </c>
      <c r="Z201" s="61" t="s">
        <v>13</v>
      </c>
      <c r="AA201" s="58" t="s">
        <v>7330</v>
      </c>
      <c r="AB201" s="61" t="s">
        <v>13</v>
      </c>
      <c r="AC201" s="56" t="s">
        <v>13</v>
      </c>
      <c r="AD201" s="56" t="s">
        <v>13</v>
      </c>
      <c r="AE201" s="56" t="s">
        <v>13</v>
      </c>
      <c r="AF201" s="56" t="s">
        <v>13</v>
      </c>
      <c r="AG201" s="56" t="s">
        <v>7330</v>
      </c>
      <c r="AH201" s="56" t="s">
        <v>13</v>
      </c>
    </row>
    <row r="202" spans="1:34" ht="24.9" customHeight="1" x14ac:dyDescent="0.3">
      <c r="A202" s="59" t="s">
        <v>3522</v>
      </c>
      <c r="B202" s="60" t="s">
        <v>3521</v>
      </c>
      <c r="C202" s="57" t="s">
        <v>110</v>
      </c>
      <c r="D202" s="57"/>
      <c r="E202" s="57">
        <v>0</v>
      </c>
      <c r="F202" s="57">
        <v>1</v>
      </c>
      <c r="G202" s="57">
        <v>0</v>
      </c>
      <c r="H202" s="57">
        <v>1</v>
      </c>
      <c r="I202" s="57">
        <v>19</v>
      </c>
      <c r="J202" s="104">
        <v>5.2631578947368418E-2</v>
      </c>
      <c r="K202" s="56" t="s">
        <v>3523</v>
      </c>
      <c r="L202" s="57" t="s">
        <v>3524</v>
      </c>
      <c r="M202" s="57" t="s">
        <v>110</v>
      </c>
      <c r="N202" s="57" t="s">
        <v>7377</v>
      </c>
      <c r="O202" s="57" t="s">
        <v>17906</v>
      </c>
      <c r="P202" s="57" t="s">
        <v>3256</v>
      </c>
      <c r="Q202" s="57" t="s">
        <v>7374</v>
      </c>
      <c r="R202" s="57" t="s">
        <v>112</v>
      </c>
      <c r="S202" s="56" t="s">
        <v>113</v>
      </c>
      <c r="T202" s="61" t="s">
        <v>13</v>
      </c>
      <c r="U202" s="56" t="s">
        <v>7330</v>
      </c>
      <c r="V202" s="61" t="s">
        <v>13</v>
      </c>
      <c r="W202" s="61" t="s">
        <v>13</v>
      </c>
      <c r="X202" s="61" t="s">
        <v>13</v>
      </c>
      <c r="Y202" s="61" t="s">
        <v>13</v>
      </c>
      <c r="Z202" s="61" t="s">
        <v>13</v>
      </c>
      <c r="AA202" s="58" t="s">
        <v>7330</v>
      </c>
      <c r="AB202" s="61" t="s">
        <v>13</v>
      </c>
      <c r="AC202" s="56" t="s">
        <v>13</v>
      </c>
      <c r="AD202" s="56" t="s">
        <v>13</v>
      </c>
      <c r="AE202" s="56" t="s">
        <v>13</v>
      </c>
      <c r="AF202" s="56" t="s">
        <v>13</v>
      </c>
      <c r="AG202" s="56" t="s">
        <v>13</v>
      </c>
      <c r="AH202" s="56" t="s">
        <v>13</v>
      </c>
    </row>
    <row r="203" spans="1:34" ht="24.9" customHeight="1" x14ac:dyDescent="0.3">
      <c r="A203" s="59" t="s">
        <v>4204</v>
      </c>
      <c r="B203" s="60" t="s">
        <v>4197</v>
      </c>
      <c r="C203" s="57" t="s">
        <v>4201</v>
      </c>
      <c r="D203" s="57" t="s">
        <v>4198</v>
      </c>
      <c r="E203" s="57">
        <v>2</v>
      </c>
      <c r="F203" s="57">
        <v>2</v>
      </c>
      <c r="G203" s="57">
        <v>2</v>
      </c>
      <c r="H203" s="57">
        <v>6</v>
      </c>
      <c r="I203" s="57">
        <v>22</v>
      </c>
      <c r="J203" s="104">
        <v>0.27272727272727271</v>
      </c>
      <c r="K203" s="56" t="s">
        <v>4205</v>
      </c>
      <c r="L203" s="57" t="s">
        <v>4202</v>
      </c>
      <c r="M203" s="57" t="s">
        <v>4203</v>
      </c>
      <c r="N203" s="57">
        <v>100</v>
      </c>
      <c r="O203" s="57"/>
      <c r="P203" s="57"/>
      <c r="Q203" s="57"/>
      <c r="R203" s="57" t="s">
        <v>18</v>
      </c>
      <c r="S203" s="56" t="s">
        <v>465</v>
      </c>
      <c r="T203" s="61" t="s">
        <v>13</v>
      </c>
      <c r="U203" s="56" t="s">
        <v>7330</v>
      </c>
      <c r="V203" s="61" t="s">
        <v>13</v>
      </c>
      <c r="W203" s="61" t="s">
        <v>13</v>
      </c>
      <c r="X203" s="61" t="s">
        <v>7330</v>
      </c>
      <c r="Y203" s="61" t="s">
        <v>13</v>
      </c>
      <c r="Z203" s="61" t="s">
        <v>13</v>
      </c>
      <c r="AA203" s="61" t="s">
        <v>13</v>
      </c>
      <c r="AB203" s="61" t="s">
        <v>13</v>
      </c>
      <c r="AC203" s="56" t="s">
        <v>13</v>
      </c>
      <c r="AD203" s="56" t="s">
        <v>13</v>
      </c>
      <c r="AE203" s="56" t="s">
        <v>13</v>
      </c>
      <c r="AF203" s="56" t="s">
        <v>13</v>
      </c>
      <c r="AG203" s="56" t="s">
        <v>13</v>
      </c>
      <c r="AH203" s="56" t="s">
        <v>13</v>
      </c>
    </row>
    <row r="204" spans="1:34" ht="24.9" customHeight="1" x14ac:dyDescent="0.3">
      <c r="A204" s="54" t="s">
        <v>334</v>
      </c>
      <c r="B204" s="55" t="s">
        <v>326</v>
      </c>
      <c r="C204" s="56" t="s">
        <v>110</v>
      </c>
      <c r="D204" s="56"/>
      <c r="E204" s="56">
        <v>3</v>
      </c>
      <c r="F204" s="56">
        <v>0</v>
      </c>
      <c r="G204" s="56">
        <v>0</v>
      </c>
      <c r="H204" s="56">
        <v>3</v>
      </c>
      <c r="I204" s="56">
        <v>5</v>
      </c>
      <c r="J204" s="104">
        <v>0.6</v>
      </c>
      <c r="K204" s="56" t="s">
        <v>335</v>
      </c>
      <c r="L204" s="56" t="s">
        <v>329</v>
      </c>
      <c r="M204" s="56" t="s">
        <v>202</v>
      </c>
      <c r="N204" s="56" t="s">
        <v>7377</v>
      </c>
      <c r="O204" s="57" t="s">
        <v>17906</v>
      </c>
      <c r="P204" s="56" t="s">
        <v>330</v>
      </c>
      <c r="Q204" s="56" t="s">
        <v>7377</v>
      </c>
      <c r="R204" s="56" t="s">
        <v>112</v>
      </c>
      <c r="S204" s="57" t="s">
        <v>130</v>
      </c>
      <c r="T204" s="58" t="s">
        <v>7330</v>
      </c>
      <c r="U204" s="56" t="s">
        <v>13</v>
      </c>
      <c r="V204" s="58" t="s">
        <v>13</v>
      </c>
      <c r="W204" s="58" t="s">
        <v>7330</v>
      </c>
      <c r="X204" s="58" t="s">
        <v>13</v>
      </c>
      <c r="Y204" s="58" t="s">
        <v>13</v>
      </c>
      <c r="Z204" s="58" t="s">
        <v>13</v>
      </c>
      <c r="AA204" s="58" t="s">
        <v>13</v>
      </c>
      <c r="AB204" s="58" t="s">
        <v>13</v>
      </c>
      <c r="AC204" s="56" t="s">
        <v>13</v>
      </c>
      <c r="AD204" s="56" t="s">
        <v>13</v>
      </c>
      <c r="AE204" s="56" t="s">
        <v>13</v>
      </c>
      <c r="AF204" s="56" t="s">
        <v>13</v>
      </c>
      <c r="AG204" s="56" t="s">
        <v>13</v>
      </c>
      <c r="AH204" s="56" t="s">
        <v>13</v>
      </c>
    </row>
    <row r="205" spans="1:34" ht="24.9" customHeight="1" x14ac:dyDescent="0.3">
      <c r="A205" s="54" t="s">
        <v>5334</v>
      </c>
      <c r="B205" s="55" t="s">
        <v>5321</v>
      </c>
      <c r="C205" s="56" t="s">
        <v>5325</v>
      </c>
      <c r="D205" s="56" t="s">
        <v>5322</v>
      </c>
      <c r="E205" s="56">
        <v>1</v>
      </c>
      <c r="F205" s="56">
        <v>0</v>
      </c>
      <c r="G205" s="56">
        <v>5</v>
      </c>
      <c r="H205" s="56">
        <v>6</v>
      </c>
      <c r="I205" s="56">
        <v>6</v>
      </c>
      <c r="J205" s="104">
        <v>1</v>
      </c>
      <c r="K205" s="56" t="s">
        <v>5335</v>
      </c>
      <c r="L205" s="56" t="s">
        <v>5326</v>
      </c>
      <c r="M205" s="56" t="s">
        <v>5327</v>
      </c>
      <c r="N205" s="56">
        <v>100</v>
      </c>
      <c r="O205" s="56"/>
      <c r="P205" s="56"/>
      <c r="Q205" s="56"/>
      <c r="R205" s="56" t="s">
        <v>18</v>
      </c>
      <c r="S205" s="56" t="s">
        <v>680</v>
      </c>
      <c r="T205" s="58" t="s">
        <v>13</v>
      </c>
      <c r="U205" s="56" t="s">
        <v>13</v>
      </c>
      <c r="V205" s="58" t="s">
        <v>7330</v>
      </c>
      <c r="W205" s="58" t="s">
        <v>13</v>
      </c>
      <c r="X205" s="58" t="s">
        <v>13</v>
      </c>
      <c r="Y205" s="58" t="s">
        <v>7330</v>
      </c>
      <c r="Z205" s="58" t="s">
        <v>13</v>
      </c>
      <c r="AA205" s="58" t="s">
        <v>13</v>
      </c>
      <c r="AB205" s="58" t="s">
        <v>7330</v>
      </c>
      <c r="AC205" s="56" t="s">
        <v>13</v>
      </c>
      <c r="AD205" s="56" t="s">
        <v>13</v>
      </c>
      <c r="AE205" s="56" t="s">
        <v>7330</v>
      </c>
      <c r="AF205" s="56" t="s">
        <v>7330</v>
      </c>
      <c r="AG205" s="56" t="s">
        <v>13</v>
      </c>
      <c r="AH205" s="56" t="s">
        <v>13</v>
      </c>
    </row>
    <row r="206" spans="1:34" ht="24.9" customHeight="1" x14ac:dyDescent="0.3">
      <c r="A206" s="54" t="s">
        <v>1095</v>
      </c>
      <c r="B206" s="55" t="s">
        <v>1087</v>
      </c>
      <c r="C206" s="56" t="s">
        <v>1091</v>
      </c>
      <c r="D206" s="56" t="s">
        <v>1088</v>
      </c>
      <c r="E206" s="56">
        <v>1</v>
      </c>
      <c r="F206" s="56">
        <v>1</v>
      </c>
      <c r="G206" s="56">
        <v>2</v>
      </c>
      <c r="H206" s="56">
        <v>4</v>
      </c>
      <c r="I206" s="56">
        <v>16</v>
      </c>
      <c r="J206" s="104">
        <v>0.25</v>
      </c>
      <c r="K206" s="56" t="s">
        <v>1096</v>
      </c>
      <c r="L206" s="57" t="s">
        <v>1092</v>
      </c>
      <c r="M206" s="57" t="s">
        <v>1091</v>
      </c>
      <c r="N206" s="57">
        <v>100</v>
      </c>
      <c r="O206" s="57"/>
      <c r="P206" s="57"/>
      <c r="Q206" s="57"/>
      <c r="R206" s="56" t="s">
        <v>18</v>
      </c>
      <c r="S206" s="57" t="s">
        <v>55</v>
      </c>
      <c r="T206" s="58" t="s">
        <v>13</v>
      </c>
      <c r="U206" s="56" t="s">
        <v>13</v>
      </c>
      <c r="V206" s="58" t="s">
        <v>7330</v>
      </c>
      <c r="W206" s="58" t="s">
        <v>13</v>
      </c>
      <c r="X206" s="58" t="s">
        <v>13</v>
      </c>
      <c r="Y206" s="58" t="s">
        <v>7330</v>
      </c>
      <c r="Z206" s="58" t="s">
        <v>13</v>
      </c>
      <c r="AA206" s="58" t="s">
        <v>7330</v>
      </c>
      <c r="AB206" s="58" t="s">
        <v>13</v>
      </c>
      <c r="AC206" s="56" t="s">
        <v>13</v>
      </c>
      <c r="AD206" s="56" t="s">
        <v>7330</v>
      </c>
      <c r="AE206" s="56" t="s">
        <v>13</v>
      </c>
      <c r="AF206" s="56" t="s">
        <v>13</v>
      </c>
      <c r="AG206" s="56" t="s">
        <v>13</v>
      </c>
      <c r="AH206" s="56" t="s">
        <v>13</v>
      </c>
    </row>
    <row r="207" spans="1:34" ht="24.9" customHeight="1" x14ac:dyDescent="0.3">
      <c r="A207" s="54" t="s">
        <v>2403</v>
      </c>
      <c r="B207" s="55" t="s">
        <v>2383</v>
      </c>
      <c r="C207" s="56" t="s">
        <v>2387</v>
      </c>
      <c r="D207" s="56" t="s">
        <v>2384</v>
      </c>
      <c r="E207" s="56">
        <v>6</v>
      </c>
      <c r="F207" s="56">
        <v>0</v>
      </c>
      <c r="G207" s="56">
        <v>8</v>
      </c>
      <c r="H207" s="56">
        <v>14</v>
      </c>
      <c r="I207" s="56">
        <v>28</v>
      </c>
      <c r="J207" s="104">
        <v>0.5</v>
      </c>
      <c r="K207" s="56" t="s">
        <v>2404</v>
      </c>
      <c r="L207" s="56" t="s">
        <v>2388</v>
      </c>
      <c r="M207" s="56" t="s">
        <v>2389</v>
      </c>
      <c r="N207" s="56" t="s">
        <v>7378</v>
      </c>
      <c r="O207" s="56"/>
      <c r="P207" s="56"/>
      <c r="Q207" s="56"/>
      <c r="R207" s="56" t="s">
        <v>63</v>
      </c>
      <c r="S207" s="56" t="s">
        <v>250</v>
      </c>
      <c r="T207" s="58" t="s">
        <v>13</v>
      </c>
      <c r="U207" s="56" t="s">
        <v>13</v>
      </c>
      <c r="V207" s="58" t="s">
        <v>7330</v>
      </c>
      <c r="W207" s="58" t="s">
        <v>13</v>
      </c>
      <c r="X207" s="58" t="s">
        <v>13</v>
      </c>
      <c r="Y207" s="58" t="s">
        <v>7330</v>
      </c>
      <c r="Z207" s="58" t="s">
        <v>13</v>
      </c>
      <c r="AA207" s="58" t="s">
        <v>13</v>
      </c>
      <c r="AB207" s="58" t="s">
        <v>7330</v>
      </c>
      <c r="AC207" s="56" t="s">
        <v>13</v>
      </c>
      <c r="AD207" s="56" t="s">
        <v>13</v>
      </c>
      <c r="AE207" s="56" t="s">
        <v>7330</v>
      </c>
      <c r="AF207" s="56" t="s">
        <v>13</v>
      </c>
      <c r="AG207" s="56" t="s">
        <v>13</v>
      </c>
      <c r="AH207" s="56" t="s">
        <v>7330</v>
      </c>
    </row>
    <row r="208" spans="1:34" ht="24.9" customHeight="1" x14ac:dyDescent="0.3">
      <c r="A208" s="54" t="s">
        <v>3602</v>
      </c>
      <c r="B208" s="55" t="s">
        <v>3600</v>
      </c>
      <c r="C208" s="56" t="s">
        <v>3604</v>
      </c>
      <c r="D208" s="56" t="s">
        <v>3601</v>
      </c>
      <c r="E208" s="56">
        <v>1</v>
      </c>
      <c r="F208" s="56">
        <v>0</v>
      </c>
      <c r="G208" s="56">
        <v>0</v>
      </c>
      <c r="H208" s="56">
        <v>1</v>
      </c>
      <c r="I208" s="56">
        <v>12</v>
      </c>
      <c r="J208" s="104">
        <v>8.3333333333333329E-2</v>
      </c>
      <c r="K208" s="56" t="s">
        <v>3603</v>
      </c>
      <c r="L208" s="56" t="s">
        <v>3605</v>
      </c>
      <c r="M208" s="56" t="s">
        <v>3606</v>
      </c>
      <c r="N208" s="56">
        <v>100</v>
      </c>
      <c r="O208" s="56"/>
      <c r="P208" s="56"/>
      <c r="Q208" s="56"/>
      <c r="R208" s="56" t="s">
        <v>18</v>
      </c>
      <c r="S208" s="56" t="s">
        <v>102</v>
      </c>
      <c r="T208" s="58" t="s">
        <v>7330</v>
      </c>
      <c r="U208" s="56" t="s">
        <v>13</v>
      </c>
      <c r="V208" s="58" t="s">
        <v>13</v>
      </c>
      <c r="W208" s="58" t="s">
        <v>13</v>
      </c>
      <c r="X208" s="58" t="s">
        <v>13</v>
      </c>
      <c r="Y208" s="58" t="s">
        <v>13</v>
      </c>
      <c r="Z208" s="58" t="s">
        <v>13</v>
      </c>
      <c r="AA208" s="58" t="s">
        <v>13</v>
      </c>
      <c r="AB208" s="58" t="s">
        <v>13</v>
      </c>
      <c r="AC208" s="56" t="s">
        <v>13</v>
      </c>
      <c r="AD208" s="56" t="s">
        <v>13</v>
      </c>
      <c r="AE208" s="56" t="s">
        <v>13</v>
      </c>
      <c r="AF208" s="56" t="s">
        <v>7330</v>
      </c>
      <c r="AG208" s="56" t="s">
        <v>13</v>
      </c>
      <c r="AH208" s="56" t="s">
        <v>13</v>
      </c>
    </row>
    <row r="209" spans="1:34" ht="24.9" customHeight="1" x14ac:dyDescent="0.3">
      <c r="A209" s="54" t="s">
        <v>6729</v>
      </c>
      <c r="B209" s="55" t="s">
        <v>6727</v>
      </c>
      <c r="C209" s="56" t="s">
        <v>6731</v>
      </c>
      <c r="D209" s="56" t="s">
        <v>6728</v>
      </c>
      <c r="E209" s="56">
        <v>1</v>
      </c>
      <c r="F209" s="56">
        <v>0</v>
      </c>
      <c r="G209" s="56">
        <v>0</v>
      </c>
      <c r="H209" s="56">
        <v>1</v>
      </c>
      <c r="I209" s="56">
        <v>10</v>
      </c>
      <c r="J209" s="104">
        <v>0.1</v>
      </c>
      <c r="K209" s="56" t="s">
        <v>6730</v>
      </c>
      <c r="L209" s="56" t="s">
        <v>6732</v>
      </c>
      <c r="M209" s="56" t="s">
        <v>6733</v>
      </c>
      <c r="N209" s="56" t="s">
        <v>7374</v>
      </c>
      <c r="O209" s="56"/>
      <c r="P209" s="56"/>
      <c r="Q209" s="56"/>
      <c r="R209" s="56" t="s">
        <v>18</v>
      </c>
      <c r="S209" s="56" t="s">
        <v>102</v>
      </c>
      <c r="T209" s="58" t="s">
        <v>7330</v>
      </c>
      <c r="U209" s="56" t="s">
        <v>13</v>
      </c>
      <c r="V209" s="58" t="s">
        <v>13</v>
      </c>
      <c r="W209" s="58" t="s">
        <v>7330</v>
      </c>
      <c r="X209" s="58" t="s">
        <v>13</v>
      </c>
      <c r="Y209" s="58" t="s">
        <v>13</v>
      </c>
      <c r="Z209" s="58" t="s">
        <v>7330</v>
      </c>
      <c r="AA209" s="58" t="s">
        <v>13</v>
      </c>
      <c r="AB209" s="58" t="s">
        <v>13</v>
      </c>
      <c r="AC209" s="56" t="s">
        <v>7330</v>
      </c>
      <c r="AD209" s="56" t="s">
        <v>13</v>
      </c>
      <c r="AE209" s="56" t="s">
        <v>13</v>
      </c>
      <c r="AF209" s="56" t="s">
        <v>7330</v>
      </c>
      <c r="AG209" s="56" t="s">
        <v>13</v>
      </c>
      <c r="AH209" s="56" t="s">
        <v>13</v>
      </c>
    </row>
    <row r="210" spans="1:34" ht="24.9" customHeight="1" x14ac:dyDescent="0.3">
      <c r="A210" s="59" t="s">
        <v>841</v>
      </c>
      <c r="B210" s="60" t="s">
        <v>840</v>
      </c>
      <c r="C210" s="57" t="s">
        <v>110</v>
      </c>
      <c r="D210" s="57"/>
      <c r="E210" s="57">
        <v>0</v>
      </c>
      <c r="F210" s="57">
        <v>1</v>
      </c>
      <c r="G210" s="57">
        <v>0</v>
      </c>
      <c r="H210" s="57">
        <v>1</v>
      </c>
      <c r="I210" s="57">
        <v>8</v>
      </c>
      <c r="J210" s="104">
        <v>0.125</v>
      </c>
      <c r="K210" s="56" t="s">
        <v>842</v>
      </c>
      <c r="L210" s="57" t="s">
        <v>843</v>
      </c>
      <c r="M210" s="57" t="s">
        <v>202</v>
      </c>
      <c r="N210" s="57">
        <v>100</v>
      </c>
      <c r="O210" s="57" t="s">
        <v>17969</v>
      </c>
      <c r="P210" s="57" t="s">
        <v>844</v>
      </c>
      <c r="Q210" s="57">
        <v>100</v>
      </c>
      <c r="R210" s="57" t="s">
        <v>112</v>
      </c>
      <c r="S210" s="57" t="s">
        <v>130</v>
      </c>
      <c r="T210" s="61" t="s">
        <v>13</v>
      </c>
      <c r="U210" s="56" t="s">
        <v>7330</v>
      </c>
      <c r="V210" s="61" t="s">
        <v>13</v>
      </c>
      <c r="W210" s="61" t="s">
        <v>13</v>
      </c>
      <c r="X210" s="61" t="s">
        <v>13</v>
      </c>
      <c r="Y210" s="61" t="s">
        <v>13</v>
      </c>
      <c r="Z210" s="61" t="s">
        <v>13</v>
      </c>
      <c r="AA210" s="61" t="s">
        <v>13</v>
      </c>
      <c r="AB210" s="61" t="s">
        <v>13</v>
      </c>
      <c r="AC210" s="56" t="s">
        <v>13</v>
      </c>
      <c r="AD210" s="56" t="s">
        <v>13</v>
      </c>
      <c r="AE210" s="56" t="s">
        <v>13</v>
      </c>
      <c r="AF210" s="56" t="s">
        <v>13</v>
      </c>
      <c r="AG210" s="56" t="s">
        <v>7330</v>
      </c>
      <c r="AH210" s="56" t="s">
        <v>13</v>
      </c>
    </row>
    <row r="211" spans="1:34" ht="24.9" customHeight="1" x14ac:dyDescent="0.3">
      <c r="A211" s="54" t="s">
        <v>1011</v>
      </c>
      <c r="B211" s="55" t="s">
        <v>1000</v>
      </c>
      <c r="C211" s="56" t="s">
        <v>1004</v>
      </c>
      <c r="D211" s="56" t="s">
        <v>1001</v>
      </c>
      <c r="E211" s="56">
        <v>3</v>
      </c>
      <c r="F211" s="56">
        <v>3</v>
      </c>
      <c r="G211" s="56">
        <v>2</v>
      </c>
      <c r="H211" s="56">
        <v>8</v>
      </c>
      <c r="I211" s="56">
        <v>13</v>
      </c>
      <c r="J211" s="104">
        <v>0.54</v>
      </c>
      <c r="K211" s="56" t="s">
        <v>1012</v>
      </c>
      <c r="L211" s="56" t="s">
        <v>1005</v>
      </c>
      <c r="M211" s="56" t="s">
        <v>1006</v>
      </c>
      <c r="N211" s="56">
        <v>100</v>
      </c>
      <c r="O211" s="56"/>
      <c r="P211" s="56"/>
      <c r="Q211" s="56"/>
      <c r="R211" s="56" t="s">
        <v>18</v>
      </c>
      <c r="S211" s="57" t="s">
        <v>55</v>
      </c>
      <c r="T211" s="58" t="s">
        <v>13</v>
      </c>
      <c r="U211" s="56" t="s">
        <v>13</v>
      </c>
      <c r="V211" s="58" t="s">
        <v>7330</v>
      </c>
      <c r="W211" s="58" t="s">
        <v>13</v>
      </c>
      <c r="X211" s="58" t="s">
        <v>13</v>
      </c>
      <c r="Y211" s="58" t="s">
        <v>7330</v>
      </c>
      <c r="Z211" s="58" t="s">
        <v>13</v>
      </c>
      <c r="AA211" s="58" t="s">
        <v>13</v>
      </c>
      <c r="AB211" s="58" t="s">
        <v>13</v>
      </c>
      <c r="AC211" s="56" t="s">
        <v>13</v>
      </c>
      <c r="AD211" s="56" t="s">
        <v>7330</v>
      </c>
      <c r="AE211" s="56" t="s">
        <v>13</v>
      </c>
      <c r="AF211" s="56" t="s">
        <v>13</v>
      </c>
      <c r="AG211" s="56" t="s">
        <v>13</v>
      </c>
      <c r="AH211" s="56" t="s">
        <v>13</v>
      </c>
    </row>
    <row r="212" spans="1:34" ht="24.9" customHeight="1" x14ac:dyDescent="0.3">
      <c r="A212" s="54" t="s">
        <v>2488</v>
      </c>
      <c r="B212" s="55" t="s">
        <v>2477</v>
      </c>
      <c r="C212" s="56" t="s">
        <v>110</v>
      </c>
      <c r="D212" s="56"/>
      <c r="E212" s="56">
        <v>2</v>
      </c>
      <c r="F212" s="56">
        <v>1</v>
      </c>
      <c r="G212" s="56">
        <v>2</v>
      </c>
      <c r="H212" s="56">
        <v>5</v>
      </c>
      <c r="I212" s="56">
        <v>6</v>
      </c>
      <c r="J212" s="104">
        <v>0.83333333333333337</v>
      </c>
      <c r="K212" s="56" t="s">
        <v>2489</v>
      </c>
      <c r="L212" s="56" t="s">
        <v>2480</v>
      </c>
      <c r="M212" s="56" t="s">
        <v>202</v>
      </c>
      <c r="N212" s="56">
        <v>100</v>
      </c>
      <c r="O212" s="57" t="s">
        <v>17978</v>
      </c>
      <c r="P212" s="56" t="s">
        <v>2481</v>
      </c>
      <c r="Q212" s="56">
        <v>100</v>
      </c>
      <c r="R212" s="56" t="s">
        <v>18</v>
      </c>
      <c r="S212" s="57" t="s">
        <v>149</v>
      </c>
      <c r="T212" s="58" t="s">
        <v>7330</v>
      </c>
      <c r="U212" s="56" t="s">
        <v>13</v>
      </c>
      <c r="V212" s="58" t="s">
        <v>13</v>
      </c>
      <c r="W212" s="58" t="s">
        <v>7330</v>
      </c>
      <c r="X212" s="58" t="s">
        <v>13</v>
      </c>
      <c r="Y212" s="58" t="s">
        <v>13</v>
      </c>
      <c r="Z212" s="58" t="s">
        <v>13</v>
      </c>
      <c r="AA212" s="58" t="s">
        <v>13</v>
      </c>
      <c r="AB212" s="58" t="s">
        <v>13</v>
      </c>
      <c r="AC212" s="56" t="s">
        <v>13</v>
      </c>
      <c r="AD212" s="56" t="s">
        <v>13</v>
      </c>
      <c r="AE212" s="56" t="s">
        <v>13</v>
      </c>
      <c r="AF212" s="56" t="s">
        <v>13</v>
      </c>
      <c r="AG212" s="56" t="s">
        <v>13</v>
      </c>
      <c r="AH212" s="56" t="s">
        <v>13</v>
      </c>
    </row>
    <row r="213" spans="1:34" ht="24.9" customHeight="1" x14ac:dyDescent="0.3">
      <c r="A213" s="54" t="s">
        <v>5007</v>
      </c>
      <c r="B213" s="55" t="s">
        <v>5005</v>
      </c>
      <c r="C213" s="56" t="s">
        <v>5009</v>
      </c>
      <c r="D213" s="56" t="s">
        <v>5006</v>
      </c>
      <c r="E213" s="56">
        <v>2</v>
      </c>
      <c r="F213" s="56">
        <v>0</v>
      </c>
      <c r="G213" s="56">
        <v>1</v>
      </c>
      <c r="H213" s="56">
        <v>3</v>
      </c>
      <c r="I213" s="56">
        <v>18</v>
      </c>
      <c r="J213" s="104">
        <v>0.16666666666666666</v>
      </c>
      <c r="K213" s="56" t="s">
        <v>5008</v>
      </c>
      <c r="L213" s="56" t="s">
        <v>5010</v>
      </c>
      <c r="M213" s="56" t="s">
        <v>5011</v>
      </c>
      <c r="N213" s="56" t="s">
        <v>7374</v>
      </c>
      <c r="O213" s="56"/>
      <c r="P213" s="56"/>
      <c r="Q213" s="56"/>
      <c r="R213" s="56" t="s">
        <v>177</v>
      </c>
      <c r="S213" s="56" t="s">
        <v>195</v>
      </c>
      <c r="T213" s="58" t="s">
        <v>13</v>
      </c>
      <c r="U213" s="56" t="s">
        <v>13</v>
      </c>
      <c r="V213" s="58" t="s">
        <v>7330</v>
      </c>
      <c r="W213" s="58" t="s">
        <v>13</v>
      </c>
      <c r="X213" s="58" t="s">
        <v>13</v>
      </c>
      <c r="Y213" s="58" t="s">
        <v>7330</v>
      </c>
      <c r="Z213" s="58" t="s">
        <v>13</v>
      </c>
      <c r="AA213" s="58" t="s">
        <v>13</v>
      </c>
      <c r="AB213" s="58" t="s">
        <v>13</v>
      </c>
      <c r="AC213" s="56" t="s">
        <v>13</v>
      </c>
      <c r="AD213" s="56" t="s">
        <v>13</v>
      </c>
      <c r="AE213" s="56" t="s">
        <v>7330</v>
      </c>
      <c r="AF213" s="56" t="s">
        <v>7330</v>
      </c>
      <c r="AG213" s="56" t="s">
        <v>13</v>
      </c>
      <c r="AH213" s="56" t="s">
        <v>13</v>
      </c>
    </row>
    <row r="214" spans="1:34" ht="24.9" customHeight="1" x14ac:dyDescent="0.3">
      <c r="A214" s="54" t="s">
        <v>3241</v>
      </c>
      <c r="B214" s="55" t="s">
        <v>3234</v>
      </c>
      <c r="C214" s="56" t="s">
        <v>3238</v>
      </c>
      <c r="D214" s="56" t="s">
        <v>3235</v>
      </c>
      <c r="E214" s="56">
        <v>3</v>
      </c>
      <c r="F214" s="56">
        <v>1</v>
      </c>
      <c r="G214" s="56">
        <v>1</v>
      </c>
      <c r="H214" s="56">
        <v>5</v>
      </c>
      <c r="I214" s="56">
        <v>19</v>
      </c>
      <c r="J214" s="104">
        <v>0.26315789473684209</v>
      </c>
      <c r="K214" s="56" t="s">
        <v>3242</v>
      </c>
      <c r="L214" s="56" t="s">
        <v>3239</v>
      </c>
      <c r="M214" s="56" t="s">
        <v>3238</v>
      </c>
      <c r="N214" s="56">
        <v>100</v>
      </c>
      <c r="O214" s="56"/>
      <c r="P214" s="56"/>
      <c r="Q214" s="56"/>
      <c r="R214" s="56" t="s">
        <v>18</v>
      </c>
      <c r="S214" s="56" t="s">
        <v>102</v>
      </c>
      <c r="T214" s="58" t="s">
        <v>13</v>
      </c>
      <c r="U214" s="56" t="s">
        <v>13</v>
      </c>
      <c r="V214" s="58" t="s">
        <v>7330</v>
      </c>
      <c r="W214" s="58" t="s">
        <v>13</v>
      </c>
      <c r="X214" s="58" t="s">
        <v>13</v>
      </c>
      <c r="Y214" s="58" t="s">
        <v>7330</v>
      </c>
      <c r="Z214" s="58" t="s">
        <v>13</v>
      </c>
      <c r="AA214" s="58" t="s">
        <v>13</v>
      </c>
      <c r="AB214" s="58" t="s">
        <v>13</v>
      </c>
      <c r="AC214" s="56" t="s">
        <v>13</v>
      </c>
      <c r="AD214" s="56" t="s">
        <v>7330</v>
      </c>
      <c r="AE214" s="56" t="s">
        <v>13</v>
      </c>
      <c r="AF214" s="56" t="s">
        <v>13</v>
      </c>
      <c r="AG214" s="56" t="s">
        <v>13</v>
      </c>
      <c r="AH214" s="56" t="s">
        <v>13</v>
      </c>
    </row>
    <row r="215" spans="1:34" ht="24.9" customHeight="1" x14ac:dyDescent="0.3">
      <c r="A215" s="54" t="s">
        <v>1558</v>
      </c>
      <c r="B215" s="55" t="s">
        <v>1556</v>
      </c>
      <c r="C215" s="56" t="s">
        <v>1560</v>
      </c>
      <c r="D215" s="56" t="s">
        <v>1557</v>
      </c>
      <c r="E215" s="56">
        <v>1</v>
      </c>
      <c r="F215" s="56">
        <v>0</v>
      </c>
      <c r="G215" s="56">
        <v>0</v>
      </c>
      <c r="H215" s="56">
        <v>1</v>
      </c>
      <c r="I215" s="56">
        <v>5</v>
      </c>
      <c r="J215" s="104">
        <v>0.2</v>
      </c>
      <c r="K215" s="56" t="s">
        <v>1559</v>
      </c>
      <c r="L215" s="56" t="s">
        <v>1561</v>
      </c>
      <c r="M215" s="56" t="s">
        <v>1560</v>
      </c>
      <c r="N215" s="56">
        <v>100</v>
      </c>
      <c r="O215" s="56"/>
      <c r="P215" s="56"/>
      <c r="Q215" s="56"/>
      <c r="R215" s="56" t="s">
        <v>18</v>
      </c>
      <c r="S215" s="57" t="s">
        <v>91</v>
      </c>
      <c r="T215" s="58" t="s">
        <v>7330</v>
      </c>
      <c r="U215" s="56" t="s">
        <v>13</v>
      </c>
      <c r="V215" s="58" t="s">
        <v>13</v>
      </c>
      <c r="W215" s="58" t="s">
        <v>7330</v>
      </c>
      <c r="X215" s="58" t="s">
        <v>13</v>
      </c>
      <c r="Y215" s="58" t="s">
        <v>13</v>
      </c>
      <c r="Z215" s="58" t="s">
        <v>13</v>
      </c>
      <c r="AA215" s="58" t="s">
        <v>13</v>
      </c>
      <c r="AB215" s="58" t="s">
        <v>13</v>
      </c>
      <c r="AC215" s="56" t="s">
        <v>7330</v>
      </c>
      <c r="AD215" s="56" t="s">
        <v>13</v>
      </c>
      <c r="AE215" s="56" t="s">
        <v>13</v>
      </c>
      <c r="AF215" s="56" t="s">
        <v>13</v>
      </c>
      <c r="AG215" s="56" t="s">
        <v>13</v>
      </c>
      <c r="AH215" s="56" t="s">
        <v>13</v>
      </c>
    </row>
    <row r="216" spans="1:34" ht="24.9" customHeight="1" x14ac:dyDescent="0.3">
      <c r="A216" s="54" t="s">
        <v>817</v>
      </c>
      <c r="B216" s="55" t="s">
        <v>793</v>
      </c>
      <c r="C216" s="56" t="s">
        <v>797</v>
      </c>
      <c r="D216" s="56" t="s">
        <v>794</v>
      </c>
      <c r="E216" s="56">
        <v>6</v>
      </c>
      <c r="F216" s="56">
        <v>0</v>
      </c>
      <c r="G216" s="56">
        <v>5</v>
      </c>
      <c r="H216" s="56">
        <v>11</v>
      </c>
      <c r="I216" s="56">
        <v>30</v>
      </c>
      <c r="J216" s="104">
        <v>0.36666666666666664</v>
      </c>
      <c r="K216" s="56" t="s">
        <v>818</v>
      </c>
      <c r="L216" s="56" t="s">
        <v>798</v>
      </c>
      <c r="M216" s="56" t="s">
        <v>797</v>
      </c>
      <c r="N216" s="56">
        <v>100</v>
      </c>
      <c r="O216" s="56"/>
      <c r="P216" s="56"/>
      <c r="Q216" s="56"/>
      <c r="R216" s="56" t="s">
        <v>18</v>
      </c>
      <c r="S216" s="56" t="s">
        <v>465</v>
      </c>
      <c r="T216" s="58" t="s">
        <v>7330</v>
      </c>
      <c r="U216" s="56" t="s">
        <v>13</v>
      </c>
      <c r="V216" s="58" t="s">
        <v>13</v>
      </c>
      <c r="W216" s="58" t="s">
        <v>7330</v>
      </c>
      <c r="X216" s="58" t="s">
        <v>13</v>
      </c>
      <c r="Y216" s="58" t="s">
        <v>13</v>
      </c>
      <c r="Z216" s="58" t="s">
        <v>13</v>
      </c>
      <c r="AA216" s="58" t="s">
        <v>13</v>
      </c>
      <c r="AB216" s="58" t="s">
        <v>13</v>
      </c>
      <c r="AC216" s="56" t="s">
        <v>7330</v>
      </c>
      <c r="AD216" s="56" t="s">
        <v>13</v>
      </c>
      <c r="AE216" s="56" t="s">
        <v>13</v>
      </c>
      <c r="AF216" s="56" t="s">
        <v>13</v>
      </c>
      <c r="AG216" s="56" t="s">
        <v>13</v>
      </c>
      <c r="AH216" s="56" t="s">
        <v>13</v>
      </c>
    </row>
    <row r="217" spans="1:34" ht="24.9" customHeight="1" x14ac:dyDescent="0.3">
      <c r="A217" s="54" t="s">
        <v>4137</v>
      </c>
      <c r="B217" s="55" t="s">
        <v>4130</v>
      </c>
      <c r="C217" s="56" t="s">
        <v>4134</v>
      </c>
      <c r="D217" s="56" t="s">
        <v>4131</v>
      </c>
      <c r="E217" s="56">
        <v>0</v>
      </c>
      <c r="F217" s="56">
        <v>0</v>
      </c>
      <c r="G217" s="56">
        <v>2</v>
      </c>
      <c r="H217" s="56">
        <v>2</v>
      </c>
      <c r="I217" s="56">
        <v>7</v>
      </c>
      <c r="J217" s="104">
        <v>0.2857142857142857</v>
      </c>
      <c r="K217" s="56" t="s">
        <v>4138</v>
      </c>
      <c r="L217" s="56" t="s">
        <v>4135</v>
      </c>
      <c r="M217" s="56" t="s">
        <v>4136</v>
      </c>
      <c r="N217" s="56">
        <v>100</v>
      </c>
      <c r="O217" s="56"/>
      <c r="P217" s="56"/>
      <c r="Q217" s="56"/>
      <c r="R217" s="56" t="s">
        <v>18</v>
      </c>
      <c r="S217" s="56" t="s">
        <v>644</v>
      </c>
      <c r="T217" s="58" t="s">
        <v>13</v>
      </c>
      <c r="U217" s="56" t="s">
        <v>13</v>
      </c>
      <c r="V217" s="58" t="s">
        <v>7330</v>
      </c>
      <c r="W217" s="58" t="s">
        <v>13</v>
      </c>
      <c r="X217" s="58" t="s">
        <v>13</v>
      </c>
      <c r="Y217" s="58" t="s">
        <v>7330</v>
      </c>
      <c r="Z217" s="58" t="s">
        <v>13</v>
      </c>
      <c r="AA217" s="58" t="s">
        <v>13</v>
      </c>
      <c r="AB217" s="58" t="s">
        <v>13</v>
      </c>
      <c r="AC217" s="56" t="s">
        <v>13</v>
      </c>
      <c r="AD217" s="56" t="s">
        <v>7330</v>
      </c>
      <c r="AE217" s="56" t="s">
        <v>13</v>
      </c>
      <c r="AF217" s="56" t="s">
        <v>13</v>
      </c>
      <c r="AG217" s="56" t="s">
        <v>13</v>
      </c>
      <c r="AH217" s="56" t="s">
        <v>13</v>
      </c>
    </row>
    <row r="218" spans="1:34" ht="24.9" customHeight="1" x14ac:dyDescent="0.3">
      <c r="A218" s="54" t="s">
        <v>4102</v>
      </c>
      <c r="B218" s="55" t="s">
        <v>4095</v>
      </c>
      <c r="C218" s="56" t="s">
        <v>1471</v>
      </c>
      <c r="D218" s="56"/>
      <c r="E218" s="56">
        <v>1</v>
      </c>
      <c r="F218" s="56">
        <v>2</v>
      </c>
      <c r="G218" s="56">
        <v>0</v>
      </c>
      <c r="H218" s="56">
        <v>3</v>
      </c>
      <c r="I218" s="56">
        <v>18</v>
      </c>
      <c r="J218" s="104">
        <v>0.16666666666666666</v>
      </c>
      <c r="K218" s="56" t="s">
        <v>4103</v>
      </c>
      <c r="L218" s="56" t="s">
        <v>4098</v>
      </c>
      <c r="M218" s="56" t="s">
        <v>2225</v>
      </c>
      <c r="N218" s="56" t="s">
        <v>7374</v>
      </c>
      <c r="O218" s="56"/>
      <c r="P218" s="56"/>
      <c r="Q218" s="56"/>
      <c r="R218" s="56" t="s">
        <v>18</v>
      </c>
      <c r="S218" s="56" t="s">
        <v>79</v>
      </c>
      <c r="T218" s="58" t="s">
        <v>7330</v>
      </c>
      <c r="U218" s="56" t="s">
        <v>13</v>
      </c>
      <c r="V218" s="58" t="s">
        <v>13</v>
      </c>
      <c r="W218" s="58" t="s">
        <v>7330</v>
      </c>
      <c r="X218" s="58" t="s">
        <v>13</v>
      </c>
      <c r="Y218" s="58" t="s">
        <v>13</v>
      </c>
      <c r="Z218" s="58" t="s">
        <v>13</v>
      </c>
      <c r="AA218" s="58" t="s">
        <v>13</v>
      </c>
      <c r="AB218" s="58" t="s">
        <v>13</v>
      </c>
      <c r="AC218" s="56" t="s">
        <v>13</v>
      </c>
      <c r="AD218" s="56" t="s">
        <v>13</v>
      </c>
      <c r="AE218" s="56" t="s">
        <v>13</v>
      </c>
      <c r="AF218" s="56" t="s">
        <v>13</v>
      </c>
      <c r="AG218" s="56" t="s">
        <v>13</v>
      </c>
      <c r="AH218" s="56" t="s">
        <v>13</v>
      </c>
    </row>
    <row r="219" spans="1:34" ht="24.9" customHeight="1" x14ac:dyDescent="0.3">
      <c r="A219" s="59" t="s">
        <v>81</v>
      </c>
      <c r="B219" s="60" t="s">
        <v>73</v>
      </c>
      <c r="C219" s="57" t="s">
        <v>77</v>
      </c>
      <c r="D219" s="57" t="s">
        <v>74</v>
      </c>
      <c r="E219" s="57">
        <v>0</v>
      </c>
      <c r="F219" s="57">
        <v>2</v>
      </c>
      <c r="G219" s="57">
        <v>0</v>
      </c>
      <c r="H219" s="57">
        <v>2</v>
      </c>
      <c r="I219" s="57">
        <v>11</v>
      </c>
      <c r="J219" s="104">
        <v>0.18181818181818182</v>
      </c>
      <c r="K219" s="56" t="s">
        <v>82</v>
      </c>
      <c r="L219" s="57" t="s">
        <v>78</v>
      </c>
      <c r="M219" s="57" t="s">
        <v>77</v>
      </c>
      <c r="N219" s="57" t="s">
        <v>7374</v>
      </c>
      <c r="O219" s="57"/>
      <c r="P219" s="57"/>
      <c r="Q219" s="57"/>
      <c r="R219" s="57" t="s">
        <v>18</v>
      </c>
      <c r="S219" s="57" t="s">
        <v>79</v>
      </c>
      <c r="T219" s="61" t="s">
        <v>13</v>
      </c>
      <c r="U219" s="56" t="s">
        <v>7330</v>
      </c>
      <c r="V219" s="61" t="s">
        <v>13</v>
      </c>
      <c r="W219" s="61" t="s">
        <v>13</v>
      </c>
      <c r="X219" s="61" t="s">
        <v>7330</v>
      </c>
      <c r="Y219" s="61" t="s">
        <v>13</v>
      </c>
      <c r="Z219" s="61" t="s">
        <v>13</v>
      </c>
      <c r="AA219" s="61" t="s">
        <v>13</v>
      </c>
      <c r="AB219" s="61" t="s">
        <v>13</v>
      </c>
      <c r="AC219" s="56" t="s">
        <v>13</v>
      </c>
      <c r="AD219" s="56" t="s">
        <v>13</v>
      </c>
      <c r="AE219" s="56" t="s">
        <v>13</v>
      </c>
      <c r="AF219" s="56" t="s">
        <v>13</v>
      </c>
      <c r="AG219" s="56" t="s">
        <v>13</v>
      </c>
      <c r="AH219" s="56" t="s">
        <v>13</v>
      </c>
    </row>
    <row r="220" spans="1:34" ht="24.9" customHeight="1" x14ac:dyDescent="0.3">
      <c r="A220" s="54" t="s">
        <v>4653</v>
      </c>
      <c r="B220" s="55" t="s">
        <v>4645</v>
      </c>
      <c r="C220" s="56" t="s">
        <v>4649</v>
      </c>
      <c r="D220" s="56" t="s">
        <v>4646</v>
      </c>
      <c r="E220" s="56">
        <v>7</v>
      </c>
      <c r="F220" s="56">
        <v>0</v>
      </c>
      <c r="G220" s="56">
        <v>4</v>
      </c>
      <c r="H220" s="56">
        <v>11</v>
      </c>
      <c r="I220" s="56">
        <v>31</v>
      </c>
      <c r="J220" s="104">
        <v>0.35483870967741937</v>
      </c>
      <c r="K220" s="56" t="s">
        <v>4654</v>
      </c>
      <c r="L220" s="56" t="s">
        <v>4650</v>
      </c>
      <c r="M220" s="56" t="s">
        <v>4649</v>
      </c>
      <c r="N220" s="56" t="s">
        <v>7374</v>
      </c>
      <c r="O220" s="56"/>
      <c r="P220" s="56"/>
      <c r="Q220" s="56"/>
      <c r="R220" s="56" t="s">
        <v>63</v>
      </c>
      <c r="S220" s="56" t="s">
        <v>250</v>
      </c>
      <c r="T220" s="58" t="s">
        <v>13</v>
      </c>
      <c r="U220" s="56" t="s">
        <v>13</v>
      </c>
      <c r="V220" s="58" t="s">
        <v>7330</v>
      </c>
      <c r="W220" s="58" t="s">
        <v>13</v>
      </c>
      <c r="X220" s="58" t="s">
        <v>13</v>
      </c>
      <c r="Y220" s="58" t="s">
        <v>7330</v>
      </c>
      <c r="Z220" s="58" t="s">
        <v>13</v>
      </c>
      <c r="AA220" s="58" t="s">
        <v>7330</v>
      </c>
      <c r="AB220" s="58" t="s">
        <v>13</v>
      </c>
      <c r="AC220" s="56" t="s">
        <v>13</v>
      </c>
      <c r="AD220" s="56" t="s">
        <v>13</v>
      </c>
      <c r="AE220" s="56" t="s">
        <v>7330</v>
      </c>
      <c r="AF220" s="56" t="s">
        <v>13</v>
      </c>
      <c r="AG220" s="56" t="s">
        <v>13</v>
      </c>
      <c r="AH220" s="56" t="s">
        <v>7330</v>
      </c>
    </row>
    <row r="221" spans="1:34" ht="24.9" customHeight="1" x14ac:dyDescent="0.3">
      <c r="A221" s="54" t="s">
        <v>6193</v>
      </c>
      <c r="B221" s="55" t="s">
        <v>6176</v>
      </c>
      <c r="C221" s="56" t="s">
        <v>6180</v>
      </c>
      <c r="D221" s="56" t="s">
        <v>6177</v>
      </c>
      <c r="E221" s="56">
        <v>2</v>
      </c>
      <c r="F221" s="56">
        <v>0</v>
      </c>
      <c r="G221" s="56">
        <v>4</v>
      </c>
      <c r="H221" s="56">
        <v>6</v>
      </c>
      <c r="I221" s="56">
        <v>29</v>
      </c>
      <c r="J221" s="104">
        <v>0.20689655172413793</v>
      </c>
      <c r="K221" s="56" t="s">
        <v>6194</v>
      </c>
      <c r="L221" s="56" t="s">
        <v>6181</v>
      </c>
      <c r="M221" s="56" t="s">
        <v>6182</v>
      </c>
      <c r="N221" s="56" t="s">
        <v>7387</v>
      </c>
      <c r="O221" s="56"/>
      <c r="P221" s="56"/>
      <c r="Q221" s="56"/>
      <c r="R221" s="56" t="s">
        <v>18</v>
      </c>
      <c r="S221" s="56" t="s">
        <v>534</v>
      </c>
      <c r="T221" s="58" t="s">
        <v>7330</v>
      </c>
      <c r="U221" s="56" t="s">
        <v>13</v>
      </c>
      <c r="V221" s="58" t="s">
        <v>13</v>
      </c>
      <c r="W221" s="58" t="s">
        <v>7330</v>
      </c>
      <c r="X221" s="58" t="s">
        <v>13</v>
      </c>
      <c r="Y221" s="58" t="s">
        <v>13</v>
      </c>
      <c r="Z221" s="58" t="s">
        <v>13</v>
      </c>
      <c r="AA221" s="58" t="s">
        <v>13</v>
      </c>
      <c r="AB221" s="58" t="s">
        <v>13</v>
      </c>
      <c r="AC221" s="56" t="s">
        <v>13</v>
      </c>
      <c r="AD221" s="56" t="s">
        <v>13</v>
      </c>
      <c r="AE221" s="56" t="s">
        <v>13</v>
      </c>
      <c r="AF221" s="56" t="s">
        <v>13</v>
      </c>
      <c r="AG221" s="56" t="s">
        <v>13</v>
      </c>
      <c r="AH221" s="56" t="s">
        <v>13</v>
      </c>
    </row>
    <row r="222" spans="1:34" ht="24.9" customHeight="1" x14ac:dyDescent="0.3">
      <c r="A222" s="54" t="s">
        <v>5131</v>
      </c>
      <c r="B222" s="55" t="s">
        <v>5130</v>
      </c>
      <c r="C222" s="56" t="s">
        <v>110</v>
      </c>
      <c r="D222" s="56"/>
      <c r="E222" s="56">
        <v>3</v>
      </c>
      <c r="F222" s="56">
        <v>0</v>
      </c>
      <c r="G222" s="56">
        <v>1</v>
      </c>
      <c r="H222" s="56">
        <v>4</v>
      </c>
      <c r="I222" s="56">
        <v>19</v>
      </c>
      <c r="J222" s="104">
        <v>0.21052631578947367</v>
      </c>
      <c r="K222" s="56" t="s">
        <v>5132</v>
      </c>
      <c r="L222" s="56" t="s">
        <v>5133</v>
      </c>
      <c r="M222" s="56" t="s">
        <v>110</v>
      </c>
      <c r="N222" s="56">
        <v>100</v>
      </c>
      <c r="O222" s="56" t="s">
        <v>17951</v>
      </c>
      <c r="P222" s="56" t="s">
        <v>5134</v>
      </c>
      <c r="Q222" s="56">
        <v>100</v>
      </c>
      <c r="R222" s="56" t="s">
        <v>402</v>
      </c>
      <c r="S222" s="56" t="s">
        <v>250</v>
      </c>
      <c r="T222" s="58" t="s">
        <v>13</v>
      </c>
      <c r="U222" s="56" t="s">
        <v>13</v>
      </c>
      <c r="V222" s="58" t="s">
        <v>7330</v>
      </c>
      <c r="W222" s="58" t="s">
        <v>7330</v>
      </c>
      <c r="X222" s="58" t="s">
        <v>13</v>
      </c>
      <c r="Y222" s="58" t="s">
        <v>13</v>
      </c>
      <c r="Z222" s="58" t="s">
        <v>13</v>
      </c>
      <c r="AA222" s="58" t="s">
        <v>13</v>
      </c>
      <c r="AB222" s="58" t="s">
        <v>13</v>
      </c>
      <c r="AC222" s="56" t="s">
        <v>13</v>
      </c>
      <c r="AD222" s="56" t="s">
        <v>13</v>
      </c>
      <c r="AE222" s="56" t="s">
        <v>13</v>
      </c>
      <c r="AF222" s="56" t="s">
        <v>13</v>
      </c>
      <c r="AG222" s="56" t="s">
        <v>7330</v>
      </c>
      <c r="AH222" s="56" t="s">
        <v>13</v>
      </c>
    </row>
    <row r="223" spans="1:34" ht="24.9" customHeight="1" x14ac:dyDescent="0.3">
      <c r="A223" s="54" t="s">
        <v>4013</v>
      </c>
      <c r="B223" s="55" t="s">
        <v>4005</v>
      </c>
      <c r="C223" s="56" t="s">
        <v>4008</v>
      </c>
      <c r="D223" s="57" t="s">
        <v>7425</v>
      </c>
      <c r="E223" s="56">
        <v>1</v>
      </c>
      <c r="F223" s="56">
        <v>1</v>
      </c>
      <c r="G223" s="56">
        <v>2</v>
      </c>
      <c r="H223" s="56">
        <v>4</v>
      </c>
      <c r="I223" s="56">
        <v>10</v>
      </c>
      <c r="J223" s="104">
        <v>0.4</v>
      </c>
      <c r="K223" s="56" t="s">
        <v>4014</v>
      </c>
      <c r="L223" s="56" t="s">
        <v>4009</v>
      </c>
      <c r="M223" s="56" t="s">
        <v>4010</v>
      </c>
      <c r="N223" s="56">
        <v>100</v>
      </c>
      <c r="O223" s="56"/>
      <c r="P223" s="56"/>
      <c r="Q223" s="56"/>
      <c r="R223" s="56" t="s">
        <v>18</v>
      </c>
      <c r="S223" s="57" t="s">
        <v>91</v>
      </c>
      <c r="T223" s="58" t="s">
        <v>13</v>
      </c>
      <c r="U223" s="56" t="s">
        <v>13</v>
      </c>
      <c r="V223" s="58" t="s">
        <v>7330</v>
      </c>
      <c r="W223" s="58" t="s">
        <v>13</v>
      </c>
      <c r="X223" s="58" t="s">
        <v>13</v>
      </c>
      <c r="Y223" s="58" t="s">
        <v>7330</v>
      </c>
      <c r="Z223" s="58" t="s">
        <v>13</v>
      </c>
      <c r="AA223" s="58" t="s">
        <v>13</v>
      </c>
      <c r="AB223" s="58" t="s">
        <v>7330</v>
      </c>
      <c r="AC223" s="56" t="s">
        <v>13</v>
      </c>
      <c r="AD223" s="56" t="s">
        <v>13</v>
      </c>
      <c r="AE223" s="56" t="s">
        <v>7330</v>
      </c>
      <c r="AF223" s="56" t="s">
        <v>13</v>
      </c>
      <c r="AG223" s="56" t="s">
        <v>13</v>
      </c>
      <c r="AH223" s="56" t="s">
        <v>7330</v>
      </c>
    </row>
    <row r="224" spans="1:34" ht="24.9" customHeight="1" x14ac:dyDescent="0.3">
      <c r="A224" s="54" t="s">
        <v>5961</v>
      </c>
      <c r="B224" s="55" t="s">
        <v>5954</v>
      </c>
      <c r="C224" s="56" t="s">
        <v>5958</v>
      </c>
      <c r="D224" s="56" t="s">
        <v>5955</v>
      </c>
      <c r="E224" s="56">
        <v>0</v>
      </c>
      <c r="F224" s="56">
        <v>0</v>
      </c>
      <c r="G224" s="56">
        <v>2</v>
      </c>
      <c r="H224" s="56">
        <v>2</v>
      </c>
      <c r="I224" s="56">
        <v>22</v>
      </c>
      <c r="J224" s="104">
        <v>9.0909090909090912E-2</v>
      </c>
      <c r="K224" s="56" t="s">
        <v>5962</v>
      </c>
      <c r="L224" s="56" t="s">
        <v>5959</v>
      </c>
      <c r="M224" s="56" t="s">
        <v>5960</v>
      </c>
      <c r="N224" s="56">
        <v>100</v>
      </c>
      <c r="O224" s="56"/>
      <c r="P224" s="56"/>
      <c r="Q224" s="56"/>
      <c r="R224" s="56" t="s">
        <v>18</v>
      </c>
      <c r="S224" s="56" t="s">
        <v>403</v>
      </c>
      <c r="T224" s="58" t="s">
        <v>13</v>
      </c>
      <c r="U224" s="56" t="s">
        <v>13</v>
      </c>
      <c r="V224" s="58" t="s">
        <v>7330</v>
      </c>
      <c r="W224" s="58" t="s">
        <v>13</v>
      </c>
      <c r="X224" s="58" t="s">
        <v>13</v>
      </c>
      <c r="Y224" s="58" t="s">
        <v>7330</v>
      </c>
      <c r="Z224" s="58" t="s">
        <v>13</v>
      </c>
      <c r="AA224" s="58" t="s">
        <v>13</v>
      </c>
      <c r="AB224" s="58" t="s">
        <v>13</v>
      </c>
      <c r="AC224" s="56" t="s">
        <v>13</v>
      </c>
      <c r="AD224" s="56" t="s">
        <v>13</v>
      </c>
      <c r="AE224" s="56" t="s">
        <v>13</v>
      </c>
      <c r="AF224" s="56" t="s">
        <v>13</v>
      </c>
      <c r="AG224" s="56" t="s">
        <v>13</v>
      </c>
      <c r="AH224" s="56" t="s">
        <v>13</v>
      </c>
    </row>
    <row r="225" spans="1:34" ht="24.9" customHeight="1" x14ac:dyDescent="0.3">
      <c r="A225" s="54" t="s">
        <v>1930</v>
      </c>
      <c r="B225" s="55" t="s">
        <v>1928</v>
      </c>
      <c r="C225" s="56" t="s">
        <v>1932</v>
      </c>
      <c r="D225" s="56" t="s">
        <v>1929</v>
      </c>
      <c r="E225" s="56">
        <v>1</v>
      </c>
      <c r="F225" s="56">
        <v>0</v>
      </c>
      <c r="G225" s="56">
        <v>1</v>
      </c>
      <c r="H225" s="56">
        <v>2</v>
      </c>
      <c r="I225" s="56">
        <v>16</v>
      </c>
      <c r="J225" s="104">
        <v>0.125</v>
      </c>
      <c r="K225" s="56" t="s">
        <v>1931</v>
      </c>
      <c r="L225" s="56" t="s">
        <v>1933</v>
      </c>
      <c r="M225" s="56" t="s">
        <v>1932</v>
      </c>
      <c r="N225" s="56" t="s">
        <v>7374</v>
      </c>
      <c r="O225" s="56"/>
      <c r="P225" s="56"/>
      <c r="Q225" s="56"/>
      <c r="R225" s="56" t="s">
        <v>18</v>
      </c>
      <c r="S225" s="56" t="s">
        <v>465</v>
      </c>
      <c r="T225" s="58" t="s">
        <v>13</v>
      </c>
      <c r="U225" s="56" t="s">
        <v>13</v>
      </c>
      <c r="V225" s="58" t="s">
        <v>7330</v>
      </c>
      <c r="W225" s="58" t="s">
        <v>7330</v>
      </c>
      <c r="X225" s="58" t="s">
        <v>13</v>
      </c>
      <c r="Y225" s="58" t="s">
        <v>13</v>
      </c>
      <c r="Z225" s="58" t="s">
        <v>13</v>
      </c>
      <c r="AA225" s="58" t="s">
        <v>7330</v>
      </c>
      <c r="AB225" s="58" t="s">
        <v>13</v>
      </c>
      <c r="AC225" s="56" t="s">
        <v>13</v>
      </c>
      <c r="AD225" s="56" t="s">
        <v>13</v>
      </c>
      <c r="AE225" s="56" t="s">
        <v>13</v>
      </c>
      <c r="AF225" s="56" t="s">
        <v>13</v>
      </c>
      <c r="AG225" s="56" t="s">
        <v>13</v>
      </c>
      <c r="AH225" s="56" t="s">
        <v>13</v>
      </c>
    </row>
    <row r="226" spans="1:34" ht="24.9" customHeight="1" x14ac:dyDescent="0.3">
      <c r="A226" s="54" t="s">
        <v>7106</v>
      </c>
      <c r="B226" s="55" t="s">
        <v>7098</v>
      </c>
      <c r="C226" s="56" t="s">
        <v>7101</v>
      </c>
      <c r="D226" s="56"/>
      <c r="E226" s="56">
        <v>3</v>
      </c>
      <c r="F226" s="56">
        <v>0</v>
      </c>
      <c r="G226" s="56">
        <v>1</v>
      </c>
      <c r="H226" s="56">
        <v>4</v>
      </c>
      <c r="I226" s="56">
        <v>26</v>
      </c>
      <c r="J226" s="104">
        <v>0.15384615384615385</v>
      </c>
      <c r="K226" s="56" t="s">
        <v>7107</v>
      </c>
      <c r="L226" s="56" t="s">
        <v>7102</v>
      </c>
      <c r="M226" s="56" t="s">
        <v>7103</v>
      </c>
      <c r="N226" s="56" t="s">
        <v>7408</v>
      </c>
      <c r="O226" s="56"/>
      <c r="P226" s="56"/>
      <c r="Q226" s="56"/>
      <c r="R226" s="56" t="s">
        <v>236</v>
      </c>
      <c r="S226" s="56" t="s">
        <v>250</v>
      </c>
      <c r="T226" s="58" t="s">
        <v>7330</v>
      </c>
      <c r="U226" s="56" t="s">
        <v>13</v>
      </c>
      <c r="V226" s="58" t="s">
        <v>13</v>
      </c>
      <c r="W226" s="58" t="s">
        <v>7330</v>
      </c>
      <c r="X226" s="58" t="s">
        <v>13</v>
      </c>
      <c r="Y226" s="58" t="s">
        <v>13</v>
      </c>
      <c r="Z226" s="58" t="s">
        <v>13</v>
      </c>
      <c r="AA226" s="58" t="s">
        <v>13</v>
      </c>
      <c r="AB226" s="58" t="s">
        <v>13</v>
      </c>
      <c r="AC226" s="56" t="s">
        <v>13</v>
      </c>
      <c r="AD226" s="56" t="s">
        <v>13</v>
      </c>
      <c r="AE226" s="56" t="s">
        <v>13</v>
      </c>
      <c r="AF226" s="56" t="s">
        <v>7330</v>
      </c>
      <c r="AG226" s="56" t="s">
        <v>13</v>
      </c>
      <c r="AH226" s="56" t="s">
        <v>13</v>
      </c>
    </row>
    <row r="227" spans="1:34" ht="24.9" customHeight="1" x14ac:dyDescent="0.3">
      <c r="A227" s="54" t="s">
        <v>1542</v>
      </c>
      <c r="B227" s="55" t="s">
        <v>1531</v>
      </c>
      <c r="C227" s="56" t="s">
        <v>110</v>
      </c>
      <c r="D227" s="56"/>
      <c r="E227" s="56">
        <v>4</v>
      </c>
      <c r="F227" s="56">
        <v>0</v>
      </c>
      <c r="G227" s="56">
        <v>1</v>
      </c>
      <c r="H227" s="56">
        <v>5</v>
      </c>
      <c r="I227" s="56">
        <v>26</v>
      </c>
      <c r="J227" s="104">
        <v>0.19230769230769232</v>
      </c>
      <c r="K227" s="56" t="s">
        <v>1543</v>
      </c>
      <c r="L227" s="56" t="s">
        <v>1534</v>
      </c>
      <c r="M227" s="56" t="s">
        <v>202</v>
      </c>
      <c r="N227" s="56">
        <v>100</v>
      </c>
      <c r="O227" s="57" t="s">
        <v>17906</v>
      </c>
      <c r="P227" s="56" t="s">
        <v>1535</v>
      </c>
      <c r="Q227" s="56" t="s">
        <v>7384</v>
      </c>
      <c r="R227" s="56" t="s">
        <v>402</v>
      </c>
      <c r="S227" s="56" t="s">
        <v>250</v>
      </c>
      <c r="T227" s="58" t="s">
        <v>7330</v>
      </c>
      <c r="U227" s="56" t="s">
        <v>13</v>
      </c>
      <c r="V227" s="58" t="s">
        <v>13</v>
      </c>
      <c r="W227" s="58" t="s">
        <v>7330</v>
      </c>
      <c r="X227" s="58" t="s">
        <v>13</v>
      </c>
      <c r="Y227" s="58" t="s">
        <v>13</v>
      </c>
      <c r="Z227" s="58" t="s">
        <v>13</v>
      </c>
      <c r="AA227" s="58" t="s">
        <v>13</v>
      </c>
      <c r="AB227" s="58" t="s">
        <v>13</v>
      </c>
      <c r="AC227" s="56" t="s">
        <v>13</v>
      </c>
      <c r="AD227" s="56" t="s">
        <v>13</v>
      </c>
      <c r="AE227" s="56" t="s">
        <v>13</v>
      </c>
      <c r="AF227" s="56" t="s">
        <v>13</v>
      </c>
      <c r="AG227" s="56" t="s">
        <v>13</v>
      </c>
      <c r="AH227" s="56" t="s">
        <v>13</v>
      </c>
    </row>
    <row r="228" spans="1:34" ht="24.9" customHeight="1" x14ac:dyDescent="0.3">
      <c r="A228" s="54" t="s">
        <v>1737</v>
      </c>
      <c r="B228" s="55" t="s">
        <v>1726</v>
      </c>
      <c r="C228" s="56" t="s">
        <v>1730</v>
      </c>
      <c r="D228" s="56" t="s">
        <v>1727</v>
      </c>
      <c r="E228" s="56">
        <v>3</v>
      </c>
      <c r="F228" s="56">
        <v>1</v>
      </c>
      <c r="G228" s="56">
        <v>0</v>
      </c>
      <c r="H228" s="56">
        <v>4</v>
      </c>
      <c r="I228" s="56">
        <v>19</v>
      </c>
      <c r="J228" s="104">
        <v>0.21052631578947367</v>
      </c>
      <c r="K228" s="56" t="s">
        <v>1738</v>
      </c>
      <c r="L228" s="56" t="s">
        <v>1731</v>
      </c>
      <c r="M228" s="56" t="s">
        <v>1732</v>
      </c>
      <c r="N228" s="56" t="s">
        <v>7374</v>
      </c>
      <c r="O228" s="56"/>
      <c r="P228" s="56"/>
      <c r="Q228" s="56"/>
      <c r="R228" s="56" t="s">
        <v>18</v>
      </c>
      <c r="S228" s="56" t="s">
        <v>680</v>
      </c>
      <c r="T228" s="58" t="s">
        <v>7330</v>
      </c>
      <c r="U228" s="56" t="s">
        <v>13</v>
      </c>
      <c r="V228" s="58" t="s">
        <v>13</v>
      </c>
      <c r="W228" s="58" t="s">
        <v>7330</v>
      </c>
      <c r="X228" s="58" t="s">
        <v>13</v>
      </c>
      <c r="Y228" s="58" t="s">
        <v>13</v>
      </c>
      <c r="Z228" s="58" t="s">
        <v>13</v>
      </c>
      <c r="AA228" s="58" t="s">
        <v>13</v>
      </c>
      <c r="AB228" s="58" t="s">
        <v>13</v>
      </c>
      <c r="AC228" s="56" t="s">
        <v>13</v>
      </c>
      <c r="AD228" s="56" t="s">
        <v>13</v>
      </c>
      <c r="AE228" s="56" t="s">
        <v>13</v>
      </c>
      <c r="AF228" s="56" t="s">
        <v>13</v>
      </c>
      <c r="AG228" s="56" t="s">
        <v>13</v>
      </c>
      <c r="AH228" s="56" t="s">
        <v>13</v>
      </c>
    </row>
    <row r="229" spans="1:34" ht="24.9" customHeight="1" x14ac:dyDescent="0.3">
      <c r="A229" s="54" t="s">
        <v>2980</v>
      </c>
      <c r="B229" s="55" t="s">
        <v>2949</v>
      </c>
      <c r="C229" s="56" t="s">
        <v>2600</v>
      </c>
      <c r="D229" s="56" t="s">
        <v>2950</v>
      </c>
      <c r="E229" s="56">
        <v>4</v>
      </c>
      <c r="F229" s="56">
        <v>2</v>
      </c>
      <c r="G229" s="56">
        <v>6</v>
      </c>
      <c r="H229" s="56">
        <v>12</v>
      </c>
      <c r="I229" s="56">
        <v>25</v>
      </c>
      <c r="J229" s="104">
        <v>0.48</v>
      </c>
      <c r="K229" s="56" t="s">
        <v>2981</v>
      </c>
      <c r="L229" s="56" t="s">
        <v>2953</v>
      </c>
      <c r="M229" s="56" t="s">
        <v>2954</v>
      </c>
      <c r="N229" s="56" t="s">
        <v>7387</v>
      </c>
      <c r="O229" s="56"/>
      <c r="P229" s="56"/>
      <c r="Q229" s="56"/>
      <c r="R229" s="56" t="s">
        <v>18</v>
      </c>
      <c r="S229" s="56" t="s">
        <v>465</v>
      </c>
      <c r="T229" s="58" t="s">
        <v>7330</v>
      </c>
      <c r="U229" s="56" t="s">
        <v>13</v>
      </c>
      <c r="V229" s="58" t="s">
        <v>13</v>
      </c>
      <c r="W229" s="58" t="s">
        <v>7330</v>
      </c>
      <c r="X229" s="58" t="s">
        <v>13</v>
      </c>
      <c r="Y229" s="58" t="s">
        <v>13</v>
      </c>
      <c r="Z229" s="58" t="s">
        <v>7330</v>
      </c>
      <c r="AA229" s="58" t="s">
        <v>13</v>
      </c>
      <c r="AB229" s="58" t="s">
        <v>13</v>
      </c>
      <c r="AC229" s="56" t="s">
        <v>7330</v>
      </c>
      <c r="AD229" s="56" t="s">
        <v>13</v>
      </c>
      <c r="AE229" s="56" t="s">
        <v>13</v>
      </c>
      <c r="AF229" s="56" t="s">
        <v>7330</v>
      </c>
      <c r="AG229" s="56" t="s">
        <v>13</v>
      </c>
      <c r="AH229" s="56" t="s">
        <v>13</v>
      </c>
    </row>
    <row r="230" spans="1:34" ht="24.9" customHeight="1" x14ac:dyDescent="0.3">
      <c r="A230" s="54" t="s">
        <v>4065</v>
      </c>
      <c r="B230" s="55" t="s">
        <v>4057</v>
      </c>
      <c r="C230" s="56" t="s">
        <v>4060</v>
      </c>
      <c r="D230" s="56" t="s">
        <v>7426</v>
      </c>
      <c r="E230" s="56">
        <v>1</v>
      </c>
      <c r="F230" s="56">
        <v>0</v>
      </c>
      <c r="G230" s="56">
        <v>3</v>
      </c>
      <c r="H230" s="56">
        <v>4</v>
      </c>
      <c r="I230" s="56">
        <v>46</v>
      </c>
      <c r="J230" s="104">
        <v>8.6956521739130432E-2</v>
      </c>
      <c r="K230" s="56" t="s">
        <v>4066</v>
      </c>
      <c r="L230" s="56" t="s">
        <v>4061</v>
      </c>
      <c r="M230" s="56" t="s">
        <v>4062</v>
      </c>
      <c r="N230" s="56" t="s">
        <v>7386</v>
      </c>
      <c r="O230" s="56"/>
      <c r="P230" s="56"/>
      <c r="Q230" s="56"/>
      <c r="R230" s="56" t="s">
        <v>18</v>
      </c>
      <c r="S230" s="56" t="s">
        <v>644</v>
      </c>
      <c r="T230" s="58" t="s">
        <v>13</v>
      </c>
      <c r="U230" s="56" t="s">
        <v>13</v>
      </c>
      <c r="V230" s="58" t="s">
        <v>7330</v>
      </c>
      <c r="W230" s="58" t="s">
        <v>13</v>
      </c>
      <c r="X230" s="58" t="s">
        <v>13</v>
      </c>
      <c r="Y230" s="58" t="s">
        <v>7330</v>
      </c>
      <c r="Z230" s="58" t="s">
        <v>13</v>
      </c>
      <c r="AA230" s="58" t="s">
        <v>7330</v>
      </c>
      <c r="AB230" s="58" t="s">
        <v>13</v>
      </c>
      <c r="AC230" s="56" t="s">
        <v>13</v>
      </c>
      <c r="AD230" s="56" t="s">
        <v>13</v>
      </c>
      <c r="AE230" s="56" t="s">
        <v>13</v>
      </c>
      <c r="AF230" s="56" t="s">
        <v>13</v>
      </c>
      <c r="AG230" s="56" t="s">
        <v>13</v>
      </c>
      <c r="AH230" s="56" t="s">
        <v>13</v>
      </c>
    </row>
    <row r="231" spans="1:34" ht="24.9" customHeight="1" x14ac:dyDescent="0.3">
      <c r="A231" s="54" t="s">
        <v>2091</v>
      </c>
      <c r="B231" s="55" t="s">
        <v>2075</v>
      </c>
      <c r="C231" s="56" t="s">
        <v>110</v>
      </c>
      <c r="D231" s="56"/>
      <c r="E231" s="56">
        <v>4</v>
      </c>
      <c r="F231" s="56">
        <v>2</v>
      </c>
      <c r="G231" s="56">
        <v>0</v>
      </c>
      <c r="H231" s="56">
        <v>6</v>
      </c>
      <c r="I231" s="56">
        <v>22</v>
      </c>
      <c r="J231" s="104">
        <v>0.27272727272727271</v>
      </c>
      <c r="K231" s="56" t="s">
        <v>2092</v>
      </c>
      <c r="L231" s="56" t="s">
        <v>2078</v>
      </c>
      <c r="M231" s="56" t="s">
        <v>2079</v>
      </c>
      <c r="N231" s="56">
        <v>100</v>
      </c>
      <c r="O231" s="57" t="s">
        <v>17906</v>
      </c>
      <c r="P231" s="57" t="s">
        <v>2080</v>
      </c>
      <c r="Q231" s="57">
        <v>100</v>
      </c>
      <c r="R231" s="56" t="s">
        <v>402</v>
      </c>
      <c r="S231" s="56" t="s">
        <v>250</v>
      </c>
      <c r="T231" s="58" t="s">
        <v>7330</v>
      </c>
      <c r="U231" s="56" t="s">
        <v>13</v>
      </c>
      <c r="V231" s="58" t="s">
        <v>13</v>
      </c>
      <c r="W231" s="58" t="s">
        <v>7330</v>
      </c>
      <c r="X231" s="58" t="s">
        <v>13</v>
      </c>
      <c r="Y231" s="58" t="s">
        <v>13</v>
      </c>
      <c r="Z231" s="58" t="s">
        <v>13</v>
      </c>
      <c r="AA231" s="58" t="s">
        <v>13</v>
      </c>
      <c r="AB231" s="58" t="s">
        <v>13</v>
      </c>
      <c r="AC231" s="56" t="s">
        <v>13</v>
      </c>
      <c r="AD231" s="56" t="s">
        <v>13</v>
      </c>
      <c r="AE231" s="56" t="s">
        <v>13</v>
      </c>
      <c r="AF231" s="56" t="s">
        <v>13</v>
      </c>
      <c r="AG231" s="56" t="s">
        <v>13</v>
      </c>
      <c r="AH231" s="56" t="s">
        <v>13</v>
      </c>
    </row>
    <row r="232" spans="1:34" ht="24.9" customHeight="1" x14ac:dyDescent="0.3">
      <c r="A232" s="54" t="s">
        <v>1050</v>
      </c>
      <c r="B232" s="55" t="s">
        <v>1019</v>
      </c>
      <c r="C232" s="56" t="s">
        <v>1023</v>
      </c>
      <c r="D232" s="56" t="s">
        <v>1020</v>
      </c>
      <c r="E232" s="56">
        <v>6</v>
      </c>
      <c r="F232" s="56">
        <v>4</v>
      </c>
      <c r="G232" s="56">
        <v>3</v>
      </c>
      <c r="H232" s="56">
        <v>13</v>
      </c>
      <c r="I232" s="56">
        <v>79</v>
      </c>
      <c r="J232" s="104">
        <v>0.16455696202531644</v>
      </c>
      <c r="K232" s="56" t="s">
        <v>1051</v>
      </c>
      <c r="L232" s="56" t="s">
        <v>1024</v>
      </c>
      <c r="M232" s="56" t="s">
        <v>1025</v>
      </c>
      <c r="N232" s="56" t="s">
        <v>7386</v>
      </c>
      <c r="O232" s="56"/>
      <c r="P232" s="56"/>
      <c r="Q232" s="56"/>
      <c r="R232" s="56" t="s">
        <v>18</v>
      </c>
      <c r="S232" s="56" t="s">
        <v>403</v>
      </c>
      <c r="T232" s="58" t="s">
        <v>7330</v>
      </c>
      <c r="U232" s="56" t="s">
        <v>13</v>
      </c>
      <c r="V232" s="58" t="s">
        <v>13</v>
      </c>
      <c r="W232" s="58" t="s">
        <v>7330</v>
      </c>
      <c r="X232" s="58" t="s">
        <v>13</v>
      </c>
      <c r="Y232" s="58" t="s">
        <v>13</v>
      </c>
      <c r="Z232" s="58" t="s">
        <v>13</v>
      </c>
      <c r="AA232" s="58" t="s">
        <v>13</v>
      </c>
      <c r="AB232" s="58" t="s">
        <v>13</v>
      </c>
      <c r="AC232" s="56" t="s">
        <v>13</v>
      </c>
      <c r="AD232" s="56" t="s">
        <v>13</v>
      </c>
      <c r="AE232" s="56" t="s">
        <v>13</v>
      </c>
      <c r="AF232" s="56" t="s">
        <v>13</v>
      </c>
      <c r="AG232" s="56" t="s">
        <v>13</v>
      </c>
      <c r="AH232" s="56" t="s">
        <v>13</v>
      </c>
    </row>
    <row r="233" spans="1:34" ht="24.9" customHeight="1" x14ac:dyDescent="0.3">
      <c r="A233" s="54" t="s">
        <v>3810</v>
      </c>
      <c r="B233" s="55" t="s">
        <v>3799</v>
      </c>
      <c r="C233" s="56" t="s">
        <v>1350</v>
      </c>
      <c r="D233" s="56" t="s">
        <v>3800</v>
      </c>
      <c r="E233" s="56">
        <v>1</v>
      </c>
      <c r="F233" s="56">
        <v>0</v>
      </c>
      <c r="G233" s="56">
        <v>4</v>
      </c>
      <c r="H233" s="56">
        <v>5</v>
      </c>
      <c r="I233" s="57">
        <v>11</v>
      </c>
      <c r="J233" s="104">
        <v>0.45454545454545453</v>
      </c>
      <c r="K233" s="56" t="s">
        <v>3811</v>
      </c>
      <c r="L233" s="56" t="s">
        <v>3803</v>
      </c>
      <c r="M233" s="56" t="s">
        <v>1352</v>
      </c>
      <c r="N233" s="56">
        <v>100</v>
      </c>
      <c r="O233" s="56"/>
      <c r="P233" s="56"/>
      <c r="Q233" s="56"/>
      <c r="R233" s="56" t="s">
        <v>18</v>
      </c>
      <c r="S233" s="56" t="s">
        <v>130</v>
      </c>
      <c r="T233" s="58" t="s">
        <v>13</v>
      </c>
      <c r="U233" s="56" t="s">
        <v>13</v>
      </c>
      <c r="V233" s="58" t="s">
        <v>7330</v>
      </c>
      <c r="W233" s="58" t="s">
        <v>13</v>
      </c>
      <c r="X233" s="61" t="s">
        <v>7330</v>
      </c>
      <c r="Y233" s="58" t="s">
        <v>13</v>
      </c>
      <c r="Z233" s="58" t="s">
        <v>13</v>
      </c>
      <c r="AA233" s="58" t="s">
        <v>13</v>
      </c>
      <c r="AB233" s="58" t="s">
        <v>7330</v>
      </c>
      <c r="AC233" s="56" t="s">
        <v>13</v>
      </c>
      <c r="AD233" s="56" t="s">
        <v>7330</v>
      </c>
      <c r="AE233" s="56" t="s">
        <v>13</v>
      </c>
      <c r="AF233" s="56" t="s">
        <v>13</v>
      </c>
      <c r="AG233" s="56" t="s">
        <v>7330</v>
      </c>
      <c r="AH233" s="56" t="s">
        <v>13</v>
      </c>
    </row>
    <row r="234" spans="1:34" ht="24.9" customHeight="1" x14ac:dyDescent="0.3">
      <c r="A234" s="59" t="s">
        <v>1514</v>
      </c>
      <c r="B234" s="60" t="s">
        <v>1513</v>
      </c>
      <c r="C234" s="57" t="s">
        <v>1516</v>
      </c>
      <c r="D234" s="57"/>
      <c r="E234" s="57">
        <v>2</v>
      </c>
      <c r="F234" s="57">
        <v>1</v>
      </c>
      <c r="G234" s="57">
        <v>4</v>
      </c>
      <c r="H234" s="57">
        <v>7</v>
      </c>
      <c r="I234" s="57">
        <v>9</v>
      </c>
      <c r="J234" s="104">
        <v>0.77777777777777779</v>
      </c>
      <c r="K234" s="56" t="s">
        <v>1515</v>
      </c>
      <c r="L234" s="57" t="s">
        <v>1517</v>
      </c>
      <c r="M234" s="57" t="s">
        <v>1518</v>
      </c>
      <c r="N234" s="57">
        <v>100</v>
      </c>
      <c r="O234" s="57"/>
      <c r="P234" s="57"/>
      <c r="Q234" s="57"/>
      <c r="R234" s="57" t="s">
        <v>18</v>
      </c>
      <c r="S234" s="57" t="s">
        <v>19</v>
      </c>
      <c r="T234" s="61" t="s">
        <v>13</v>
      </c>
      <c r="U234" s="56" t="s">
        <v>7330</v>
      </c>
      <c r="V234" s="61" t="s">
        <v>13</v>
      </c>
      <c r="W234" s="61" t="s">
        <v>13</v>
      </c>
      <c r="X234" s="61" t="s">
        <v>13</v>
      </c>
      <c r="Y234" s="61" t="s">
        <v>13</v>
      </c>
      <c r="Z234" s="61" t="s">
        <v>13</v>
      </c>
      <c r="AA234" s="61" t="s">
        <v>13</v>
      </c>
      <c r="AB234" s="61" t="s">
        <v>13</v>
      </c>
      <c r="AC234" s="56" t="s">
        <v>13</v>
      </c>
      <c r="AD234" s="56" t="s">
        <v>13</v>
      </c>
      <c r="AE234" s="56" t="s">
        <v>13</v>
      </c>
      <c r="AF234" s="56" t="s">
        <v>13</v>
      </c>
      <c r="AG234" s="56" t="s">
        <v>7330</v>
      </c>
      <c r="AH234" s="56" t="s">
        <v>13</v>
      </c>
    </row>
    <row r="235" spans="1:34" ht="24.9" customHeight="1" x14ac:dyDescent="0.3">
      <c r="A235" s="54" t="s">
        <v>3312</v>
      </c>
      <c r="B235" s="55" t="s">
        <v>3302</v>
      </c>
      <c r="C235" s="56" t="s">
        <v>3306</v>
      </c>
      <c r="D235" s="56" t="s">
        <v>3303</v>
      </c>
      <c r="E235" s="56">
        <v>3</v>
      </c>
      <c r="F235" s="56">
        <v>0</v>
      </c>
      <c r="G235" s="56">
        <v>0</v>
      </c>
      <c r="H235" s="56">
        <v>3</v>
      </c>
      <c r="I235" s="56">
        <v>23</v>
      </c>
      <c r="J235" s="104">
        <v>0.13043478260869565</v>
      </c>
      <c r="K235" s="56" t="s">
        <v>3311</v>
      </c>
      <c r="L235" s="56" t="s">
        <v>3307</v>
      </c>
      <c r="M235" s="56" t="s">
        <v>3308</v>
      </c>
      <c r="N235" s="56" t="s">
        <v>7401</v>
      </c>
      <c r="O235" s="56"/>
      <c r="P235" s="56"/>
      <c r="Q235" s="56"/>
      <c r="R235" s="56" t="s">
        <v>18</v>
      </c>
      <c r="S235" s="56" t="s">
        <v>79</v>
      </c>
      <c r="T235" s="58" t="s">
        <v>7330</v>
      </c>
      <c r="U235" s="56" t="s">
        <v>13</v>
      </c>
      <c r="V235" s="58" t="s">
        <v>13</v>
      </c>
      <c r="W235" s="58" t="s">
        <v>7330</v>
      </c>
      <c r="X235" s="58" t="s">
        <v>13</v>
      </c>
      <c r="Y235" s="58" t="s">
        <v>13</v>
      </c>
      <c r="Z235" s="58" t="s">
        <v>13</v>
      </c>
      <c r="AA235" s="58" t="s">
        <v>13</v>
      </c>
      <c r="AB235" s="58" t="s">
        <v>13</v>
      </c>
      <c r="AC235" s="56" t="s">
        <v>13</v>
      </c>
      <c r="AD235" s="56" t="s">
        <v>13</v>
      </c>
      <c r="AE235" s="56" t="s">
        <v>13</v>
      </c>
      <c r="AF235" s="56" t="s">
        <v>7330</v>
      </c>
      <c r="AG235" s="56" t="s">
        <v>13</v>
      </c>
      <c r="AH235" s="56" t="s">
        <v>13</v>
      </c>
    </row>
    <row r="236" spans="1:34" ht="24.9" customHeight="1" x14ac:dyDescent="0.3">
      <c r="A236" s="54" t="s">
        <v>6659</v>
      </c>
      <c r="B236" s="55" t="s">
        <v>6646</v>
      </c>
      <c r="C236" s="56" t="s">
        <v>2250</v>
      </c>
      <c r="D236" s="56" t="s">
        <v>6647</v>
      </c>
      <c r="E236" s="56">
        <v>3</v>
      </c>
      <c r="F236" s="56">
        <v>1</v>
      </c>
      <c r="G236" s="56">
        <v>4</v>
      </c>
      <c r="H236" s="56">
        <v>8</v>
      </c>
      <c r="I236" s="56">
        <v>22</v>
      </c>
      <c r="J236" s="104">
        <v>0.36363636363636365</v>
      </c>
      <c r="K236" s="56" t="s">
        <v>6660</v>
      </c>
      <c r="L236" s="56" t="s">
        <v>6650</v>
      </c>
      <c r="M236" s="56" t="s">
        <v>6651</v>
      </c>
      <c r="N236" s="56" t="s">
        <v>7374</v>
      </c>
      <c r="O236" s="56"/>
      <c r="P236" s="56"/>
      <c r="Q236" s="56"/>
      <c r="R236" s="56" t="s">
        <v>18</v>
      </c>
      <c r="S236" s="56" t="s">
        <v>102</v>
      </c>
      <c r="T236" s="58" t="s">
        <v>13</v>
      </c>
      <c r="U236" s="56" t="s">
        <v>13</v>
      </c>
      <c r="V236" s="58" t="s">
        <v>7330</v>
      </c>
      <c r="W236" s="58" t="s">
        <v>13</v>
      </c>
      <c r="X236" s="61" t="s">
        <v>7330</v>
      </c>
      <c r="Y236" s="58" t="s">
        <v>13</v>
      </c>
      <c r="Z236" s="58" t="s">
        <v>13</v>
      </c>
      <c r="AA236" s="58" t="s">
        <v>13</v>
      </c>
      <c r="AB236" s="58" t="s">
        <v>7330</v>
      </c>
      <c r="AC236" s="56" t="s">
        <v>13</v>
      </c>
      <c r="AD236" s="56" t="s">
        <v>7330</v>
      </c>
      <c r="AE236" s="56" t="s">
        <v>13</v>
      </c>
      <c r="AF236" s="56" t="s">
        <v>13</v>
      </c>
      <c r="AG236" s="56" t="s">
        <v>7330</v>
      </c>
      <c r="AH236" s="56" t="s">
        <v>13</v>
      </c>
    </row>
    <row r="237" spans="1:34" ht="24.9" customHeight="1" x14ac:dyDescent="0.3">
      <c r="A237" s="54" t="s">
        <v>6795</v>
      </c>
      <c r="B237" s="55" t="s">
        <v>6787</v>
      </c>
      <c r="C237" s="56" t="s">
        <v>6791</v>
      </c>
      <c r="D237" s="56" t="s">
        <v>6788</v>
      </c>
      <c r="E237" s="56">
        <v>3</v>
      </c>
      <c r="F237" s="56">
        <v>0</v>
      </c>
      <c r="G237" s="56">
        <v>0</v>
      </c>
      <c r="H237" s="56">
        <v>3</v>
      </c>
      <c r="I237" s="56">
        <v>36</v>
      </c>
      <c r="J237" s="104">
        <v>8.3333333333333329E-2</v>
      </c>
      <c r="K237" s="56" t="s">
        <v>6796</v>
      </c>
      <c r="L237" s="56" t="s">
        <v>6792</v>
      </c>
      <c r="M237" s="56" t="s">
        <v>6791</v>
      </c>
      <c r="N237" s="56" t="s">
        <v>7374</v>
      </c>
      <c r="O237" s="56"/>
      <c r="P237" s="56"/>
      <c r="Q237" s="56"/>
      <c r="R237" s="56" t="s">
        <v>236</v>
      </c>
      <c r="S237" s="56" t="s">
        <v>130</v>
      </c>
      <c r="T237" s="58" t="s">
        <v>7330</v>
      </c>
      <c r="U237" s="56" t="s">
        <v>13</v>
      </c>
      <c r="V237" s="58" t="s">
        <v>13</v>
      </c>
      <c r="W237" s="58" t="s">
        <v>7330</v>
      </c>
      <c r="X237" s="58" t="s">
        <v>13</v>
      </c>
      <c r="Y237" s="58" t="s">
        <v>13</v>
      </c>
      <c r="Z237" s="58" t="s">
        <v>13</v>
      </c>
      <c r="AA237" s="58" t="s">
        <v>13</v>
      </c>
      <c r="AB237" s="58" t="s">
        <v>13</v>
      </c>
      <c r="AC237" s="56" t="s">
        <v>13</v>
      </c>
      <c r="AD237" s="56" t="s">
        <v>13</v>
      </c>
      <c r="AE237" s="56" t="s">
        <v>13</v>
      </c>
      <c r="AF237" s="56" t="s">
        <v>13</v>
      </c>
      <c r="AG237" s="56" t="s">
        <v>13</v>
      </c>
      <c r="AH237" s="56" t="s">
        <v>13</v>
      </c>
    </row>
    <row r="238" spans="1:34" ht="24.9" customHeight="1" x14ac:dyDescent="0.3">
      <c r="A238" s="59" t="s">
        <v>3587</v>
      </c>
      <c r="B238" s="60" t="s">
        <v>3577</v>
      </c>
      <c r="C238" s="57" t="s">
        <v>3581</v>
      </c>
      <c r="D238" s="57" t="s">
        <v>3578</v>
      </c>
      <c r="E238" s="57">
        <v>1</v>
      </c>
      <c r="F238" s="57">
        <v>3</v>
      </c>
      <c r="G238" s="57">
        <v>1</v>
      </c>
      <c r="H238" s="57">
        <v>5</v>
      </c>
      <c r="I238" s="57">
        <v>17</v>
      </c>
      <c r="J238" s="104">
        <v>0.29411764705882354</v>
      </c>
      <c r="K238" s="56" t="s">
        <v>3588</v>
      </c>
      <c r="L238" s="57" t="s">
        <v>3582</v>
      </c>
      <c r="M238" s="57" t="s">
        <v>3583</v>
      </c>
      <c r="N238" s="57" t="s">
        <v>7387</v>
      </c>
      <c r="O238" s="57"/>
      <c r="P238" s="57"/>
      <c r="Q238" s="57"/>
      <c r="R238" s="57" t="s">
        <v>18</v>
      </c>
      <c r="S238" s="56" t="s">
        <v>465</v>
      </c>
      <c r="T238" s="61" t="s">
        <v>13</v>
      </c>
      <c r="U238" s="56" t="s">
        <v>7330</v>
      </c>
      <c r="V238" s="61" t="s">
        <v>13</v>
      </c>
      <c r="W238" s="61" t="s">
        <v>13</v>
      </c>
      <c r="X238" s="61" t="s">
        <v>7330</v>
      </c>
      <c r="Y238" s="61" t="s">
        <v>13</v>
      </c>
      <c r="Z238" s="61" t="s">
        <v>13</v>
      </c>
      <c r="AA238" s="58" t="s">
        <v>7330</v>
      </c>
      <c r="AB238" s="61" t="s">
        <v>13</v>
      </c>
      <c r="AC238" s="56" t="s">
        <v>13</v>
      </c>
      <c r="AD238" s="56" t="s">
        <v>7330</v>
      </c>
      <c r="AE238" s="56" t="s">
        <v>13</v>
      </c>
      <c r="AF238" s="56" t="s">
        <v>13</v>
      </c>
      <c r="AG238" s="56" t="s">
        <v>7330</v>
      </c>
      <c r="AH238" s="56" t="s">
        <v>13</v>
      </c>
    </row>
    <row r="239" spans="1:34" ht="24.9" customHeight="1" x14ac:dyDescent="0.3">
      <c r="A239" s="54" t="s">
        <v>6885</v>
      </c>
      <c r="B239" s="55" t="s">
        <v>6878</v>
      </c>
      <c r="C239" s="56" t="s">
        <v>110</v>
      </c>
      <c r="D239" s="56"/>
      <c r="E239" s="56">
        <v>2</v>
      </c>
      <c r="F239" s="56">
        <v>1</v>
      </c>
      <c r="G239" s="56">
        <v>0</v>
      </c>
      <c r="H239" s="56">
        <v>3</v>
      </c>
      <c r="I239" s="56">
        <v>9</v>
      </c>
      <c r="J239" s="104">
        <v>0.33333333333333331</v>
      </c>
      <c r="K239" s="56" t="s">
        <v>6886</v>
      </c>
      <c r="L239" s="56" t="s">
        <v>6881</v>
      </c>
      <c r="M239" s="56" t="s">
        <v>202</v>
      </c>
      <c r="N239" s="56" t="s">
        <v>7383</v>
      </c>
      <c r="O239" s="56" t="s">
        <v>17920</v>
      </c>
      <c r="P239" s="56" t="s">
        <v>6882</v>
      </c>
      <c r="Q239" s="56">
        <v>100</v>
      </c>
      <c r="R239" s="56" t="s">
        <v>112</v>
      </c>
      <c r="S239" s="56" t="s">
        <v>113</v>
      </c>
      <c r="T239" s="58" t="s">
        <v>7330</v>
      </c>
      <c r="U239" s="56" t="s">
        <v>13</v>
      </c>
      <c r="V239" s="58" t="s">
        <v>13</v>
      </c>
      <c r="W239" s="58" t="s">
        <v>7330</v>
      </c>
      <c r="X239" s="58" t="s">
        <v>13</v>
      </c>
      <c r="Y239" s="58" t="s">
        <v>13</v>
      </c>
      <c r="Z239" s="58" t="s">
        <v>13</v>
      </c>
      <c r="AA239" s="58" t="s">
        <v>13</v>
      </c>
      <c r="AB239" s="58" t="s">
        <v>13</v>
      </c>
      <c r="AC239" s="56" t="s">
        <v>13</v>
      </c>
      <c r="AD239" s="56" t="s">
        <v>13</v>
      </c>
      <c r="AE239" s="56" t="s">
        <v>13</v>
      </c>
      <c r="AF239" s="56" t="s">
        <v>13</v>
      </c>
      <c r="AG239" s="56" t="s">
        <v>13</v>
      </c>
      <c r="AH239" s="56" t="s">
        <v>13</v>
      </c>
    </row>
    <row r="240" spans="1:34" ht="24.9" customHeight="1" x14ac:dyDescent="0.3">
      <c r="A240" s="54" t="s">
        <v>5347</v>
      </c>
      <c r="B240" s="55" t="s">
        <v>5336</v>
      </c>
      <c r="C240" s="56" t="s">
        <v>3038</v>
      </c>
      <c r="D240" s="56" t="s">
        <v>3035</v>
      </c>
      <c r="E240" s="56">
        <v>2</v>
      </c>
      <c r="F240" s="56">
        <v>0</v>
      </c>
      <c r="G240" s="56">
        <v>4</v>
      </c>
      <c r="H240" s="56">
        <v>6</v>
      </c>
      <c r="I240" s="56">
        <v>15</v>
      </c>
      <c r="J240" s="104">
        <v>0.4</v>
      </c>
      <c r="K240" s="56" t="s">
        <v>5348</v>
      </c>
      <c r="L240" s="56" t="s">
        <v>5339</v>
      </c>
      <c r="M240" s="56" t="s">
        <v>5340</v>
      </c>
      <c r="N240" s="56">
        <v>100</v>
      </c>
      <c r="O240" s="56"/>
      <c r="P240" s="56"/>
      <c r="Q240" s="56"/>
      <c r="R240" s="56" t="s">
        <v>18</v>
      </c>
      <c r="S240" s="56" t="s">
        <v>644</v>
      </c>
      <c r="T240" s="58" t="s">
        <v>13</v>
      </c>
      <c r="U240" s="56" t="s">
        <v>13</v>
      </c>
      <c r="V240" s="58" t="s">
        <v>7330</v>
      </c>
      <c r="W240" s="58" t="s">
        <v>7330</v>
      </c>
      <c r="X240" s="58" t="s">
        <v>13</v>
      </c>
      <c r="Y240" s="58" t="s">
        <v>13</v>
      </c>
      <c r="Z240" s="58" t="s">
        <v>13</v>
      </c>
      <c r="AA240" s="58" t="s">
        <v>13</v>
      </c>
      <c r="AB240" s="58" t="s">
        <v>13</v>
      </c>
      <c r="AC240" s="56" t="s">
        <v>13</v>
      </c>
      <c r="AD240" s="56" t="s">
        <v>7330</v>
      </c>
      <c r="AE240" s="56" t="s">
        <v>13</v>
      </c>
      <c r="AF240" s="56" t="s">
        <v>13</v>
      </c>
      <c r="AG240" s="56" t="s">
        <v>13</v>
      </c>
      <c r="AH240" s="56" t="s">
        <v>13</v>
      </c>
    </row>
    <row r="241" spans="1:34" ht="24.9" customHeight="1" x14ac:dyDescent="0.3">
      <c r="A241" s="54" t="s">
        <v>768</v>
      </c>
      <c r="B241" s="55" t="s">
        <v>761</v>
      </c>
      <c r="C241" s="56" t="s">
        <v>110</v>
      </c>
      <c r="D241" s="56"/>
      <c r="E241" s="56">
        <v>2</v>
      </c>
      <c r="F241" s="56">
        <v>1</v>
      </c>
      <c r="G241" s="56">
        <v>0</v>
      </c>
      <c r="H241" s="56">
        <v>3</v>
      </c>
      <c r="I241" s="56">
        <v>16</v>
      </c>
      <c r="J241" s="104">
        <v>0.1875</v>
      </c>
      <c r="K241" s="56" t="s">
        <v>769</v>
      </c>
      <c r="L241" s="56" t="s">
        <v>764</v>
      </c>
      <c r="M241" s="56" t="s">
        <v>202</v>
      </c>
      <c r="N241" s="56" t="s">
        <v>7381</v>
      </c>
      <c r="O241" s="56" t="s">
        <v>17920</v>
      </c>
      <c r="P241" s="57" t="s">
        <v>765</v>
      </c>
      <c r="Q241" s="57" t="s">
        <v>7381</v>
      </c>
      <c r="R241" s="56" t="s">
        <v>112</v>
      </c>
      <c r="S241" s="57" t="s">
        <v>130</v>
      </c>
      <c r="T241" s="58" t="s">
        <v>7330</v>
      </c>
      <c r="U241" s="56" t="s">
        <v>13</v>
      </c>
      <c r="V241" s="58" t="s">
        <v>13</v>
      </c>
      <c r="W241" s="58" t="s">
        <v>7330</v>
      </c>
      <c r="X241" s="58" t="s">
        <v>13</v>
      </c>
      <c r="Y241" s="58" t="s">
        <v>13</v>
      </c>
      <c r="Z241" s="58" t="s">
        <v>13</v>
      </c>
      <c r="AA241" s="58" t="s">
        <v>13</v>
      </c>
      <c r="AB241" s="58" t="s">
        <v>13</v>
      </c>
      <c r="AC241" s="56" t="s">
        <v>7330</v>
      </c>
      <c r="AD241" s="56" t="s">
        <v>13</v>
      </c>
      <c r="AE241" s="56" t="s">
        <v>13</v>
      </c>
      <c r="AF241" s="56" t="s">
        <v>13</v>
      </c>
      <c r="AG241" s="56" t="s">
        <v>13</v>
      </c>
      <c r="AH241" s="56" t="s">
        <v>13</v>
      </c>
    </row>
    <row r="242" spans="1:34" ht="24.9" customHeight="1" x14ac:dyDescent="0.3">
      <c r="A242" s="54" t="s">
        <v>4092</v>
      </c>
      <c r="B242" s="55" t="s">
        <v>4087</v>
      </c>
      <c r="C242" s="56" t="s">
        <v>2353</v>
      </c>
      <c r="D242" s="56" t="s">
        <v>4088</v>
      </c>
      <c r="E242" s="56">
        <v>1</v>
      </c>
      <c r="F242" s="56">
        <v>0</v>
      </c>
      <c r="G242" s="56">
        <v>1</v>
      </c>
      <c r="H242" s="56">
        <v>2</v>
      </c>
      <c r="I242" s="56">
        <v>8</v>
      </c>
      <c r="J242" s="104">
        <v>0.25</v>
      </c>
      <c r="K242" s="56" t="s">
        <v>4093</v>
      </c>
      <c r="L242" s="56" t="s">
        <v>4091</v>
      </c>
      <c r="M242" s="56" t="s">
        <v>2355</v>
      </c>
      <c r="N242" s="56">
        <v>100</v>
      </c>
      <c r="O242" s="56"/>
      <c r="P242" s="56"/>
      <c r="Q242" s="56"/>
      <c r="R242" s="56" t="s">
        <v>18</v>
      </c>
      <c r="S242" s="56" t="s">
        <v>91</v>
      </c>
      <c r="T242" s="58" t="s">
        <v>7330</v>
      </c>
      <c r="U242" s="56" t="s">
        <v>13</v>
      </c>
      <c r="V242" s="58" t="s">
        <v>13</v>
      </c>
      <c r="W242" s="58" t="s">
        <v>7330</v>
      </c>
      <c r="X242" s="58" t="s">
        <v>13</v>
      </c>
      <c r="Y242" s="58" t="s">
        <v>13</v>
      </c>
      <c r="Z242" s="58" t="s">
        <v>13</v>
      </c>
      <c r="AA242" s="58" t="s">
        <v>13</v>
      </c>
      <c r="AB242" s="58" t="s">
        <v>13</v>
      </c>
      <c r="AC242" s="56" t="s">
        <v>13</v>
      </c>
      <c r="AD242" s="56" t="s">
        <v>13</v>
      </c>
      <c r="AE242" s="56" t="s">
        <v>13</v>
      </c>
      <c r="AF242" s="56" t="s">
        <v>13</v>
      </c>
      <c r="AG242" s="56" t="s">
        <v>13</v>
      </c>
      <c r="AH242" s="56" t="s">
        <v>13</v>
      </c>
    </row>
    <row r="243" spans="1:34" ht="24.9" customHeight="1" x14ac:dyDescent="0.3">
      <c r="A243" s="54" t="s">
        <v>1034</v>
      </c>
      <c r="B243" s="55" t="s">
        <v>1019</v>
      </c>
      <c r="C243" s="56" t="s">
        <v>1023</v>
      </c>
      <c r="D243" s="56" t="s">
        <v>1020</v>
      </c>
      <c r="E243" s="56">
        <v>6</v>
      </c>
      <c r="F243" s="56">
        <v>4</v>
      </c>
      <c r="G243" s="56">
        <v>3</v>
      </c>
      <c r="H243" s="56">
        <v>13</v>
      </c>
      <c r="I243" s="56">
        <v>79</v>
      </c>
      <c r="J243" s="104">
        <v>0.16455696202531644</v>
      </c>
      <c r="K243" s="56" t="s">
        <v>1035</v>
      </c>
      <c r="L243" s="56" t="s">
        <v>1024</v>
      </c>
      <c r="M243" s="56" t="s">
        <v>1025</v>
      </c>
      <c r="N243" s="56" t="s">
        <v>7386</v>
      </c>
      <c r="O243" s="56"/>
      <c r="P243" s="56"/>
      <c r="Q243" s="56"/>
      <c r="R243" s="56" t="s">
        <v>18</v>
      </c>
      <c r="S243" s="56" t="s">
        <v>403</v>
      </c>
      <c r="T243" s="58" t="s">
        <v>13</v>
      </c>
      <c r="U243" s="56" t="s">
        <v>13</v>
      </c>
      <c r="V243" s="58" t="s">
        <v>7330</v>
      </c>
      <c r="W243" s="58" t="s">
        <v>13</v>
      </c>
      <c r="X243" s="58" t="s">
        <v>13</v>
      </c>
      <c r="Y243" s="58" t="s">
        <v>7330</v>
      </c>
      <c r="Z243" s="58" t="s">
        <v>13</v>
      </c>
      <c r="AA243" s="58" t="s">
        <v>7330</v>
      </c>
      <c r="AB243" s="58" t="s">
        <v>13</v>
      </c>
      <c r="AC243" s="56" t="s">
        <v>13</v>
      </c>
      <c r="AD243" s="56" t="s">
        <v>13</v>
      </c>
      <c r="AE243" s="56" t="s">
        <v>7330</v>
      </c>
      <c r="AF243" s="56" t="s">
        <v>13</v>
      </c>
      <c r="AG243" s="56" t="s">
        <v>13</v>
      </c>
      <c r="AH243" s="56" t="s">
        <v>13</v>
      </c>
    </row>
    <row r="244" spans="1:34" ht="24.9" customHeight="1" x14ac:dyDescent="0.3">
      <c r="A244" s="54" t="s">
        <v>1068</v>
      </c>
      <c r="B244" s="55" t="s">
        <v>1053</v>
      </c>
      <c r="C244" s="56" t="s">
        <v>1057</v>
      </c>
      <c r="D244" s="56" t="s">
        <v>1054</v>
      </c>
      <c r="E244" s="56">
        <v>4</v>
      </c>
      <c r="F244" s="56">
        <v>3</v>
      </c>
      <c r="G244" s="56">
        <v>2</v>
      </c>
      <c r="H244" s="56">
        <v>9</v>
      </c>
      <c r="I244" s="56">
        <v>88</v>
      </c>
      <c r="J244" s="104">
        <v>0.10227272727272728</v>
      </c>
      <c r="K244" s="56" t="s">
        <v>1069</v>
      </c>
      <c r="L244" s="56" t="s">
        <v>1058</v>
      </c>
      <c r="M244" s="56" t="s">
        <v>1059</v>
      </c>
      <c r="N244" s="56">
        <v>100</v>
      </c>
      <c r="O244" s="56"/>
      <c r="P244" s="56"/>
      <c r="Q244" s="56"/>
      <c r="R244" s="56" t="s">
        <v>18</v>
      </c>
      <c r="S244" s="56" t="s">
        <v>403</v>
      </c>
      <c r="T244" s="58" t="s">
        <v>13</v>
      </c>
      <c r="U244" s="56" t="s">
        <v>13</v>
      </c>
      <c r="V244" s="58" t="s">
        <v>7330</v>
      </c>
      <c r="W244" s="58" t="s">
        <v>13</v>
      </c>
      <c r="X244" s="58" t="s">
        <v>13</v>
      </c>
      <c r="Y244" s="58" t="s">
        <v>7330</v>
      </c>
      <c r="Z244" s="58" t="s">
        <v>13</v>
      </c>
      <c r="AA244" s="58" t="s">
        <v>7330</v>
      </c>
      <c r="AB244" s="58" t="s">
        <v>13</v>
      </c>
      <c r="AC244" s="56" t="s">
        <v>13</v>
      </c>
      <c r="AD244" s="56" t="s">
        <v>13</v>
      </c>
      <c r="AE244" s="56" t="s">
        <v>7330</v>
      </c>
      <c r="AF244" s="56" t="s">
        <v>13</v>
      </c>
      <c r="AG244" s="56" t="s">
        <v>13</v>
      </c>
      <c r="AH244" s="56" t="s">
        <v>13</v>
      </c>
    </row>
    <row r="245" spans="1:34" ht="24.9" customHeight="1" x14ac:dyDescent="0.3">
      <c r="A245" s="54" t="s">
        <v>4482</v>
      </c>
      <c r="B245" s="55" t="s">
        <v>4463</v>
      </c>
      <c r="C245" s="56" t="s">
        <v>410</v>
      </c>
      <c r="D245" s="56"/>
      <c r="E245" s="56">
        <v>8</v>
      </c>
      <c r="F245" s="56">
        <v>3</v>
      </c>
      <c r="G245" s="56">
        <v>5</v>
      </c>
      <c r="H245" s="56">
        <v>16</v>
      </c>
      <c r="I245" s="56">
        <v>31</v>
      </c>
      <c r="J245" s="104">
        <v>0.5161290322580645</v>
      </c>
      <c r="K245" s="56" t="s">
        <v>4483</v>
      </c>
      <c r="L245" s="56" t="s">
        <v>4466</v>
      </c>
      <c r="M245" s="56" t="s">
        <v>4467</v>
      </c>
      <c r="N245" s="56" t="s">
        <v>7377</v>
      </c>
      <c r="O245" s="56"/>
      <c r="P245" s="56"/>
      <c r="Q245" s="56"/>
      <c r="R245" s="56" t="s">
        <v>63</v>
      </c>
      <c r="S245" s="56" t="s">
        <v>250</v>
      </c>
      <c r="T245" s="58" t="s">
        <v>13</v>
      </c>
      <c r="U245" s="56" t="s">
        <v>13</v>
      </c>
      <c r="V245" s="58" t="s">
        <v>7330</v>
      </c>
      <c r="W245" s="58" t="s">
        <v>7330</v>
      </c>
      <c r="X245" s="58" t="s">
        <v>13</v>
      </c>
      <c r="Y245" s="58" t="s">
        <v>13</v>
      </c>
      <c r="Z245" s="58" t="s">
        <v>13</v>
      </c>
      <c r="AA245" s="58" t="s">
        <v>7330</v>
      </c>
      <c r="AB245" s="58" t="s">
        <v>13</v>
      </c>
      <c r="AC245" s="56" t="s">
        <v>7330</v>
      </c>
      <c r="AD245" s="56" t="s">
        <v>13</v>
      </c>
      <c r="AE245" s="56" t="s">
        <v>13</v>
      </c>
      <c r="AF245" s="56" t="s">
        <v>13</v>
      </c>
      <c r="AG245" s="56" t="s">
        <v>13</v>
      </c>
      <c r="AH245" s="56" t="s">
        <v>13</v>
      </c>
    </row>
    <row r="246" spans="1:34" ht="24.9" customHeight="1" x14ac:dyDescent="0.3">
      <c r="A246" s="54" t="s">
        <v>2977</v>
      </c>
      <c r="B246" s="55" t="s">
        <v>2949</v>
      </c>
      <c r="C246" s="56" t="s">
        <v>2600</v>
      </c>
      <c r="D246" s="56" t="s">
        <v>2950</v>
      </c>
      <c r="E246" s="56">
        <v>4</v>
      </c>
      <c r="F246" s="56">
        <v>2</v>
      </c>
      <c r="G246" s="56">
        <v>6</v>
      </c>
      <c r="H246" s="56">
        <v>12</v>
      </c>
      <c r="I246" s="56">
        <v>25</v>
      </c>
      <c r="J246" s="104">
        <v>0.48</v>
      </c>
      <c r="K246" s="56" t="s">
        <v>2978</v>
      </c>
      <c r="L246" s="56" t="s">
        <v>2953</v>
      </c>
      <c r="M246" s="56" t="s">
        <v>2954</v>
      </c>
      <c r="N246" s="56" t="s">
        <v>7387</v>
      </c>
      <c r="O246" s="56"/>
      <c r="P246" s="56"/>
      <c r="Q246" s="56"/>
      <c r="R246" s="56" t="s">
        <v>18</v>
      </c>
      <c r="S246" s="56" t="s">
        <v>465</v>
      </c>
      <c r="T246" s="58" t="s">
        <v>7330</v>
      </c>
      <c r="U246" s="56" t="s">
        <v>13</v>
      </c>
      <c r="V246" s="58" t="s">
        <v>13</v>
      </c>
      <c r="W246" s="58" t="s">
        <v>7330</v>
      </c>
      <c r="X246" s="58" t="s">
        <v>13</v>
      </c>
      <c r="Y246" s="58" t="s">
        <v>13</v>
      </c>
      <c r="Z246" s="58" t="s">
        <v>7330</v>
      </c>
      <c r="AA246" s="58" t="s">
        <v>13</v>
      </c>
      <c r="AB246" s="58" t="s">
        <v>13</v>
      </c>
      <c r="AC246" s="56" t="s">
        <v>7330</v>
      </c>
      <c r="AD246" s="56" t="s">
        <v>13</v>
      </c>
      <c r="AE246" s="56" t="s">
        <v>13</v>
      </c>
      <c r="AF246" s="56" t="s">
        <v>13</v>
      </c>
      <c r="AG246" s="56" t="s">
        <v>13</v>
      </c>
      <c r="AH246" s="56" t="s">
        <v>13</v>
      </c>
    </row>
    <row r="247" spans="1:34" ht="24.9" customHeight="1" x14ac:dyDescent="0.3">
      <c r="A247" s="59" t="s">
        <v>1818</v>
      </c>
      <c r="B247" s="60" t="s">
        <v>1816</v>
      </c>
      <c r="C247" s="57" t="s">
        <v>1820</v>
      </c>
      <c r="D247" s="57" t="s">
        <v>1817</v>
      </c>
      <c r="E247" s="57">
        <v>2</v>
      </c>
      <c r="F247" s="57">
        <v>1</v>
      </c>
      <c r="G247" s="57">
        <v>1</v>
      </c>
      <c r="H247" s="57">
        <v>4</v>
      </c>
      <c r="I247" s="57">
        <v>24</v>
      </c>
      <c r="J247" s="104">
        <v>0.16666666666666666</v>
      </c>
      <c r="K247" s="56" t="s">
        <v>1819</v>
      </c>
      <c r="L247" s="57" t="s">
        <v>1821</v>
      </c>
      <c r="M247" s="57" t="s">
        <v>1820</v>
      </c>
      <c r="N247" s="57" t="s">
        <v>7372</v>
      </c>
      <c r="O247" s="57"/>
      <c r="P247" s="57"/>
      <c r="Q247" s="57"/>
      <c r="R247" s="57" t="s">
        <v>18</v>
      </c>
      <c r="S247" s="57" t="s">
        <v>102</v>
      </c>
      <c r="T247" s="61" t="s">
        <v>13</v>
      </c>
      <c r="U247" s="56" t="s">
        <v>7330</v>
      </c>
      <c r="V247" s="61" t="s">
        <v>13</v>
      </c>
      <c r="W247" s="61" t="s">
        <v>13</v>
      </c>
      <c r="X247" s="61" t="s">
        <v>13</v>
      </c>
      <c r="Y247" s="61" t="s">
        <v>13</v>
      </c>
      <c r="Z247" s="61" t="s">
        <v>13</v>
      </c>
      <c r="AA247" s="58" t="s">
        <v>7330</v>
      </c>
      <c r="AB247" s="61" t="s">
        <v>13</v>
      </c>
      <c r="AC247" s="56" t="s">
        <v>13</v>
      </c>
      <c r="AD247" s="56" t="s">
        <v>7330</v>
      </c>
      <c r="AE247" s="56" t="s">
        <v>13</v>
      </c>
      <c r="AF247" s="56" t="s">
        <v>13</v>
      </c>
      <c r="AG247" s="56" t="s">
        <v>13</v>
      </c>
      <c r="AH247" s="56" t="s">
        <v>13</v>
      </c>
    </row>
    <row r="248" spans="1:34" ht="24.9" customHeight="1" x14ac:dyDescent="0.3">
      <c r="A248" s="54" t="s">
        <v>1079</v>
      </c>
      <c r="B248" s="55" t="s">
        <v>1053</v>
      </c>
      <c r="C248" s="56" t="s">
        <v>1057</v>
      </c>
      <c r="D248" s="56" t="s">
        <v>1054</v>
      </c>
      <c r="E248" s="56">
        <v>4</v>
      </c>
      <c r="F248" s="56">
        <v>3</v>
      </c>
      <c r="G248" s="56">
        <v>2</v>
      </c>
      <c r="H248" s="56">
        <v>9</v>
      </c>
      <c r="I248" s="56">
        <v>88</v>
      </c>
      <c r="J248" s="104">
        <v>0.10227272727272728</v>
      </c>
      <c r="K248" s="56" t="s">
        <v>1080</v>
      </c>
      <c r="L248" s="56" t="s">
        <v>1058</v>
      </c>
      <c r="M248" s="56" t="s">
        <v>1059</v>
      </c>
      <c r="N248" s="56">
        <v>100</v>
      </c>
      <c r="O248" s="56"/>
      <c r="P248" s="56"/>
      <c r="Q248" s="56"/>
      <c r="R248" s="56" t="s">
        <v>18</v>
      </c>
      <c r="S248" s="56" t="s">
        <v>403</v>
      </c>
      <c r="T248" s="58" t="s">
        <v>7330</v>
      </c>
      <c r="U248" s="56" t="s">
        <v>13</v>
      </c>
      <c r="V248" s="58" t="s">
        <v>13</v>
      </c>
      <c r="W248" s="58" t="s">
        <v>7330</v>
      </c>
      <c r="X248" s="58" t="s">
        <v>13</v>
      </c>
      <c r="Y248" s="58" t="s">
        <v>13</v>
      </c>
      <c r="Z248" s="58" t="s">
        <v>13</v>
      </c>
      <c r="AA248" s="58" t="s">
        <v>13</v>
      </c>
      <c r="AB248" s="58" t="s">
        <v>13</v>
      </c>
      <c r="AC248" s="56" t="s">
        <v>13</v>
      </c>
      <c r="AD248" s="56" t="s">
        <v>13</v>
      </c>
      <c r="AE248" s="56" t="s">
        <v>13</v>
      </c>
      <c r="AF248" s="56" t="s">
        <v>13</v>
      </c>
      <c r="AG248" s="56" t="s">
        <v>13</v>
      </c>
      <c r="AH248" s="56" t="s">
        <v>13</v>
      </c>
    </row>
    <row r="249" spans="1:34" ht="24.9" customHeight="1" x14ac:dyDescent="0.3">
      <c r="A249" s="54" t="s">
        <v>3533</v>
      </c>
      <c r="B249" s="55" t="s">
        <v>3525</v>
      </c>
      <c r="C249" s="56" t="s">
        <v>3529</v>
      </c>
      <c r="D249" s="56" t="s">
        <v>3526</v>
      </c>
      <c r="E249" s="56">
        <v>1</v>
      </c>
      <c r="F249" s="56">
        <v>1</v>
      </c>
      <c r="G249" s="56">
        <v>2</v>
      </c>
      <c r="H249" s="56">
        <v>4</v>
      </c>
      <c r="I249" s="56">
        <v>21</v>
      </c>
      <c r="J249" s="104">
        <v>0.19047619047619047</v>
      </c>
      <c r="K249" s="56" t="s">
        <v>3534</v>
      </c>
      <c r="L249" s="56" t="s">
        <v>3530</v>
      </c>
      <c r="M249" s="56" t="s">
        <v>3529</v>
      </c>
      <c r="N249" s="56" t="s">
        <v>7372</v>
      </c>
      <c r="O249" s="56"/>
      <c r="P249" s="56"/>
      <c r="Q249" s="56"/>
      <c r="R249" s="56" t="s">
        <v>18</v>
      </c>
      <c r="S249" s="56" t="s">
        <v>102</v>
      </c>
      <c r="T249" s="58" t="s">
        <v>13</v>
      </c>
      <c r="U249" s="56" t="s">
        <v>13</v>
      </c>
      <c r="V249" s="58" t="s">
        <v>7330</v>
      </c>
      <c r="W249" s="58" t="s">
        <v>13</v>
      </c>
      <c r="X249" s="58" t="s">
        <v>13</v>
      </c>
      <c r="Y249" s="58" t="s">
        <v>7330</v>
      </c>
      <c r="Z249" s="58" t="s">
        <v>13</v>
      </c>
      <c r="AA249" s="58" t="s">
        <v>13</v>
      </c>
      <c r="AB249" s="58" t="s">
        <v>7330</v>
      </c>
      <c r="AC249" s="56" t="s">
        <v>13</v>
      </c>
      <c r="AD249" s="56" t="s">
        <v>13</v>
      </c>
      <c r="AE249" s="56" t="s">
        <v>7330</v>
      </c>
      <c r="AF249" s="56" t="s">
        <v>13</v>
      </c>
      <c r="AG249" s="56" t="s">
        <v>13</v>
      </c>
      <c r="AH249" s="56" t="s">
        <v>7330</v>
      </c>
    </row>
    <row r="250" spans="1:34" ht="24.9" customHeight="1" x14ac:dyDescent="0.3">
      <c r="A250" s="59" t="s">
        <v>559</v>
      </c>
      <c r="B250" s="60" t="s">
        <v>558</v>
      </c>
      <c r="C250" s="57" t="s">
        <v>110</v>
      </c>
      <c r="D250" s="56" t="s">
        <v>7412</v>
      </c>
      <c r="E250" s="57">
        <v>2</v>
      </c>
      <c r="F250" s="57">
        <v>1</v>
      </c>
      <c r="G250" s="57">
        <v>5</v>
      </c>
      <c r="H250" s="57">
        <v>8</v>
      </c>
      <c r="I250" s="57">
        <v>17</v>
      </c>
      <c r="J250" s="104">
        <v>0.47058823529411764</v>
      </c>
      <c r="K250" s="56" t="s">
        <v>560</v>
      </c>
      <c r="L250" s="56" t="s">
        <v>561</v>
      </c>
      <c r="M250" s="56" t="s">
        <v>562</v>
      </c>
      <c r="N250" s="56">
        <v>100</v>
      </c>
      <c r="O250" s="57" t="s">
        <v>17906</v>
      </c>
      <c r="P250" s="56" t="s">
        <v>563</v>
      </c>
      <c r="Q250" s="56" t="s">
        <v>7372</v>
      </c>
      <c r="R250" s="57" t="s">
        <v>112</v>
      </c>
      <c r="S250" s="56" t="s">
        <v>195</v>
      </c>
      <c r="T250" s="61" t="s">
        <v>13</v>
      </c>
      <c r="U250" s="56" t="s">
        <v>7330</v>
      </c>
      <c r="V250" s="61" t="s">
        <v>13</v>
      </c>
      <c r="W250" s="61" t="s">
        <v>13</v>
      </c>
      <c r="X250" s="61" t="s">
        <v>13</v>
      </c>
      <c r="Y250" s="61" t="s">
        <v>13</v>
      </c>
      <c r="Z250" s="61" t="s">
        <v>13</v>
      </c>
      <c r="AA250" s="61" t="s">
        <v>13</v>
      </c>
      <c r="AB250" s="61" t="s">
        <v>13</v>
      </c>
      <c r="AC250" s="56" t="s">
        <v>13</v>
      </c>
      <c r="AD250" s="56" t="s">
        <v>7330</v>
      </c>
      <c r="AE250" s="56" t="s">
        <v>13</v>
      </c>
      <c r="AF250" s="56" t="s">
        <v>13</v>
      </c>
      <c r="AG250" s="56" t="s">
        <v>13</v>
      </c>
      <c r="AH250" s="56" t="s">
        <v>13</v>
      </c>
    </row>
    <row r="251" spans="1:34" ht="24.9" customHeight="1" x14ac:dyDescent="0.3">
      <c r="A251" s="54" t="s">
        <v>4975</v>
      </c>
      <c r="B251" s="55" t="s">
        <v>4968</v>
      </c>
      <c r="C251" s="56" t="s">
        <v>4972</v>
      </c>
      <c r="D251" s="56" t="s">
        <v>4969</v>
      </c>
      <c r="E251" s="56">
        <v>1</v>
      </c>
      <c r="F251" s="56">
        <v>1</v>
      </c>
      <c r="G251" s="56">
        <v>1</v>
      </c>
      <c r="H251" s="56">
        <v>3</v>
      </c>
      <c r="I251" s="56">
        <v>15</v>
      </c>
      <c r="J251" s="104">
        <v>0.2</v>
      </c>
      <c r="K251" s="56" t="s">
        <v>4976</v>
      </c>
      <c r="L251" s="56" t="s">
        <v>4973</v>
      </c>
      <c r="M251" s="56" t="s">
        <v>4972</v>
      </c>
      <c r="N251" s="56" t="s">
        <v>7374</v>
      </c>
      <c r="O251" s="56"/>
      <c r="P251" s="56"/>
      <c r="Q251" s="56"/>
      <c r="R251" s="56" t="s">
        <v>18</v>
      </c>
      <c r="S251" s="56" t="s">
        <v>102</v>
      </c>
      <c r="T251" s="58" t="s">
        <v>13</v>
      </c>
      <c r="U251" s="56" t="s">
        <v>13</v>
      </c>
      <c r="V251" s="58" t="s">
        <v>7330</v>
      </c>
      <c r="W251" s="58" t="s">
        <v>13</v>
      </c>
      <c r="X251" s="58" t="s">
        <v>13</v>
      </c>
      <c r="Y251" s="58" t="s">
        <v>7330</v>
      </c>
      <c r="Z251" s="58" t="s">
        <v>13</v>
      </c>
      <c r="AA251" s="58" t="s">
        <v>7330</v>
      </c>
      <c r="AB251" s="58" t="s">
        <v>13</v>
      </c>
      <c r="AC251" s="56" t="s">
        <v>13</v>
      </c>
      <c r="AD251" s="56" t="s">
        <v>7330</v>
      </c>
      <c r="AE251" s="56" t="s">
        <v>13</v>
      </c>
      <c r="AF251" s="56" t="s">
        <v>13</v>
      </c>
      <c r="AG251" s="56" t="s">
        <v>13</v>
      </c>
      <c r="AH251" s="56" t="s">
        <v>13</v>
      </c>
    </row>
    <row r="252" spans="1:34" ht="24.9" customHeight="1" x14ac:dyDescent="0.3">
      <c r="A252" s="54" t="s">
        <v>3172</v>
      </c>
      <c r="B252" s="55" t="s">
        <v>3163</v>
      </c>
      <c r="C252" s="56" t="s">
        <v>3167</v>
      </c>
      <c r="D252" s="56" t="s">
        <v>3164</v>
      </c>
      <c r="E252" s="56">
        <v>2</v>
      </c>
      <c r="F252" s="56">
        <v>0</v>
      </c>
      <c r="G252" s="56">
        <v>3</v>
      </c>
      <c r="H252" s="56">
        <v>5</v>
      </c>
      <c r="I252" s="56">
        <v>12</v>
      </c>
      <c r="J252" s="104">
        <v>0.41666666666666669</v>
      </c>
      <c r="K252" s="56" t="s">
        <v>3173</v>
      </c>
      <c r="L252" s="56" t="s">
        <v>3168</v>
      </c>
      <c r="M252" s="56" t="s">
        <v>3169</v>
      </c>
      <c r="N252" s="56">
        <v>100</v>
      </c>
      <c r="O252" s="56"/>
      <c r="P252" s="56"/>
      <c r="Q252" s="56"/>
      <c r="R252" s="56" t="s">
        <v>18</v>
      </c>
      <c r="S252" s="56" t="s">
        <v>465</v>
      </c>
      <c r="T252" s="58" t="s">
        <v>13</v>
      </c>
      <c r="U252" s="56" t="s">
        <v>13</v>
      </c>
      <c r="V252" s="58" t="s">
        <v>7330</v>
      </c>
      <c r="W252" s="58" t="s">
        <v>13</v>
      </c>
      <c r="X252" s="58" t="s">
        <v>13</v>
      </c>
      <c r="Y252" s="58" t="s">
        <v>7330</v>
      </c>
      <c r="Z252" s="58" t="s">
        <v>13</v>
      </c>
      <c r="AA252" s="58" t="s">
        <v>13</v>
      </c>
      <c r="AB252" s="58" t="s">
        <v>13</v>
      </c>
      <c r="AC252" s="56" t="s">
        <v>13</v>
      </c>
      <c r="AD252" s="56" t="s">
        <v>13</v>
      </c>
      <c r="AE252" s="56" t="s">
        <v>13</v>
      </c>
      <c r="AF252" s="56" t="s">
        <v>13</v>
      </c>
      <c r="AG252" s="56" t="s">
        <v>13</v>
      </c>
      <c r="AH252" s="56" t="s">
        <v>13</v>
      </c>
    </row>
    <row r="253" spans="1:34" ht="24.9" customHeight="1" x14ac:dyDescent="0.3">
      <c r="A253" s="54" t="s">
        <v>4260</v>
      </c>
      <c r="B253" s="55" t="s">
        <v>4241</v>
      </c>
      <c r="C253" s="56" t="s">
        <v>3581</v>
      </c>
      <c r="D253" s="56" t="s">
        <v>4242</v>
      </c>
      <c r="E253" s="56">
        <v>5</v>
      </c>
      <c r="F253" s="56">
        <v>2</v>
      </c>
      <c r="G253" s="56">
        <v>6</v>
      </c>
      <c r="H253" s="56">
        <v>13</v>
      </c>
      <c r="I253" s="56">
        <v>36</v>
      </c>
      <c r="J253" s="104">
        <v>0.3611111111111111</v>
      </c>
      <c r="K253" s="56" t="s">
        <v>4261</v>
      </c>
      <c r="L253" s="56" t="s">
        <v>4245</v>
      </c>
      <c r="M253" s="56" t="s">
        <v>4246</v>
      </c>
      <c r="N253" s="56">
        <v>100</v>
      </c>
      <c r="O253" s="56"/>
      <c r="P253" s="56"/>
      <c r="Q253" s="56"/>
      <c r="R253" s="56" t="s">
        <v>18</v>
      </c>
      <c r="S253" s="56" t="s">
        <v>465</v>
      </c>
      <c r="T253" s="58" t="s">
        <v>13</v>
      </c>
      <c r="U253" s="56" t="s">
        <v>13</v>
      </c>
      <c r="V253" s="58" t="s">
        <v>7330</v>
      </c>
      <c r="W253" s="58" t="s">
        <v>13</v>
      </c>
      <c r="X253" s="58" t="s">
        <v>13</v>
      </c>
      <c r="Y253" s="58" t="s">
        <v>7330</v>
      </c>
      <c r="Z253" s="58" t="s">
        <v>13</v>
      </c>
      <c r="AA253" s="58" t="s">
        <v>13</v>
      </c>
      <c r="AB253" s="58" t="s">
        <v>13</v>
      </c>
      <c r="AC253" s="56" t="s">
        <v>13</v>
      </c>
      <c r="AD253" s="56" t="s">
        <v>13</v>
      </c>
      <c r="AE253" s="56" t="s">
        <v>7330</v>
      </c>
      <c r="AF253" s="56" t="s">
        <v>13</v>
      </c>
      <c r="AG253" s="56" t="s">
        <v>13</v>
      </c>
      <c r="AH253" s="56" t="s">
        <v>13</v>
      </c>
    </row>
    <row r="254" spans="1:34" ht="24.9" customHeight="1" x14ac:dyDescent="0.3">
      <c r="A254" s="54" t="s">
        <v>2742</v>
      </c>
      <c r="B254" s="55" t="s">
        <v>2740</v>
      </c>
      <c r="C254" s="56" t="s">
        <v>2744</v>
      </c>
      <c r="D254" s="56" t="s">
        <v>2741</v>
      </c>
      <c r="E254" s="56">
        <v>1</v>
      </c>
      <c r="F254" s="56">
        <v>0</v>
      </c>
      <c r="G254" s="56">
        <v>0</v>
      </c>
      <c r="H254" s="56">
        <v>1</v>
      </c>
      <c r="I254" s="56">
        <v>8</v>
      </c>
      <c r="J254" s="104">
        <v>0.125</v>
      </c>
      <c r="K254" s="56" t="s">
        <v>2743</v>
      </c>
      <c r="L254" s="56" t="s">
        <v>2745</v>
      </c>
      <c r="M254" s="56" t="s">
        <v>2746</v>
      </c>
      <c r="N254" s="56" t="s">
        <v>7375</v>
      </c>
      <c r="O254" s="56"/>
      <c r="P254" s="56"/>
      <c r="Q254" s="56"/>
      <c r="R254" s="56" t="s">
        <v>18</v>
      </c>
      <c r="S254" s="56" t="s">
        <v>102</v>
      </c>
      <c r="T254" s="58" t="s">
        <v>7330</v>
      </c>
      <c r="U254" s="56" t="s">
        <v>13</v>
      </c>
      <c r="V254" s="58" t="s">
        <v>13</v>
      </c>
      <c r="W254" s="58" t="s">
        <v>7330</v>
      </c>
      <c r="X254" s="58" t="s">
        <v>13</v>
      </c>
      <c r="Y254" s="58" t="s">
        <v>13</v>
      </c>
      <c r="Z254" s="58" t="s">
        <v>13</v>
      </c>
      <c r="AA254" s="58" t="s">
        <v>13</v>
      </c>
      <c r="AB254" s="58" t="s">
        <v>13</v>
      </c>
      <c r="AC254" s="56" t="s">
        <v>13</v>
      </c>
      <c r="AD254" s="56" t="s">
        <v>13</v>
      </c>
      <c r="AE254" s="56" t="s">
        <v>13</v>
      </c>
      <c r="AF254" s="56" t="s">
        <v>13</v>
      </c>
      <c r="AG254" s="56" t="s">
        <v>13</v>
      </c>
      <c r="AH254" s="56" t="s">
        <v>13</v>
      </c>
    </row>
    <row r="255" spans="1:34" ht="24.9" customHeight="1" x14ac:dyDescent="0.3">
      <c r="A255" s="59" t="s">
        <v>1605</v>
      </c>
      <c r="B255" s="60" t="s">
        <v>1597</v>
      </c>
      <c r="C255" s="57" t="s">
        <v>1601</v>
      </c>
      <c r="D255" s="57" t="s">
        <v>1598</v>
      </c>
      <c r="E255" s="57">
        <v>4</v>
      </c>
      <c r="F255" s="57">
        <v>3</v>
      </c>
      <c r="G255" s="57">
        <v>3</v>
      </c>
      <c r="H255" s="57">
        <v>10</v>
      </c>
      <c r="I255" s="57">
        <v>50</v>
      </c>
      <c r="J255" s="104">
        <v>0.2</v>
      </c>
      <c r="K255" s="56" t="s">
        <v>1606</v>
      </c>
      <c r="L255" s="57" t="s">
        <v>1602</v>
      </c>
      <c r="M255" s="57" t="s">
        <v>1601</v>
      </c>
      <c r="N255" s="57" t="s">
        <v>7375</v>
      </c>
      <c r="O255" s="57"/>
      <c r="P255" s="57"/>
      <c r="Q255" s="57"/>
      <c r="R255" s="57" t="s">
        <v>18</v>
      </c>
      <c r="S255" s="57" t="s">
        <v>55</v>
      </c>
      <c r="T255" s="61" t="s">
        <v>13</v>
      </c>
      <c r="U255" s="56" t="s">
        <v>7330</v>
      </c>
      <c r="V255" s="61" t="s">
        <v>13</v>
      </c>
      <c r="W255" s="61" t="s">
        <v>13</v>
      </c>
      <c r="X255" s="61" t="s">
        <v>7330</v>
      </c>
      <c r="Y255" s="61" t="s">
        <v>13</v>
      </c>
      <c r="Z255" s="61" t="s">
        <v>13</v>
      </c>
      <c r="AA255" s="58" t="s">
        <v>7330</v>
      </c>
      <c r="AB255" s="61" t="s">
        <v>13</v>
      </c>
      <c r="AC255" s="56" t="s">
        <v>13</v>
      </c>
      <c r="AD255" s="56" t="s">
        <v>7330</v>
      </c>
      <c r="AE255" s="56" t="s">
        <v>13</v>
      </c>
      <c r="AF255" s="56" t="s">
        <v>13</v>
      </c>
      <c r="AG255" s="56" t="s">
        <v>13</v>
      </c>
      <c r="AH255" s="56" t="s">
        <v>13</v>
      </c>
    </row>
    <row r="256" spans="1:34" ht="24.9" customHeight="1" x14ac:dyDescent="0.3">
      <c r="A256" s="54" t="s">
        <v>414</v>
      </c>
      <c r="B256" s="55" t="s">
        <v>413</v>
      </c>
      <c r="C256" s="56" t="s">
        <v>110</v>
      </c>
      <c r="D256" s="56"/>
      <c r="E256" s="56">
        <v>1</v>
      </c>
      <c r="F256" s="56">
        <v>0</v>
      </c>
      <c r="G256" s="56">
        <v>0</v>
      </c>
      <c r="H256" s="56">
        <v>1</v>
      </c>
      <c r="I256" s="56">
        <v>11</v>
      </c>
      <c r="J256" s="104">
        <v>9.0909090909090912E-2</v>
      </c>
      <c r="K256" s="56" t="s">
        <v>415</v>
      </c>
      <c r="L256" s="56" t="s">
        <v>416</v>
      </c>
      <c r="M256" s="56" t="s">
        <v>110</v>
      </c>
      <c r="N256" s="56">
        <v>100</v>
      </c>
      <c r="O256" s="57" t="s">
        <v>17906</v>
      </c>
      <c r="P256" s="56" t="s">
        <v>417</v>
      </c>
      <c r="Q256" s="56">
        <v>100</v>
      </c>
      <c r="R256" s="56" t="s">
        <v>112</v>
      </c>
      <c r="S256" s="57" t="s">
        <v>418</v>
      </c>
      <c r="T256" s="58" t="s">
        <v>7330</v>
      </c>
      <c r="U256" s="56" t="s">
        <v>13</v>
      </c>
      <c r="V256" s="58" t="s">
        <v>13</v>
      </c>
      <c r="W256" s="58" t="s">
        <v>7330</v>
      </c>
      <c r="X256" s="58" t="s">
        <v>13</v>
      </c>
      <c r="Y256" s="58" t="s">
        <v>13</v>
      </c>
      <c r="Z256" s="58" t="s">
        <v>13</v>
      </c>
      <c r="AA256" s="58" t="s">
        <v>13</v>
      </c>
      <c r="AB256" s="58" t="s">
        <v>13</v>
      </c>
      <c r="AC256" s="56" t="s">
        <v>7330</v>
      </c>
      <c r="AD256" s="56" t="s">
        <v>13</v>
      </c>
      <c r="AE256" s="56" t="s">
        <v>13</v>
      </c>
      <c r="AF256" s="56" t="s">
        <v>13</v>
      </c>
      <c r="AG256" s="56" t="s">
        <v>13</v>
      </c>
      <c r="AH256" s="56" t="s">
        <v>13</v>
      </c>
    </row>
    <row r="257" spans="1:34" ht="24.9" customHeight="1" x14ac:dyDescent="0.3">
      <c r="A257" s="54" t="s">
        <v>6134</v>
      </c>
      <c r="B257" s="55" t="s">
        <v>6127</v>
      </c>
      <c r="C257" s="56" t="s">
        <v>3038</v>
      </c>
      <c r="D257" s="56" t="s">
        <v>3035</v>
      </c>
      <c r="E257" s="56">
        <v>3</v>
      </c>
      <c r="F257" s="56">
        <v>0</v>
      </c>
      <c r="G257" s="56">
        <v>0</v>
      </c>
      <c r="H257" s="56">
        <v>3</v>
      </c>
      <c r="I257" s="56">
        <v>15</v>
      </c>
      <c r="J257" s="104">
        <v>0.2</v>
      </c>
      <c r="K257" s="56" t="s">
        <v>6135</v>
      </c>
      <c r="L257" s="56" t="s">
        <v>6130</v>
      </c>
      <c r="M257" s="56" t="s">
        <v>5340</v>
      </c>
      <c r="N257" s="56" t="s">
        <v>7380</v>
      </c>
      <c r="O257" s="56"/>
      <c r="P257" s="56"/>
      <c r="Q257" s="56"/>
      <c r="R257" s="56" t="s">
        <v>236</v>
      </c>
      <c r="S257" s="56" t="s">
        <v>644</v>
      </c>
      <c r="T257" s="58" t="s">
        <v>7330</v>
      </c>
      <c r="U257" s="56" t="s">
        <v>13</v>
      </c>
      <c r="V257" s="58" t="s">
        <v>13</v>
      </c>
      <c r="W257" s="58" t="s">
        <v>7330</v>
      </c>
      <c r="X257" s="58" t="s">
        <v>13</v>
      </c>
      <c r="Y257" s="58" t="s">
        <v>13</v>
      </c>
      <c r="Z257" s="58" t="s">
        <v>13</v>
      </c>
      <c r="AA257" s="58" t="s">
        <v>13</v>
      </c>
      <c r="AB257" s="58" t="s">
        <v>13</v>
      </c>
      <c r="AC257" s="56" t="s">
        <v>13</v>
      </c>
      <c r="AD257" s="56" t="s">
        <v>13</v>
      </c>
      <c r="AE257" s="56" t="s">
        <v>13</v>
      </c>
      <c r="AF257" s="56" t="s">
        <v>13</v>
      </c>
      <c r="AG257" s="56" t="s">
        <v>13</v>
      </c>
      <c r="AH257" s="56" t="s">
        <v>13</v>
      </c>
    </row>
    <row r="258" spans="1:34" ht="24.9" customHeight="1" x14ac:dyDescent="0.3">
      <c r="A258" s="54" t="s">
        <v>3962</v>
      </c>
      <c r="B258" s="55" t="s">
        <v>3956</v>
      </c>
      <c r="C258" s="56" t="s">
        <v>3960</v>
      </c>
      <c r="D258" s="56" t="s">
        <v>3957</v>
      </c>
      <c r="E258" s="56">
        <v>0</v>
      </c>
      <c r="F258" s="56">
        <v>1</v>
      </c>
      <c r="G258" s="56">
        <v>1</v>
      </c>
      <c r="H258" s="56">
        <v>2</v>
      </c>
      <c r="I258" s="56">
        <v>12</v>
      </c>
      <c r="J258" s="104">
        <v>0.16666666666666666</v>
      </c>
      <c r="K258" s="56" t="s">
        <v>3963</v>
      </c>
      <c r="L258" s="56" t="s">
        <v>3961</v>
      </c>
      <c r="M258" s="56" t="s">
        <v>3960</v>
      </c>
      <c r="N258" s="56">
        <v>100</v>
      </c>
      <c r="O258" s="56"/>
      <c r="P258" s="56"/>
      <c r="Q258" s="56"/>
      <c r="R258" s="56" t="s">
        <v>18</v>
      </c>
      <c r="S258" s="56" t="s">
        <v>55</v>
      </c>
      <c r="T258" s="58" t="s">
        <v>13</v>
      </c>
      <c r="U258" s="56" t="s">
        <v>13</v>
      </c>
      <c r="V258" s="58" t="s">
        <v>7330</v>
      </c>
      <c r="W258" s="58" t="s">
        <v>13</v>
      </c>
      <c r="X258" s="58" t="s">
        <v>13</v>
      </c>
      <c r="Y258" s="58" t="s">
        <v>7330</v>
      </c>
      <c r="Z258" s="58" t="s">
        <v>13</v>
      </c>
      <c r="AA258" s="58" t="s">
        <v>13</v>
      </c>
      <c r="AB258" s="58" t="s">
        <v>7330</v>
      </c>
      <c r="AC258" s="56" t="s">
        <v>13</v>
      </c>
      <c r="AD258" s="56" t="s">
        <v>13</v>
      </c>
      <c r="AE258" s="56" t="s">
        <v>7330</v>
      </c>
      <c r="AF258" s="56" t="s">
        <v>13</v>
      </c>
      <c r="AG258" s="56" t="s">
        <v>7330</v>
      </c>
      <c r="AH258" s="56" t="s">
        <v>13</v>
      </c>
    </row>
    <row r="259" spans="1:34" ht="24.9" customHeight="1" x14ac:dyDescent="0.3">
      <c r="A259" s="54" t="s">
        <v>7019</v>
      </c>
      <c r="B259" s="55" t="s">
        <v>6985</v>
      </c>
      <c r="C259" s="56" t="s">
        <v>110</v>
      </c>
      <c r="D259" s="56" t="s">
        <v>7427</v>
      </c>
      <c r="E259" s="56">
        <v>9</v>
      </c>
      <c r="F259" s="56">
        <v>0</v>
      </c>
      <c r="G259" s="56">
        <v>6</v>
      </c>
      <c r="H259" s="56">
        <v>15</v>
      </c>
      <c r="I259" s="56">
        <v>28</v>
      </c>
      <c r="J259" s="104">
        <v>0.5357142857142857</v>
      </c>
      <c r="K259" s="56" t="s">
        <v>7020</v>
      </c>
      <c r="L259" s="56" t="s">
        <v>6988</v>
      </c>
      <c r="M259" s="56" t="s">
        <v>6989</v>
      </c>
      <c r="N259" s="56">
        <v>100</v>
      </c>
      <c r="O259" s="57" t="s">
        <v>17906</v>
      </c>
      <c r="P259" s="56" t="s">
        <v>6990</v>
      </c>
      <c r="Q259" s="56" t="s">
        <v>17911</v>
      </c>
      <c r="R259" s="56" t="s">
        <v>236</v>
      </c>
      <c r="S259" s="56" t="s">
        <v>250</v>
      </c>
      <c r="T259" s="58" t="s">
        <v>7330</v>
      </c>
      <c r="U259" s="56" t="s">
        <v>13</v>
      </c>
      <c r="V259" s="58" t="s">
        <v>13</v>
      </c>
      <c r="W259" s="58" t="s">
        <v>7330</v>
      </c>
      <c r="X259" s="58" t="s">
        <v>13</v>
      </c>
      <c r="Y259" s="58" t="s">
        <v>13</v>
      </c>
      <c r="Z259" s="58" t="s">
        <v>7330</v>
      </c>
      <c r="AA259" s="58" t="s">
        <v>13</v>
      </c>
      <c r="AB259" s="58" t="s">
        <v>13</v>
      </c>
      <c r="AC259" s="56" t="s">
        <v>7330</v>
      </c>
      <c r="AD259" s="56" t="s">
        <v>13</v>
      </c>
      <c r="AE259" s="56" t="s">
        <v>13</v>
      </c>
      <c r="AF259" s="56" t="s">
        <v>7330</v>
      </c>
      <c r="AG259" s="56" t="s">
        <v>13</v>
      </c>
      <c r="AH259" s="56" t="s">
        <v>13</v>
      </c>
    </row>
    <row r="260" spans="1:34" ht="24.9" customHeight="1" x14ac:dyDescent="0.3">
      <c r="A260" s="54" t="s">
        <v>7017</v>
      </c>
      <c r="B260" s="55" t="s">
        <v>6985</v>
      </c>
      <c r="C260" s="56" t="s">
        <v>110</v>
      </c>
      <c r="D260" s="56" t="s">
        <v>7427</v>
      </c>
      <c r="E260" s="56">
        <v>9</v>
      </c>
      <c r="F260" s="56">
        <v>0</v>
      </c>
      <c r="G260" s="56">
        <v>6</v>
      </c>
      <c r="H260" s="56">
        <v>15</v>
      </c>
      <c r="I260" s="56">
        <v>28</v>
      </c>
      <c r="J260" s="104">
        <v>0.5357142857142857</v>
      </c>
      <c r="K260" s="56" t="s">
        <v>7018</v>
      </c>
      <c r="L260" s="56" t="s">
        <v>6988</v>
      </c>
      <c r="M260" s="56" t="s">
        <v>6989</v>
      </c>
      <c r="N260" s="56">
        <v>100</v>
      </c>
      <c r="O260" s="57" t="s">
        <v>17906</v>
      </c>
      <c r="P260" s="56" t="s">
        <v>6990</v>
      </c>
      <c r="Q260" s="56" t="s">
        <v>17918</v>
      </c>
      <c r="R260" s="56" t="s">
        <v>236</v>
      </c>
      <c r="S260" s="56" t="s">
        <v>250</v>
      </c>
      <c r="T260" s="58" t="s">
        <v>7330</v>
      </c>
      <c r="U260" s="56" t="s">
        <v>13</v>
      </c>
      <c r="V260" s="58" t="s">
        <v>13</v>
      </c>
      <c r="W260" s="58" t="s">
        <v>7330</v>
      </c>
      <c r="X260" s="58" t="s">
        <v>13</v>
      </c>
      <c r="Y260" s="58" t="s">
        <v>13</v>
      </c>
      <c r="Z260" s="58" t="s">
        <v>13</v>
      </c>
      <c r="AA260" s="58" t="s">
        <v>13</v>
      </c>
      <c r="AB260" s="58" t="s">
        <v>13</v>
      </c>
      <c r="AC260" s="56" t="s">
        <v>13</v>
      </c>
      <c r="AD260" s="56" t="s">
        <v>13</v>
      </c>
      <c r="AE260" s="56" t="s">
        <v>13</v>
      </c>
      <c r="AF260" s="56" t="s">
        <v>13</v>
      </c>
      <c r="AG260" s="56" t="s">
        <v>13</v>
      </c>
      <c r="AH260" s="56" t="s">
        <v>13</v>
      </c>
    </row>
    <row r="261" spans="1:34" ht="24.9" customHeight="1" x14ac:dyDescent="0.3">
      <c r="A261" s="54" t="s">
        <v>7201</v>
      </c>
      <c r="B261" s="55" t="s">
        <v>7199</v>
      </c>
      <c r="C261" s="56" t="s">
        <v>7203</v>
      </c>
      <c r="D261" s="56" t="s">
        <v>7200</v>
      </c>
      <c r="E261" s="56">
        <v>2</v>
      </c>
      <c r="F261" s="56">
        <v>0</v>
      </c>
      <c r="G261" s="56">
        <v>1</v>
      </c>
      <c r="H261" s="56">
        <v>3</v>
      </c>
      <c r="I261" s="56">
        <v>11</v>
      </c>
      <c r="J261" s="104">
        <v>0.27272727272727271</v>
      </c>
      <c r="K261" s="56" t="s">
        <v>7202</v>
      </c>
      <c r="L261" s="56" t="s">
        <v>7204</v>
      </c>
      <c r="M261" s="56" t="s">
        <v>7205</v>
      </c>
      <c r="N261" s="56">
        <v>100</v>
      </c>
      <c r="O261" s="56"/>
      <c r="P261" s="56"/>
      <c r="Q261" s="56"/>
      <c r="R261" s="56" t="s">
        <v>236</v>
      </c>
      <c r="S261" s="56" t="s">
        <v>79</v>
      </c>
      <c r="T261" s="58" t="s">
        <v>13</v>
      </c>
      <c r="U261" s="56" t="s">
        <v>13</v>
      </c>
      <c r="V261" s="58" t="s">
        <v>7330</v>
      </c>
      <c r="W261" s="58" t="s">
        <v>13</v>
      </c>
      <c r="X261" s="58" t="s">
        <v>13</v>
      </c>
      <c r="Y261" s="58" t="s">
        <v>7330</v>
      </c>
      <c r="Z261" s="58" t="s">
        <v>13</v>
      </c>
      <c r="AA261" s="58" t="s">
        <v>13</v>
      </c>
      <c r="AB261" s="58" t="s">
        <v>13</v>
      </c>
      <c r="AC261" s="56" t="s">
        <v>13</v>
      </c>
      <c r="AD261" s="56" t="s">
        <v>13</v>
      </c>
      <c r="AE261" s="56" t="s">
        <v>13</v>
      </c>
      <c r="AF261" s="56" t="s">
        <v>13</v>
      </c>
      <c r="AG261" s="56" t="s">
        <v>7330</v>
      </c>
      <c r="AH261" s="56" t="s">
        <v>13</v>
      </c>
    </row>
    <row r="262" spans="1:34" ht="24.9" customHeight="1" x14ac:dyDescent="0.3">
      <c r="A262" s="54" t="s">
        <v>3797</v>
      </c>
      <c r="B262" s="55" t="s">
        <v>3788</v>
      </c>
      <c r="C262" s="56" t="s">
        <v>3792</v>
      </c>
      <c r="D262" s="56" t="s">
        <v>3789</v>
      </c>
      <c r="E262" s="56">
        <v>2</v>
      </c>
      <c r="F262" s="56">
        <v>0</v>
      </c>
      <c r="G262" s="56">
        <v>1</v>
      </c>
      <c r="H262" s="56">
        <v>3</v>
      </c>
      <c r="I262" s="56">
        <v>24</v>
      </c>
      <c r="J262" s="104">
        <v>0.125</v>
      </c>
      <c r="K262" s="56" t="s">
        <v>3798</v>
      </c>
      <c r="L262" s="56" t="s">
        <v>3793</v>
      </c>
      <c r="M262" s="56" t="s">
        <v>3794</v>
      </c>
      <c r="N262" s="56" t="s">
        <v>7386</v>
      </c>
      <c r="O262" s="56"/>
      <c r="P262" s="56"/>
      <c r="Q262" s="56"/>
      <c r="R262" s="56" t="s">
        <v>18</v>
      </c>
      <c r="S262" s="56" t="s">
        <v>102</v>
      </c>
      <c r="T262" s="58" t="s">
        <v>7330</v>
      </c>
      <c r="U262" s="56" t="s">
        <v>13</v>
      </c>
      <c r="V262" s="58" t="s">
        <v>13</v>
      </c>
      <c r="W262" s="58" t="s">
        <v>7330</v>
      </c>
      <c r="X262" s="58" t="s">
        <v>13</v>
      </c>
      <c r="Y262" s="58" t="s">
        <v>13</v>
      </c>
      <c r="Z262" s="58" t="s">
        <v>13</v>
      </c>
      <c r="AA262" s="58" t="s">
        <v>13</v>
      </c>
      <c r="AB262" s="58" t="s">
        <v>13</v>
      </c>
      <c r="AC262" s="56" t="s">
        <v>13</v>
      </c>
      <c r="AD262" s="56" t="s">
        <v>13</v>
      </c>
      <c r="AE262" s="56" t="s">
        <v>13</v>
      </c>
      <c r="AF262" s="56" t="s">
        <v>13</v>
      </c>
      <c r="AG262" s="56" t="s">
        <v>13</v>
      </c>
      <c r="AH262" s="56" t="s">
        <v>13</v>
      </c>
    </row>
    <row r="263" spans="1:34" ht="24.9" customHeight="1" x14ac:dyDescent="0.3">
      <c r="A263" s="59" t="s">
        <v>4178</v>
      </c>
      <c r="B263" s="60" t="s">
        <v>4159</v>
      </c>
      <c r="C263" s="57" t="s">
        <v>4163</v>
      </c>
      <c r="D263" s="57" t="s">
        <v>4160</v>
      </c>
      <c r="E263" s="57">
        <v>1</v>
      </c>
      <c r="F263" s="57">
        <v>8</v>
      </c>
      <c r="G263" s="57">
        <v>7</v>
      </c>
      <c r="H263" s="57">
        <v>16</v>
      </c>
      <c r="I263" s="57">
        <v>52</v>
      </c>
      <c r="J263" s="104">
        <v>0.30769230769230771</v>
      </c>
      <c r="K263" s="56" t="s">
        <v>4179</v>
      </c>
      <c r="L263" s="57" t="s">
        <v>4164</v>
      </c>
      <c r="M263" s="57" t="s">
        <v>4165</v>
      </c>
      <c r="N263" s="57">
        <v>100</v>
      </c>
      <c r="O263" s="57"/>
      <c r="P263" s="57"/>
      <c r="Q263" s="57"/>
      <c r="R263" s="57" t="s">
        <v>18</v>
      </c>
      <c r="S263" s="57" t="s">
        <v>680</v>
      </c>
      <c r="T263" s="61" t="s">
        <v>13</v>
      </c>
      <c r="U263" s="56" t="s">
        <v>7330</v>
      </c>
      <c r="V263" s="61" t="s">
        <v>13</v>
      </c>
      <c r="W263" s="61" t="s">
        <v>13</v>
      </c>
      <c r="X263" s="61" t="s">
        <v>13</v>
      </c>
      <c r="Y263" s="61" t="s">
        <v>13</v>
      </c>
      <c r="Z263" s="61" t="s">
        <v>13</v>
      </c>
      <c r="AA263" s="58" t="s">
        <v>7330</v>
      </c>
      <c r="AB263" s="61" t="s">
        <v>13</v>
      </c>
      <c r="AC263" s="56" t="s">
        <v>13</v>
      </c>
      <c r="AD263" s="56" t="s">
        <v>7330</v>
      </c>
      <c r="AE263" s="56" t="s">
        <v>13</v>
      </c>
      <c r="AF263" s="56" t="s">
        <v>13</v>
      </c>
      <c r="AG263" s="56" t="s">
        <v>13</v>
      </c>
      <c r="AH263" s="56" t="s">
        <v>13</v>
      </c>
    </row>
    <row r="264" spans="1:34" ht="24.9" customHeight="1" x14ac:dyDescent="0.3">
      <c r="A264" s="54" t="s">
        <v>1735</v>
      </c>
      <c r="B264" s="55" t="s">
        <v>1726</v>
      </c>
      <c r="C264" s="56" t="s">
        <v>1730</v>
      </c>
      <c r="D264" s="56" t="s">
        <v>1727</v>
      </c>
      <c r="E264" s="56">
        <v>3</v>
      </c>
      <c r="F264" s="56">
        <v>1</v>
      </c>
      <c r="G264" s="56">
        <v>0</v>
      </c>
      <c r="H264" s="56">
        <v>4</v>
      </c>
      <c r="I264" s="56">
        <v>19</v>
      </c>
      <c r="J264" s="104">
        <v>0.21052631578947367</v>
      </c>
      <c r="K264" s="56" t="s">
        <v>1736</v>
      </c>
      <c r="L264" s="56" t="s">
        <v>1731</v>
      </c>
      <c r="M264" s="56" t="s">
        <v>1732</v>
      </c>
      <c r="N264" s="56" t="s">
        <v>7374</v>
      </c>
      <c r="O264" s="56"/>
      <c r="P264" s="56"/>
      <c r="Q264" s="56"/>
      <c r="R264" s="56" t="s">
        <v>18</v>
      </c>
      <c r="S264" s="56" t="s">
        <v>680</v>
      </c>
      <c r="T264" s="58" t="s">
        <v>7330</v>
      </c>
      <c r="U264" s="56" t="s">
        <v>13</v>
      </c>
      <c r="V264" s="58" t="s">
        <v>13</v>
      </c>
      <c r="W264" s="58" t="s">
        <v>7330</v>
      </c>
      <c r="X264" s="58" t="s">
        <v>13</v>
      </c>
      <c r="Y264" s="58" t="s">
        <v>13</v>
      </c>
      <c r="Z264" s="58" t="s">
        <v>13</v>
      </c>
      <c r="AA264" s="58" t="s">
        <v>13</v>
      </c>
      <c r="AB264" s="58" t="s">
        <v>13</v>
      </c>
      <c r="AC264" s="56" t="s">
        <v>13</v>
      </c>
      <c r="AD264" s="56" t="s">
        <v>13</v>
      </c>
      <c r="AE264" s="56" t="s">
        <v>13</v>
      </c>
      <c r="AF264" s="56" t="s">
        <v>13</v>
      </c>
      <c r="AG264" s="56" t="s">
        <v>13</v>
      </c>
      <c r="AH264" s="56" t="s">
        <v>13</v>
      </c>
    </row>
    <row r="265" spans="1:34" ht="24.9" customHeight="1" x14ac:dyDescent="0.3">
      <c r="A265" s="54" t="s">
        <v>3479</v>
      </c>
      <c r="B265" s="55" t="s">
        <v>3476</v>
      </c>
      <c r="C265" s="56" t="s">
        <v>110</v>
      </c>
      <c r="D265" s="56"/>
      <c r="E265" s="56">
        <v>2</v>
      </c>
      <c r="F265" s="56">
        <v>0</v>
      </c>
      <c r="G265" s="56">
        <v>0</v>
      </c>
      <c r="H265" s="56">
        <v>2</v>
      </c>
      <c r="I265" s="56">
        <v>11</v>
      </c>
      <c r="J265" s="104">
        <v>0.18181818181818182</v>
      </c>
      <c r="K265" s="56" t="s">
        <v>3480</v>
      </c>
      <c r="L265" s="56" t="s">
        <v>13</v>
      </c>
      <c r="M265" s="56" t="s">
        <v>13</v>
      </c>
      <c r="N265" s="56" t="s">
        <v>13</v>
      </c>
      <c r="O265" s="56"/>
      <c r="P265" s="56"/>
      <c r="Q265" s="56"/>
      <c r="R265" s="56" t="s">
        <v>112</v>
      </c>
      <c r="S265" s="56" t="s">
        <v>113</v>
      </c>
      <c r="T265" s="58" t="s">
        <v>7330</v>
      </c>
      <c r="U265" s="56" t="s">
        <v>13</v>
      </c>
      <c r="V265" s="58" t="s">
        <v>13</v>
      </c>
      <c r="W265" s="58" t="s">
        <v>7330</v>
      </c>
      <c r="X265" s="58" t="s">
        <v>13</v>
      </c>
      <c r="Y265" s="58" t="s">
        <v>13</v>
      </c>
      <c r="Z265" s="58" t="s">
        <v>13</v>
      </c>
      <c r="AA265" s="58" t="s">
        <v>13</v>
      </c>
      <c r="AB265" s="58" t="s">
        <v>13</v>
      </c>
      <c r="AC265" s="56" t="s">
        <v>7330</v>
      </c>
      <c r="AD265" s="56" t="s">
        <v>13</v>
      </c>
      <c r="AE265" s="56" t="s">
        <v>13</v>
      </c>
      <c r="AF265" s="56" t="s">
        <v>13</v>
      </c>
      <c r="AG265" s="56" t="s">
        <v>13</v>
      </c>
      <c r="AH265" s="56" t="s">
        <v>13</v>
      </c>
    </row>
    <row r="266" spans="1:34" ht="24.9" customHeight="1" x14ac:dyDescent="0.3">
      <c r="A266" s="54" t="s">
        <v>5970</v>
      </c>
      <c r="B266" s="55" t="s">
        <v>5968</v>
      </c>
      <c r="C266" s="56" t="s">
        <v>5972</v>
      </c>
      <c r="D266" s="56" t="s">
        <v>5969</v>
      </c>
      <c r="E266" s="56">
        <v>1</v>
      </c>
      <c r="F266" s="56">
        <v>0</v>
      </c>
      <c r="G266" s="56">
        <v>0</v>
      </c>
      <c r="H266" s="56">
        <v>1</v>
      </c>
      <c r="I266" s="56">
        <v>7</v>
      </c>
      <c r="J266" s="104">
        <v>0.14285714285714285</v>
      </c>
      <c r="K266" s="56" t="s">
        <v>5971</v>
      </c>
      <c r="L266" s="56" t="s">
        <v>5973</v>
      </c>
      <c r="M266" s="56" t="s">
        <v>5972</v>
      </c>
      <c r="N266" s="56">
        <v>100</v>
      </c>
      <c r="O266" s="56"/>
      <c r="P266" s="56"/>
      <c r="Q266" s="56"/>
      <c r="R266" s="56" t="s">
        <v>18</v>
      </c>
      <c r="S266" s="56" t="s">
        <v>465</v>
      </c>
      <c r="T266" s="58" t="s">
        <v>7330</v>
      </c>
      <c r="U266" s="56" t="s">
        <v>13</v>
      </c>
      <c r="V266" s="58" t="s">
        <v>13</v>
      </c>
      <c r="W266" s="58" t="s">
        <v>7330</v>
      </c>
      <c r="X266" s="58" t="s">
        <v>13</v>
      </c>
      <c r="Y266" s="58" t="s">
        <v>13</v>
      </c>
      <c r="Z266" s="58" t="s">
        <v>13</v>
      </c>
      <c r="AA266" s="58" t="s">
        <v>13</v>
      </c>
      <c r="AB266" s="58" t="s">
        <v>13</v>
      </c>
      <c r="AC266" s="56" t="s">
        <v>7330</v>
      </c>
      <c r="AD266" s="56" t="s">
        <v>13</v>
      </c>
      <c r="AE266" s="56" t="s">
        <v>13</v>
      </c>
      <c r="AF266" s="56" t="s">
        <v>13</v>
      </c>
      <c r="AG266" s="56" t="s">
        <v>13</v>
      </c>
      <c r="AH266" s="56" t="s">
        <v>13</v>
      </c>
    </row>
    <row r="267" spans="1:34" ht="24.9" customHeight="1" x14ac:dyDescent="0.3">
      <c r="A267" s="54" t="s">
        <v>5620</v>
      </c>
      <c r="B267" s="55" t="s">
        <v>5615</v>
      </c>
      <c r="C267" s="56" t="s">
        <v>110</v>
      </c>
      <c r="D267" s="56"/>
      <c r="E267" s="56">
        <v>2</v>
      </c>
      <c r="F267" s="56">
        <v>0</v>
      </c>
      <c r="G267" s="56">
        <v>0</v>
      </c>
      <c r="H267" s="56">
        <v>2</v>
      </c>
      <c r="I267" s="56">
        <v>14</v>
      </c>
      <c r="J267" s="104">
        <v>0.14285714285714285</v>
      </c>
      <c r="K267" s="56" t="s">
        <v>5621</v>
      </c>
      <c r="L267" s="56" t="s">
        <v>5618</v>
      </c>
      <c r="M267" s="56" t="s">
        <v>110</v>
      </c>
      <c r="N267" s="56">
        <v>100</v>
      </c>
      <c r="O267" s="56" t="s">
        <v>17920</v>
      </c>
      <c r="P267" s="56" t="s">
        <v>5619</v>
      </c>
      <c r="Q267" s="56">
        <v>100</v>
      </c>
      <c r="R267" s="56" t="s">
        <v>112</v>
      </c>
      <c r="S267" s="56" t="s">
        <v>113</v>
      </c>
      <c r="T267" s="58" t="s">
        <v>7330</v>
      </c>
      <c r="U267" s="56" t="s">
        <v>13</v>
      </c>
      <c r="V267" s="58" t="s">
        <v>13</v>
      </c>
      <c r="W267" s="58" t="s">
        <v>7330</v>
      </c>
      <c r="X267" s="58" t="s">
        <v>13</v>
      </c>
      <c r="Y267" s="58" t="s">
        <v>13</v>
      </c>
      <c r="Z267" s="58" t="s">
        <v>13</v>
      </c>
      <c r="AA267" s="58" t="s">
        <v>13</v>
      </c>
      <c r="AB267" s="58" t="s">
        <v>13</v>
      </c>
      <c r="AC267" s="56" t="s">
        <v>13</v>
      </c>
      <c r="AD267" s="56" t="s">
        <v>13</v>
      </c>
      <c r="AE267" s="56" t="s">
        <v>13</v>
      </c>
      <c r="AF267" s="56" t="s">
        <v>13</v>
      </c>
      <c r="AG267" s="56" t="s">
        <v>13</v>
      </c>
      <c r="AH267" s="56" t="s">
        <v>13</v>
      </c>
    </row>
    <row r="268" spans="1:34" ht="24.9" customHeight="1" x14ac:dyDescent="0.3">
      <c r="A268" s="54" t="s">
        <v>2809</v>
      </c>
      <c r="B268" s="55" t="s">
        <v>2797</v>
      </c>
      <c r="C268" s="56" t="s">
        <v>2801</v>
      </c>
      <c r="D268" s="56" t="s">
        <v>2798</v>
      </c>
      <c r="E268" s="56">
        <v>8</v>
      </c>
      <c r="F268" s="56">
        <v>1</v>
      </c>
      <c r="G268" s="56">
        <v>4</v>
      </c>
      <c r="H268" s="56">
        <v>13</v>
      </c>
      <c r="I268" s="56">
        <v>70</v>
      </c>
      <c r="J268" s="104">
        <v>0.18571428571428572</v>
      </c>
      <c r="K268" s="56" t="s">
        <v>2810</v>
      </c>
      <c r="L268" s="56" t="s">
        <v>2802</v>
      </c>
      <c r="M268" s="56" t="s">
        <v>2801</v>
      </c>
      <c r="N268" s="56" t="s">
        <v>7386</v>
      </c>
      <c r="O268" s="56"/>
      <c r="P268" s="56"/>
      <c r="Q268" s="56"/>
      <c r="R268" s="56" t="s">
        <v>18</v>
      </c>
      <c r="S268" s="56" t="s">
        <v>102</v>
      </c>
      <c r="T268" s="58" t="s">
        <v>13</v>
      </c>
      <c r="U268" s="56" t="s">
        <v>13</v>
      </c>
      <c r="V268" s="58" t="s">
        <v>7330</v>
      </c>
      <c r="W268" s="58" t="s">
        <v>7330</v>
      </c>
      <c r="X268" s="58" t="s">
        <v>13</v>
      </c>
      <c r="Y268" s="58" t="s">
        <v>13</v>
      </c>
      <c r="Z268" s="58" t="s">
        <v>13</v>
      </c>
      <c r="AA268" s="58" t="s">
        <v>13</v>
      </c>
      <c r="AB268" s="58" t="s">
        <v>13</v>
      </c>
      <c r="AC268" s="56" t="s">
        <v>13</v>
      </c>
      <c r="AD268" s="56" t="s">
        <v>7330</v>
      </c>
      <c r="AE268" s="56" t="s">
        <v>13</v>
      </c>
      <c r="AF268" s="56" t="s">
        <v>13</v>
      </c>
      <c r="AG268" s="56" t="s">
        <v>13</v>
      </c>
      <c r="AH268" s="56" t="s">
        <v>13</v>
      </c>
    </row>
    <row r="269" spans="1:34" ht="24.9" customHeight="1" x14ac:dyDescent="0.3">
      <c r="A269" s="54" t="s">
        <v>3507</v>
      </c>
      <c r="B269" s="55" t="s">
        <v>3501</v>
      </c>
      <c r="C269" s="56" t="s">
        <v>3505</v>
      </c>
      <c r="D269" s="56" t="s">
        <v>3502</v>
      </c>
      <c r="E269" s="56">
        <v>1</v>
      </c>
      <c r="F269" s="56">
        <v>0</v>
      </c>
      <c r="G269" s="56">
        <v>2</v>
      </c>
      <c r="H269" s="56">
        <v>3</v>
      </c>
      <c r="I269" s="56">
        <v>8</v>
      </c>
      <c r="J269" s="104">
        <v>0.375</v>
      </c>
      <c r="K269" s="56" t="s">
        <v>3508</v>
      </c>
      <c r="L269" s="56" t="s">
        <v>3506</v>
      </c>
      <c r="M269" s="56" t="s">
        <v>3505</v>
      </c>
      <c r="N269" s="56">
        <v>100</v>
      </c>
      <c r="O269" s="56"/>
      <c r="P269" s="56"/>
      <c r="Q269" s="56"/>
      <c r="R269" s="56" t="s">
        <v>63</v>
      </c>
      <c r="S269" s="56" t="s">
        <v>149</v>
      </c>
      <c r="T269" s="58" t="s">
        <v>13</v>
      </c>
      <c r="U269" s="56" t="s">
        <v>13</v>
      </c>
      <c r="V269" s="58" t="s">
        <v>7330</v>
      </c>
      <c r="W269" s="58" t="s">
        <v>7330</v>
      </c>
      <c r="X269" s="58" t="s">
        <v>13</v>
      </c>
      <c r="Y269" s="58" t="s">
        <v>13</v>
      </c>
      <c r="Z269" s="58" t="s">
        <v>7330</v>
      </c>
      <c r="AA269" s="58" t="s">
        <v>13</v>
      </c>
      <c r="AB269" s="58" t="s">
        <v>13</v>
      </c>
      <c r="AC269" s="56" t="s">
        <v>7330</v>
      </c>
      <c r="AD269" s="56" t="s">
        <v>13</v>
      </c>
      <c r="AE269" s="56" t="s">
        <v>13</v>
      </c>
      <c r="AF269" s="56" t="s">
        <v>13</v>
      </c>
      <c r="AG269" s="56" t="s">
        <v>13</v>
      </c>
      <c r="AH269" s="56" t="s">
        <v>7330</v>
      </c>
    </row>
    <row r="270" spans="1:34" ht="24.9" customHeight="1" x14ac:dyDescent="0.3">
      <c r="A270" s="59" t="s">
        <v>3058</v>
      </c>
      <c r="B270" s="60" t="s">
        <v>3056</v>
      </c>
      <c r="C270" s="57" t="s">
        <v>3060</v>
      </c>
      <c r="D270" s="57" t="s">
        <v>3057</v>
      </c>
      <c r="E270" s="57">
        <v>0</v>
      </c>
      <c r="F270" s="57">
        <v>1</v>
      </c>
      <c r="G270" s="57">
        <v>1</v>
      </c>
      <c r="H270" s="57">
        <v>2</v>
      </c>
      <c r="I270" s="57">
        <v>14</v>
      </c>
      <c r="J270" s="104">
        <v>0.14285714285714285</v>
      </c>
      <c r="K270" s="56" t="s">
        <v>3059</v>
      </c>
      <c r="L270" s="57" t="s">
        <v>3061</v>
      </c>
      <c r="M270" s="57" t="s">
        <v>3062</v>
      </c>
      <c r="N270" s="57" t="s">
        <v>7378</v>
      </c>
      <c r="O270" s="57"/>
      <c r="P270" s="57"/>
      <c r="Q270" s="57"/>
      <c r="R270" s="57" t="s">
        <v>18</v>
      </c>
      <c r="S270" s="57" t="s">
        <v>19</v>
      </c>
      <c r="T270" s="61" t="s">
        <v>13</v>
      </c>
      <c r="U270" s="56" t="s">
        <v>7330</v>
      </c>
      <c r="V270" s="61" t="s">
        <v>13</v>
      </c>
      <c r="W270" s="61" t="s">
        <v>13</v>
      </c>
      <c r="X270" s="61" t="s">
        <v>13</v>
      </c>
      <c r="Y270" s="61" t="s">
        <v>13</v>
      </c>
      <c r="Z270" s="61" t="s">
        <v>13</v>
      </c>
      <c r="AA270" s="58" t="s">
        <v>7330</v>
      </c>
      <c r="AB270" s="61" t="s">
        <v>13</v>
      </c>
      <c r="AC270" s="56" t="s">
        <v>13</v>
      </c>
      <c r="AD270" s="56" t="s">
        <v>13</v>
      </c>
      <c r="AE270" s="56" t="s">
        <v>13</v>
      </c>
      <c r="AF270" s="56" t="s">
        <v>13</v>
      </c>
      <c r="AG270" s="56" t="s">
        <v>13</v>
      </c>
      <c r="AH270" s="56" t="s">
        <v>13</v>
      </c>
    </row>
    <row r="271" spans="1:34" ht="24.9" customHeight="1" x14ac:dyDescent="0.3">
      <c r="A271" s="54" t="s">
        <v>157</v>
      </c>
      <c r="B271" s="55" t="s">
        <v>143</v>
      </c>
      <c r="C271" s="56" t="s">
        <v>147</v>
      </c>
      <c r="D271" s="56" t="s">
        <v>144</v>
      </c>
      <c r="E271" s="56">
        <v>2</v>
      </c>
      <c r="F271" s="56">
        <v>0</v>
      </c>
      <c r="G271" s="56">
        <v>4</v>
      </c>
      <c r="H271" s="56">
        <v>6</v>
      </c>
      <c r="I271" s="56">
        <v>10</v>
      </c>
      <c r="J271" s="104">
        <v>0.6</v>
      </c>
      <c r="K271" s="56" t="s">
        <v>146</v>
      </c>
      <c r="L271" s="56" t="s">
        <v>148</v>
      </c>
      <c r="M271" s="56" t="s">
        <v>147</v>
      </c>
      <c r="N271" s="56">
        <v>100</v>
      </c>
      <c r="O271" s="56"/>
      <c r="P271" s="56"/>
      <c r="Q271" s="56"/>
      <c r="R271" s="56" t="s">
        <v>18</v>
      </c>
      <c r="S271" s="56" t="s">
        <v>149</v>
      </c>
      <c r="T271" s="58" t="s">
        <v>13</v>
      </c>
      <c r="U271" s="56" t="s">
        <v>13</v>
      </c>
      <c r="V271" s="58" t="s">
        <v>7330</v>
      </c>
      <c r="W271" s="58" t="s">
        <v>13</v>
      </c>
      <c r="X271" s="58" t="s">
        <v>13</v>
      </c>
      <c r="Y271" s="58" t="s">
        <v>7330</v>
      </c>
      <c r="Z271" s="58" t="s">
        <v>13</v>
      </c>
      <c r="AA271" s="58" t="s">
        <v>13</v>
      </c>
      <c r="AB271" s="58" t="s">
        <v>13</v>
      </c>
      <c r="AC271" s="56" t="s">
        <v>13</v>
      </c>
      <c r="AD271" s="56" t="s">
        <v>7330</v>
      </c>
      <c r="AE271" s="56" t="s">
        <v>13</v>
      </c>
      <c r="AF271" s="56" t="s">
        <v>13</v>
      </c>
      <c r="AG271" s="56" t="s">
        <v>13</v>
      </c>
      <c r="AH271" s="56" t="s">
        <v>13</v>
      </c>
    </row>
    <row r="272" spans="1:34" ht="24.9" customHeight="1" x14ac:dyDescent="0.3">
      <c r="A272" s="59" t="s">
        <v>6123</v>
      </c>
      <c r="B272" s="60" t="s">
        <v>6122</v>
      </c>
      <c r="C272" s="57" t="s">
        <v>401</v>
      </c>
      <c r="D272" s="57"/>
      <c r="E272" s="57">
        <v>0</v>
      </c>
      <c r="F272" s="57">
        <v>1</v>
      </c>
      <c r="G272" s="57">
        <v>0</v>
      </c>
      <c r="H272" s="57">
        <v>1</v>
      </c>
      <c r="I272" s="57">
        <v>7</v>
      </c>
      <c r="J272" s="104">
        <v>0.14285714285714285</v>
      </c>
      <c r="K272" s="56" t="s">
        <v>6124</v>
      </c>
      <c r="L272" s="57" t="s">
        <v>6125</v>
      </c>
      <c r="M272" s="57" t="s">
        <v>6126</v>
      </c>
      <c r="N272" s="57">
        <v>100</v>
      </c>
      <c r="O272" s="57"/>
      <c r="P272" s="57"/>
      <c r="Q272" s="57"/>
      <c r="R272" s="57" t="s">
        <v>18</v>
      </c>
      <c r="S272" s="56" t="s">
        <v>403</v>
      </c>
      <c r="T272" s="61" t="s">
        <v>13</v>
      </c>
      <c r="U272" s="56" t="s">
        <v>7330</v>
      </c>
      <c r="V272" s="61" t="s">
        <v>13</v>
      </c>
      <c r="W272" s="61" t="s">
        <v>13</v>
      </c>
      <c r="X272" s="61" t="s">
        <v>13</v>
      </c>
      <c r="Y272" s="61" t="s">
        <v>13</v>
      </c>
      <c r="Z272" s="61" t="s">
        <v>13</v>
      </c>
      <c r="AA272" s="58" t="s">
        <v>7330</v>
      </c>
      <c r="AB272" s="61" t="s">
        <v>13</v>
      </c>
      <c r="AC272" s="56" t="s">
        <v>13</v>
      </c>
      <c r="AD272" s="56" t="s">
        <v>13</v>
      </c>
      <c r="AE272" s="56" t="s">
        <v>13</v>
      </c>
      <c r="AF272" s="56" t="s">
        <v>13</v>
      </c>
      <c r="AG272" s="56" t="s">
        <v>13</v>
      </c>
      <c r="AH272" s="56" t="s">
        <v>13</v>
      </c>
    </row>
    <row r="273" spans="1:34" ht="24.9" customHeight="1" x14ac:dyDescent="0.3">
      <c r="A273" s="54" t="s">
        <v>6750</v>
      </c>
      <c r="B273" s="55" t="s">
        <v>6749</v>
      </c>
      <c r="C273" s="56" t="s">
        <v>110</v>
      </c>
      <c r="D273" s="56"/>
      <c r="E273" s="56">
        <v>1</v>
      </c>
      <c r="F273" s="56">
        <v>0</v>
      </c>
      <c r="G273" s="56">
        <v>0</v>
      </c>
      <c r="H273" s="56">
        <v>1</v>
      </c>
      <c r="I273" s="56">
        <v>6</v>
      </c>
      <c r="J273" s="104">
        <v>0.16666666666666666</v>
      </c>
      <c r="K273" s="56" t="s">
        <v>6751</v>
      </c>
      <c r="L273" s="56" t="s">
        <v>6752</v>
      </c>
      <c r="M273" s="56" t="s">
        <v>202</v>
      </c>
      <c r="N273" s="56" t="s">
        <v>7377</v>
      </c>
      <c r="O273" s="56" t="s">
        <v>17941</v>
      </c>
      <c r="P273" s="56" t="s">
        <v>5987</v>
      </c>
      <c r="Q273" s="56" t="s">
        <v>7392</v>
      </c>
      <c r="R273" s="56" t="s">
        <v>112</v>
      </c>
      <c r="S273" s="56" t="s">
        <v>113</v>
      </c>
      <c r="T273" s="58" t="s">
        <v>7330</v>
      </c>
      <c r="U273" s="56" t="s">
        <v>13</v>
      </c>
      <c r="V273" s="58" t="s">
        <v>13</v>
      </c>
      <c r="W273" s="58" t="s">
        <v>7330</v>
      </c>
      <c r="X273" s="58" t="s">
        <v>13</v>
      </c>
      <c r="Y273" s="58" t="s">
        <v>13</v>
      </c>
      <c r="Z273" s="58" t="s">
        <v>13</v>
      </c>
      <c r="AA273" s="58" t="s">
        <v>13</v>
      </c>
      <c r="AB273" s="58" t="s">
        <v>13</v>
      </c>
      <c r="AC273" s="56" t="s">
        <v>13</v>
      </c>
      <c r="AD273" s="56" t="s">
        <v>13</v>
      </c>
      <c r="AE273" s="56" t="s">
        <v>13</v>
      </c>
      <c r="AF273" s="56" t="s">
        <v>13</v>
      </c>
      <c r="AG273" s="56" t="s">
        <v>13</v>
      </c>
      <c r="AH273" s="56" t="s">
        <v>13</v>
      </c>
    </row>
    <row r="274" spans="1:34" ht="24.9" customHeight="1" x14ac:dyDescent="0.3">
      <c r="A274" s="54" t="s">
        <v>2936</v>
      </c>
      <c r="B274" s="55" t="s">
        <v>2921</v>
      </c>
      <c r="C274" s="56" t="s">
        <v>2925</v>
      </c>
      <c r="D274" s="56" t="s">
        <v>2922</v>
      </c>
      <c r="E274" s="56">
        <v>3</v>
      </c>
      <c r="F274" s="56">
        <v>4</v>
      </c>
      <c r="G274" s="56">
        <v>2</v>
      </c>
      <c r="H274" s="56">
        <v>9</v>
      </c>
      <c r="I274" s="56">
        <v>72</v>
      </c>
      <c r="J274" s="104">
        <v>0.125</v>
      </c>
      <c r="K274" s="56" t="s">
        <v>2937</v>
      </c>
      <c r="L274" s="56" t="s">
        <v>2926</v>
      </c>
      <c r="M274" s="56" t="s">
        <v>2925</v>
      </c>
      <c r="N274" s="56">
        <v>100</v>
      </c>
      <c r="O274" s="56"/>
      <c r="P274" s="56"/>
      <c r="Q274" s="56"/>
      <c r="R274" s="56" t="s">
        <v>18</v>
      </c>
      <c r="S274" s="57" t="s">
        <v>19</v>
      </c>
      <c r="T274" s="58" t="s">
        <v>13</v>
      </c>
      <c r="U274" s="56" t="s">
        <v>13</v>
      </c>
      <c r="V274" s="58" t="s">
        <v>7330</v>
      </c>
      <c r="W274" s="58" t="s">
        <v>13</v>
      </c>
      <c r="X274" s="58" t="s">
        <v>13</v>
      </c>
      <c r="Y274" s="58" t="s">
        <v>7330</v>
      </c>
      <c r="Z274" s="58" t="s">
        <v>13</v>
      </c>
      <c r="AA274" s="58" t="s">
        <v>7330</v>
      </c>
      <c r="AB274" s="58" t="s">
        <v>13</v>
      </c>
      <c r="AC274" s="56" t="s">
        <v>13</v>
      </c>
      <c r="AD274" s="56" t="s">
        <v>7330</v>
      </c>
      <c r="AE274" s="56" t="s">
        <v>13</v>
      </c>
      <c r="AF274" s="56" t="s">
        <v>13</v>
      </c>
      <c r="AG274" s="56" t="s">
        <v>13</v>
      </c>
      <c r="AH274" s="56" t="s">
        <v>13</v>
      </c>
    </row>
    <row r="275" spans="1:34" ht="24.9" customHeight="1" x14ac:dyDescent="0.3">
      <c r="A275" s="54" t="s">
        <v>1048</v>
      </c>
      <c r="B275" s="55" t="s">
        <v>1019</v>
      </c>
      <c r="C275" s="56" t="s">
        <v>1023</v>
      </c>
      <c r="D275" s="56" t="s">
        <v>1020</v>
      </c>
      <c r="E275" s="56">
        <v>6</v>
      </c>
      <c r="F275" s="56">
        <v>4</v>
      </c>
      <c r="G275" s="56">
        <v>3</v>
      </c>
      <c r="H275" s="56">
        <v>13</v>
      </c>
      <c r="I275" s="56">
        <v>79</v>
      </c>
      <c r="J275" s="104">
        <v>0.16455696202531644</v>
      </c>
      <c r="K275" s="56" t="s">
        <v>1049</v>
      </c>
      <c r="L275" s="56" t="s">
        <v>1024</v>
      </c>
      <c r="M275" s="56" t="s">
        <v>1025</v>
      </c>
      <c r="N275" s="56" t="s">
        <v>7386</v>
      </c>
      <c r="O275" s="56"/>
      <c r="P275" s="56"/>
      <c r="Q275" s="56"/>
      <c r="R275" s="56" t="s">
        <v>18</v>
      </c>
      <c r="S275" s="56" t="s">
        <v>403</v>
      </c>
      <c r="T275" s="58" t="s">
        <v>7330</v>
      </c>
      <c r="U275" s="56" t="s">
        <v>13</v>
      </c>
      <c r="V275" s="58" t="s">
        <v>13</v>
      </c>
      <c r="W275" s="58" t="s">
        <v>7330</v>
      </c>
      <c r="X275" s="58" t="s">
        <v>13</v>
      </c>
      <c r="Y275" s="58" t="s">
        <v>13</v>
      </c>
      <c r="Z275" s="58" t="s">
        <v>7330</v>
      </c>
      <c r="AA275" s="58" t="s">
        <v>13</v>
      </c>
      <c r="AB275" s="58" t="s">
        <v>13</v>
      </c>
      <c r="AC275" s="56" t="s">
        <v>7330</v>
      </c>
      <c r="AD275" s="56" t="s">
        <v>13</v>
      </c>
      <c r="AE275" s="56" t="s">
        <v>13</v>
      </c>
      <c r="AF275" s="56" t="s">
        <v>7330</v>
      </c>
      <c r="AG275" s="56" t="s">
        <v>13</v>
      </c>
      <c r="AH275" s="56" t="s">
        <v>13</v>
      </c>
    </row>
    <row r="276" spans="1:34" ht="24.9" customHeight="1" x14ac:dyDescent="0.3">
      <c r="A276" s="54" t="s">
        <v>2125</v>
      </c>
      <c r="B276" s="55" t="s">
        <v>2117</v>
      </c>
      <c r="C276" s="56" t="s">
        <v>2121</v>
      </c>
      <c r="D276" s="56" t="s">
        <v>2118</v>
      </c>
      <c r="E276" s="56">
        <v>1</v>
      </c>
      <c r="F276" s="56">
        <v>1</v>
      </c>
      <c r="G276" s="56">
        <v>2</v>
      </c>
      <c r="H276" s="56">
        <v>4</v>
      </c>
      <c r="I276" s="56">
        <v>19</v>
      </c>
      <c r="J276" s="104">
        <v>0.21052631578947367</v>
      </c>
      <c r="K276" s="56" t="s">
        <v>2126</v>
      </c>
      <c r="L276" s="56" t="s">
        <v>2122</v>
      </c>
      <c r="M276" s="56" t="s">
        <v>2121</v>
      </c>
      <c r="N276" s="56">
        <v>100</v>
      </c>
      <c r="O276" s="56"/>
      <c r="P276" s="56"/>
      <c r="Q276" s="56"/>
      <c r="R276" s="56" t="s">
        <v>18</v>
      </c>
      <c r="S276" s="57" t="s">
        <v>418</v>
      </c>
      <c r="T276" s="58" t="s">
        <v>13</v>
      </c>
      <c r="U276" s="56" t="s">
        <v>13</v>
      </c>
      <c r="V276" s="58" t="s">
        <v>7330</v>
      </c>
      <c r="W276" s="58" t="s">
        <v>13</v>
      </c>
      <c r="X276" s="58" t="s">
        <v>13</v>
      </c>
      <c r="Y276" s="58" t="s">
        <v>7330</v>
      </c>
      <c r="Z276" s="58" t="s">
        <v>13</v>
      </c>
      <c r="AA276" s="58" t="s">
        <v>13</v>
      </c>
      <c r="AB276" s="58" t="s">
        <v>7330</v>
      </c>
      <c r="AC276" s="56" t="s">
        <v>13</v>
      </c>
      <c r="AD276" s="56" t="s">
        <v>13</v>
      </c>
      <c r="AE276" s="56" t="s">
        <v>7330</v>
      </c>
      <c r="AF276" s="56" t="s">
        <v>13</v>
      </c>
      <c r="AG276" s="56" t="s">
        <v>13</v>
      </c>
      <c r="AH276" s="56" t="s">
        <v>7330</v>
      </c>
    </row>
    <row r="277" spans="1:34" ht="24.9" customHeight="1" x14ac:dyDescent="0.3">
      <c r="A277" s="54" t="s">
        <v>2919</v>
      </c>
      <c r="B277" s="55" t="s">
        <v>2906</v>
      </c>
      <c r="C277" s="56" t="s">
        <v>2910</v>
      </c>
      <c r="D277" s="56" t="s">
        <v>2907</v>
      </c>
      <c r="E277" s="56">
        <v>4</v>
      </c>
      <c r="F277" s="56">
        <v>0</v>
      </c>
      <c r="G277" s="56">
        <v>1</v>
      </c>
      <c r="H277" s="56">
        <v>5</v>
      </c>
      <c r="I277" s="56">
        <v>19</v>
      </c>
      <c r="J277" s="104">
        <v>0.26315789473684209</v>
      </c>
      <c r="K277" s="56" t="s">
        <v>2920</v>
      </c>
      <c r="L277" s="56" t="s">
        <v>2911</v>
      </c>
      <c r="M277" s="56" t="s">
        <v>2912</v>
      </c>
      <c r="N277" s="56" t="s">
        <v>7375</v>
      </c>
      <c r="O277" s="56"/>
      <c r="P277" s="56"/>
      <c r="Q277" s="56"/>
      <c r="R277" s="56" t="s">
        <v>18</v>
      </c>
      <c r="S277" s="56" t="s">
        <v>644</v>
      </c>
      <c r="T277" s="58" t="s">
        <v>7330</v>
      </c>
      <c r="U277" s="56" t="s">
        <v>13</v>
      </c>
      <c r="V277" s="58" t="s">
        <v>13</v>
      </c>
      <c r="W277" s="58" t="s">
        <v>7330</v>
      </c>
      <c r="X277" s="58" t="s">
        <v>13</v>
      </c>
      <c r="Y277" s="58" t="s">
        <v>13</v>
      </c>
      <c r="Z277" s="58" t="s">
        <v>13</v>
      </c>
      <c r="AA277" s="58" t="s">
        <v>13</v>
      </c>
      <c r="AB277" s="58" t="s">
        <v>13</v>
      </c>
      <c r="AC277" s="56" t="s">
        <v>13</v>
      </c>
      <c r="AD277" s="56" t="s">
        <v>13</v>
      </c>
      <c r="AE277" s="56" t="s">
        <v>13</v>
      </c>
      <c r="AF277" s="56" t="s">
        <v>13</v>
      </c>
      <c r="AG277" s="56" t="s">
        <v>13</v>
      </c>
      <c r="AH277" s="56" t="s">
        <v>13</v>
      </c>
    </row>
    <row r="278" spans="1:34" ht="24.9" customHeight="1" x14ac:dyDescent="0.3">
      <c r="A278" s="59" t="s">
        <v>6964</v>
      </c>
      <c r="B278" s="60" t="s">
        <v>6963</v>
      </c>
      <c r="C278" s="57" t="s">
        <v>6966</v>
      </c>
      <c r="D278" s="57"/>
      <c r="E278" s="57">
        <v>2</v>
      </c>
      <c r="F278" s="57">
        <v>1</v>
      </c>
      <c r="G278" s="57">
        <v>0</v>
      </c>
      <c r="H278" s="57">
        <v>3</v>
      </c>
      <c r="I278" s="57">
        <v>9</v>
      </c>
      <c r="J278" s="104">
        <v>0.33333333333333331</v>
      </c>
      <c r="K278" s="56" t="s">
        <v>6965</v>
      </c>
      <c r="L278" s="57" t="s">
        <v>6967</v>
      </c>
      <c r="M278" s="57" t="s">
        <v>6968</v>
      </c>
      <c r="N278" s="57">
        <v>100</v>
      </c>
      <c r="O278" s="57"/>
      <c r="P278" s="57"/>
      <c r="Q278" s="57"/>
      <c r="R278" s="57" t="s">
        <v>18</v>
      </c>
      <c r="S278" s="57" t="s">
        <v>19</v>
      </c>
      <c r="T278" s="61" t="s">
        <v>13</v>
      </c>
      <c r="U278" s="56" t="s">
        <v>7330</v>
      </c>
      <c r="V278" s="61" t="s">
        <v>13</v>
      </c>
      <c r="W278" s="61" t="s">
        <v>13</v>
      </c>
      <c r="X278" s="61" t="s">
        <v>13</v>
      </c>
      <c r="Y278" s="61" t="s">
        <v>13</v>
      </c>
      <c r="Z278" s="61" t="s">
        <v>13</v>
      </c>
      <c r="AA278" s="61" t="s">
        <v>13</v>
      </c>
      <c r="AB278" s="61" t="s">
        <v>13</v>
      </c>
      <c r="AC278" s="56" t="s">
        <v>13</v>
      </c>
      <c r="AD278" s="56" t="s">
        <v>7330</v>
      </c>
      <c r="AE278" s="56" t="s">
        <v>13</v>
      </c>
      <c r="AF278" s="56" t="s">
        <v>13</v>
      </c>
      <c r="AG278" s="56" t="s">
        <v>13</v>
      </c>
      <c r="AH278" s="56" t="s">
        <v>13</v>
      </c>
    </row>
    <row r="279" spans="1:34" ht="24.9" customHeight="1" x14ac:dyDescent="0.3">
      <c r="A279" s="54" t="s">
        <v>331</v>
      </c>
      <c r="B279" s="55" t="s">
        <v>326</v>
      </c>
      <c r="C279" s="56" t="s">
        <v>110</v>
      </c>
      <c r="D279" s="56"/>
      <c r="E279" s="56">
        <v>3</v>
      </c>
      <c r="F279" s="56">
        <v>0</v>
      </c>
      <c r="G279" s="56">
        <v>0</v>
      </c>
      <c r="H279" s="56">
        <v>3</v>
      </c>
      <c r="I279" s="56">
        <v>5</v>
      </c>
      <c r="J279" s="104">
        <v>0.6</v>
      </c>
      <c r="K279" s="56" t="s">
        <v>332</v>
      </c>
      <c r="L279" s="56" t="s">
        <v>329</v>
      </c>
      <c r="M279" s="56" t="s">
        <v>202</v>
      </c>
      <c r="N279" s="56" t="s">
        <v>7377</v>
      </c>
      <c r="O279" s="57" t="s">
        <v>17906</v>
      </c>
      <c r="P279" s="56" t="s">
        <v>330</v>
      </c>
      <c r="Q279" s="56" t="s">
        <v>7377</v>
      </c>
      <c r="R279" s="56" t="s">
        <v>112</v>
      </c>
      <c r="S279" s="57" t="s">
        <v>130</v>
      </c>
      <c r="T279" s="58" t="s">
        <v>7330</v>
      </c>
      <c r="U279" s="56" t="s">
        <v>13</v>
      </c>
      <c r="V279" s="58" t="s">
        <v>13</v>
      </c>
      <c r="W279" s="58" t="s">
        <v>7330</v>
      </c>
      <c r="X279" s="58" t="s">
        <v>13</v>
      </c>
      <c r="Y279" s="58" t="s">
        <v>13</v>
      </c>
      <c r="Z279" s="58" t="s">
        <v>13</v>
      </c>
      <c r="AA279" s="58" t="s">
        <v>13</v>
      </c>
      <c r="AB279" s="58" t="s">
        <v>13</v>
      </c>
      <c r="AC279" s="56" t="s">
        <v>7330</v>
      </c>
      <c r="AD279" s="56" t="s">
        <v>13</v>
      </c>
      <c r="AE279" s="56" t="s">
        <v>13</v>
      </c>
      <c r="AF279" s="56" t="s">
        <v>13</v>
      </c>
      <c r="AG279" s="56" t="s">
        <v>13</v>
      </c>
      <c r="AH279" s="56" t="s">
        <v>13</v>
      </c>
    </row>
    <row r="280" spans="1:34" ht="24.9" customHeight="1" x14ac:dyDescent="0.3">
      <c r="A280" s="59" t="s">
        <v>3153</v>
      </c>
      <c r="B280" s="60" t="s">
        <v>3151</v>
      </c>
      <c r="C280" s="57" t="s">
        <v>3155</v>
      </c>
      <c r="D280" s="57" t="s">
        <v>3152</v>
      </c>
      <c r="E280" s="57">
        <v>0</v>
      </c>
      <c r="F280" s="57">
        <v>1</v>
      </c>
      <c r="G280" s="57">
        <v>0</v>
      </c>
      <c r="H280" s="57">
        <v>1</v>
      </c>
      <c r="I280" s="57">
        <v>11</v>
      </c>
      <c r="J280" s="104">
        <v>9.0909090909090912E-2</v>
      </c>
      <c r="K280" s="56" t="s">
        <v>3154</v>
      </c>
      <c r="L280" s="57" t="s">
        <v>3156</v>
      </c>
      <c r="M280" s="57" t="s">
        <v>2366</v>
      </c>
      <c r="N280" s="57" t="s">
        <v>7372</v>
      </c>
      <c r="O280" s="57"/>
      <c r="P280" s="57"/>
      <c r="Q280" s="57"/>
      <c r="R280" s="57" t="s">
        <v>18</v>
      </c>
      <c r="S280" s="56" t="s">
        <v>195</v>
      </c>
      <c r="T280" s="61" t="s">
        <v>13</v>
      </c>
      <c r="U280" s="56" t="s">
        <v>7330</v>
      </c>
      <c r="V280" s="61" t="s">
        <v>13</v>
      </c>
      <c r="W280" s="61" t="s">
        <v>13</v>
      </c>
      <c r="X280" s="61" t="s">
        <v>13</v>
      </c>
      <c r="Y280" s="61" t="s">
        <v>13</v>
      </c>
      <c r="Z280" s="61" t="s">
        <v>13</v>
      </c>
      <c r="AA280" s="58" t="s">
        <v>7330</v>
      </c>
      <c r="AB280" s="61" t="s">
        <v>13</v>
      </c>
      <c r="AC280" s="56" t="s">
        <v>13</v>
      </c>
      <c r="AD280" s="56" t="s">
        <v>13</v>
      </c>
      <c r="AE280" s="56" t="s">
        <v>13</v>
      </c>
      <c r="AF280" s="56" t="s">
        <v>13</v>
      </c>
      <c r="AG280" s="56" t="s">
        <v>13</v>
      </c>
      <c r="AH280" s="56" t="s">
        <v>13</v>
      </c>
    </row>
    <row r="281" spans="1:34" ht="24.9" customHeight="1" x14ac:dyDescent="0.3">
      <c r="A281" s="54" t="s">
        <v>6075</v>
      </c>
      <c r="B281" s="55" t="s">
        <v>6043</v>
      </c>
      <c r="C281" s="56" t="s">
        <v>6047</v>
      </c>
      <c r="D281" s="56" t="s">
        <v>6044</v>
      </c>
      <c r="E281" s="56">
        <v>7</v>
      </c>
      <c r="F281" s="56">
        <v>7</v>
      </c>
      <c r="G281" s="56">
        <v>10</v>
      </c>
      <c r="H281" s="56">
        <v>24</v>
      </c>
      <c r="I281" s="56">
        <v>52</v>
      </c>
      <c r="J281" s="104">
        <v>0.46153846153846156</v>
      </c>
      <c r="K281" s="56" t="s">
        <v>6076</v>
      </c>
      <c r="L281" s="56" t="s">
        <v>6048</v>
      </c>
      <c r="M281" s="56" t="s">
        <v>6049</v>
      </c>
      <c r="N281" s="56">
        <v>100</v>
      </c>
      <c r="O281" s="56"/>
      <c r="P281" s="56"/>
      <c r="Q281" s="56"/>
      <c r="R281" s="56" t="s">
        <v>18</v>
      </c>
      <c r="S281" s="56" t="s">
        <v>680</v>
      </c>
      <c r="T281" s="58" t="s">
        <v>13</v>
      </c>
      <c r="U281" s="56" t="s">
        <v>13</v>
      </c>
      <c r="V281" s="58" t="s">
        <v>7330</v>
      </c>
      <c r="W281" s="58" t="s">
        <v>7330</v>
      </c>
      <c r="X281" s="58" t="s">
        <v>13</v>
      </c>
      <c r="Y281" s="58" t="s">
        <v>13</v>
      </c>
      <c r="Z281" s="58" t="s">
        <v>7330</v>
      </c>
      <c r="AA281" s="58" t="s">
        <v>13</v>
      </c>
      <c r="AB281" s="58" t="s">
        <v>13</v>
      </c>
      <c r="AC281" s="56" t="s">
        <v>7330</v>
      </c>
      <c r="AD281" s="56" t="s">
        <v>13</v>
      </c>
      <c r="AE281" s="56" t="s">
        <v>13</v>
      </c>
      <c r="AF281" s="56" t="s">
        <v>13</v>
      </c>
      <c r="AG281" s="56" t="s">
        <v>7330</v>
      </c>
      <c r="AH281" s="56" t="s">
        <v>13</v>
      </c>
    </row>
    <row r="282" spans="1:34" ht="24.9" customHeight="1" x14ac:dyDescent="0.3">
      <c r="A282" s="59" t="s">
        <v>5629</v>
      </c>
      <c r="B282" s="60" t="s">
        <v>5628</v>
      </c>
      <c r="C282" s="57" t="s">
        <v>5631</v>
      </c>
      <c r="D282" s="57"/>
      <c r="E282" s="57">
        <v>0</v>
      </c>
      <c r="F282" s="57">
        <v>1</v>
      </c>
      <c r="G282" s="57">
        <v>0</v>
      </c>
      <c r="H282" s="57">
        <v>1</v>
      </c>
      <c r="I282" s="57">
        <v>6</v>
      </c>
      <c r="J282" s="104">
        <v>0.16666666666666666</v>
      </c>
      <c r="K282" s="56" t="s">
        <v>5630</v>
      </c>
      <c r="L282" s="57" t="s">
        <v>5632</v>
      </c>
      <c r="M282" s="57" t="s">
        <v>202</v>
      </c>
      <c r="N282" s="57" t="s">
        <v>7387</v>
      </c>
      <c r="O282" s="57"/>
      <c r="P282" s="57"/>
      <c r="Q282" s="57"/>
      <c r="R282" s="57" t="s">
        <v>18</v>
      </c>
      <c r="S282" s="57" t="s">
        <v>130</v>
      </c>
      <c r="T282" s="61" t="s">
        <v>13</v>
      </c>
      <c r="U282" s="56" t="s">
        <v>7330</v>
      </c>
      <c r="V282" s="61" t="s">
        <v>13</v>
      </c>
      <c r="W282" s="61" t="s">
        <v>13</v>
      </c>
      <c r="X282" s="61" t="s">
        <v>7330</v>
      </c>
      <c r="Y282" s="61" t="s">
        <v>13</v>
      </c>
      <c r="Z282" s="61" t="s">
        <v>13</v>
      </c>
      <c r="AA282" s="61" t="s">
        <v>13</v>
      </c>
      <c r="AB282" s="61" t="s">
        <v>13</v>
      </c>
      <c r="AC282" s="56" t="s">
        <v>13</v>
      </c>
      <c r="AD282" s="56" t="s">
        <v>13</v>
      </c>
      <c r="AE282" s="56" t="s">
        <v>13</v>
      </c>
      <c r="AF282" s="56" t="s">
        <v>13</v>
      </c>
      <c r="AG282" s="56" t="s">
        <v>13</v>
      </c>
      <c r="AH282" s="56" t="s">
        <v>13</v>
      </c>
    </row>
    <row r="283" spans="1:34" ht="24.9" customHeight="1" x14ac:dyDescent="0.3">
      <c r="A283" s="54" t="s">
        <v>6201</v>
      </c>
      <c r="B283" s="55" t="s">
        <v>6200</v>
      </c>
      <c r="C283" s="56" t="s">
        <v>110</v>
      </c>
      <c r="D283" s="56"/>
      <c r="E283" s="56">
        <v>9</v>
      </c>
      <c r="F283" s="56">
        <v>0</v>
      </c>
      <c r="G283" s="56">
        <v>1</v>
      </c>
      <c r="H283" s="56">
        <v>10</v>
      </c>
      <c r="I283" s="56">
        <v>20</v>
      </c>
      <c r="J283" s="104">
        <v>0.5</v>
      </c>
      <c r="K283" s="56" t="s">
        <v>6202</v>
      </c>
      <c r="L283" s="56" t="s">
        <v>6203</v>
      </c>
      <c r="M283" s="56" t="s">
        <v>202</v>
      </c>
      <c r="N283" s="56">
        <v>100</v>
      </c>
      <c r="O283" s="56" t="s">
        <v>17920</v>
      </c>
      <c r="P283" s="56" t="s">
        <v>6204</v>
      </c>
      <c r="Q283" s="56">
        <v>100</v>
      </c>
      <c r="R283" s="56" t="s">
        <v>63</v>
      </c>
      <c r="S283" s="56" t="s">
        <v>149</v>
      </c>
      <c r="T283" s="58" t="s">
        <v>13</v>
      </c>
      <c r="U283" s="56" t="s">
        <v>13</v>
      </c>
      <c r="V283" s="58" t="s">
        <v>7330</v>
      </c>
      <c r="W283" s="58" t="s">
        <v>7330</v>
      </c>
      <c r="X283" s="58" t="s">
        <v>13</v>
      </c>
      <c r="Y283" s="58" t="s">
        <v>13</v>
      </c>
      <c r="Z283" s="58" t="s">
        <v>13</v>
      </c>
      <c r="AA283" s="58" t="s">
        <v>13</v>
      </c>
      <c r="AB283" s="58" t="s">
        <v>13</v>
      </c>
      <c r="AC283" s="56" t="s">
        <v>7330</v>
      </c>
      <c r="AD283" s="56" t="s">
        <v>13</v>
      </c>
      <c r="AE283" s="56" t="s">
        <v>13</v>
      </c>
      <c r="AF283" s="56" t="s">
        <v>13</v>
      </c>
      <c r="AG283" s="56" t="s">
        <v>13</v>
      </c>
      <c r="AH283" s="56" t="s">
        <v>7330</v>
      </c>
    </row>
    <row r="284" spans="1:34" ht="24.9" customHeight="1" x14ac:dyDescent="0.3">
      <c r="A284" s="59" t="s">
        <v>925</v>
      </c>
      <c r="B284" s="60" t="s">
        <v>923</v>
      </c>
      <c r="C284" s="57" t="s">
        <v>927</v>
      </c>
      <c r="D284" s="57" t="s">
        <v>924</v>
      </c>
      <c r="E284" s="57">
        <v>0</v>
      </c>
      <c r="F284" s="57">
        <v>1</v>
      </c>
      <c r="G284" s="57">
        <v>0</v>
      </c>
      <c r="H284" s="57">
        <v>1</v>
      </c>
      <c r="I284" s="57">
        <v>18</v>
      </c>
      <c r="J284" s="104">
        <v>5.5555555555555552E-2</v>
      </c>
      <c r="K284" s="56" t="s">
        <v>926</v>
      </c>
      <c r="L284" s="57" t="s">
        <v>928</v>
      </c>
      <c r="M284" s="57" t="s">
        <v>927</v>
      </c>
      <c r="N284" s="57" t="s">
        <v>7372</v>
      </c>
      <c r="O284" s="57"/>
      <c r="P284" s="57"/>
      <c r="Q284" s="57"/>
      <c r="R284" s="57" t="s">
        <v>63</v>
      </c>
      <c r="S284" s="57" t="s">
        <v>130</v>
      </c>
      <c r="T284" s="61" t="s">
        <v>13</v>
      </c>
      <c r="U284" s="56" t="s">
        <v>7330</v>
      </c>
      <c r="V284" s="61" t="s">
        <v>13</v>
      </c>
      <c r="W284" s="61" t="s">
        <v>13</v>
      </c>
      <c r="X284" s="61" t="s">
        <v>13</v>
      </c>
      <c r="Y284" s="61" t="s">
        <v>13</v>
      </c>
      <c r="Z284" s="61" t="s">
        <v>13</v>
      </c>
      <c r="AA284" s="58" t="s">
        <v>7330</v>
      </c>
      <c r="AB284" s="61" t="s">
        <v>13</v>
      </c>
      <c r="AC284" s="56" t="s">
        <v>13</v>
      </c>
      <c r="AD284" s="56" t="s">
        <v>13</v>
      </c>
      <c r="AE284" s="56" t="s">
        <v>13</v>
      </c>
      <c r="AF284" s="56" t="s">
        <v>13</v>
      </c>
      <c r="AG284" s="56" t="s">
        <v>13</v>
      </c>
      <c r="AH284" s="56" t="s">
        <v>13</v>
      </c>
    </row>
    <row r="285" spans="1:34" ht="24.9" customHeight="1" x14ac:dyDescent="0.3">
      <c r="A285" s="54" t="s">
        <v>5073</v>
      </c>
      <c r="B285" s="55" t="s">
        <v>5072</v>
      </c>
      <c r="C285" s="56" t="s">
        <v>4348</v>
      </c>
      <c r="D285" s="56"/>
      <c r="E285" s="56">
        <v>1</v>
      </c>
      <c r="F285" s="56">
        <v>0</v>
      </c>
      <c r="G285" s="56">
        <v>1</v>
      </c>
      <c r="H285" s="56">
        <v>2</v>
      </c>
      <c r="I285" s="56">
        <v>26</v>
      </c>
      <c r="J285" s="104">
        <v>7.6923076923076927E-2</v>
      </c>
      <c r="K285" s="56" t="s">
        <v>5074</v>
      </c>
      <c r="L285" s="56" t="s">
        <v>5075</v>
      </c>
      <c r="M285" s="56" t="s">
        <v>5076</v>
      </c>
      <c r="N285" s="56" t="s">
        <v>7386</v>
      </c>
      <c r="O285" s="56"/>
      <c r="P285" s="56"/>
      <c r="Q285" s="56"/>
      <c r="R285" s="56" t="s">
        <v>18</v>
      </c>
      <c r="S285" s="56" t="s">
        <v>79</v>
      </c>
      <c r="T285" s="58" t="s">
        <v>13</v>
      </c>
      <c r="U285" s="56" t="s">
        <v>13</v>
      </c>
      <c r="V285" s="58" t="s">
        <v>7330</v>
      </c>
      <c r="W285" s="58" t="s">
        <v>13</v>
      </c>
      <c r="X285" s="58" t="s">
        <v>13</v>
      </c>
      <c r="Y285" s="58" t="s">
        <v>7330</v>
      </c>
      <c r="Z285" s="58" t="s">
        <v>13</v>
      </c>
      <c r="AA285" s="58" t="s">
        <v>7330</v>
      </c>
      <c r="AB285" s="58" t="s">
        <v>13</v>
      </c>
      <c r="AC285" s="56" t="s">
        <v>13</v>
      </c>
      <c r="AD285" s="56" t="s">
        <v>13</v>
      </c>
      <c r="AE285" s="56" t="s">
        <v>7330</v>
      </c>
      <c r="AF285" s="56" t="s">
        <v>13</v>
      </c>
      <c r="AG285" s="56" t="s">
        <v>13</v>
      </c>
      <c r="AH285" s="56" t="s">
        <v>13</v>
      </c>
    </row>
    <row r="286" spans="1:34" ht="24.9" customHeight="1" x14ac:dyDescent="0.3">
      <c r="A286" s="54" t="s">
        <v>6096</v>
      </c>
      <c r="B286" s="55" t="s">
        <v>6043</v>
      </c>
      <c r="C286" s="56" t="s">
        <v>6047</v>
      </c>
      <c r="D286" s="56" t="s">
        <v>6044</v>
      </c>
      <c r="E286" s="56">
        <v>7</v>
      </c>
      <c r="F286" s="56">
        <v>7</v>
      </c>
      <c r="G286" s="56">
        <v>10</v>
      </c>
      <c r="H286" s="56">
        <v>24</v>
      </c>
      <c r="I286" s="56">
        <v>52</v>
      </c>
      <c r="J286" s="104">
        <v>0.46153846153846156</v>
      </c>
      <c r="K286" s="56" t="s">
        <v>6097</v>
      </c>
      <c r="L286" s="56" t="s">
        <v>6048</v>
      </c>
      <c r="M286" s="56" t="s">
        <v>6049</v>
      </c>
      <c r="N286" s="56">
        <v>100</v>
      </c>
      <c r="O286" s="56"/>
      <c r="P286" s="56"/>
      <c r="Q286" s="56"/>
      <c r="R286" s="56" t="s">
        <v>18</v>
      </c>
      <c r="S286" s="56" t="s">
        <v>680</v>
      </c>
      <c r="T286" s="58" t="s">
        <v>7330</v>
      </c>
      <c r="U286" s="56" t="s">
        <v>13</v>
      </c>
      <c r="V286" s="58" t="s">
        <v>13</v>
      </c>
      <c r="W286" s="58" t="s">
        <v>7330</v>
      </c>
      <c r="X286" s="58" t="s">
        <v>13</v>
      </c>
      <c r="Y286" s="58" t="s">
        <v>13</v>
      </c>
      <c r="Z286" s="58" t="s">
        <v>13</v>
      </c>
      <c r="AA286" s="58" t="s">
        <v>13</v>
      </c>
      <c r="AB286" s="58" t="s">
        <v>13</v>
      </c>
      <c r="AC286" s="56" t="s">
        <v>13</v>
      </c>
      <c r="AD286" s="56" t="s">
        <v>13</v>
      </c>
      <c r="AE286" s="56" t="s">
        <v>13</v>
      </c>
      <c r="AF286" s="56" t="s">
        <v>13</v>
      </c>
      <c r="AG286" s="56" t="s">
        <v>13</v>
      </c>
      <c r="AH286" s="56" t="s">
        <v>13</v>
      </c>
    </row>
    <row r="287" spans="1:34" ht="24.9" customHeight="1" x14ac:dyDescent="0.3">
      <c r="A287" s="59" t="s">
        <v>6060</v>
      </c>
      <c r="B287" s="60" t="s">
        <v>6043</v>
      </c>
      <c r="C287" s="57" t="s">
        <v>6047</v>
      </c>
      <c r="D287" s="57" t="s">
        <v>6044</v>
      </c>
      <c r="E287" s="57">
        <v>7</v>
      </c>
      <c r="F287" s="57">
        <v>7</v>
      </c>
      <c r="G287" s="57">
        <v>10</v>
      </c>
      <c r="H287" s="57">
        <v>24</v>
      </c>
      <c r="I287" s="57">
        <v>52</v>
      </c>
      <c r="J287" s="104">
        <v>0.46153846153846156</v>
      </c>
      <c r="K287" s="56" t="s">
        <v>6061</v>
      </c>
      <c r="L287" s="56" t="s">
        <v>6048</v>
      </c>
      <c r="M287" s="56" t="s">
        <v>6049</v>
      </c>
      <c r="N287" s="56">
        <v>100</v>
      </c>
      <c r="O287" s="56"/>
      <c r="P287" s="56"/>
      <c r="Q287" s="56"/>
      <c r="R287" s="57" t="s">
        <v>18</v>
      </c>
      <c r="S287" s="56" t="s">
        <v>680</v>
      </c>
      <c r="T287" s="61" t="s">
        <v>13</v>
      </c>
      <c r="U287" s="56" t="s">
        <v>7330</v>
      </c>
      <c r="V287" s="61" t="s">
        <v>13</v>
      </c>
      <c r="W287" s="61" t="s">
        <v>13</v>
      </c>
      <c r="X287" s="61" t="s">
        <v>13</v>
      </c>
      <c r="Y287" s="61" t="s">
        <v>13</v>
      </c>
      <c r="Z287" s="61" t="s">
        <v>13</v>
      </c>
      <c r="AA287" s="61" t="s">
        <v>13</v>
      </c>
      <c r="AB287" s="61" t="s">
        <v>13</v>
      </c>
      <c r="AC287" s="56" t="s">
        <v>13</v>
      </c>
      <c r="AD287" s="56" t="s">
        <v>13</v>
      </c>
      <c r="AE287" s="56" t="s">
        <v>13</v>
      </c>
      <c r="AF287" s="56" t="s">
        <v>13</v>
      </c>
      <c r="AG287" s="56" t="s">
        <v>7330</v>
      </c>
      <c r="AH287" s="56" t="s">
        <v>13</v>
      </c>
    </row>
    <row r="288" spans="1:34" ht="24.9" customHeight="1" x14ac:dyDescent="0.3">
      <c r="A288" s="59" t="s">
        <v>2038</v>
      </c>
      <c r="B288" s="60" t="s">
        <v>2036</v>
      </c>
      <c r="C288" s="57" t="s">
        <v>2040</v>
      </c>
      <c r="D288" s="57" t="s">
        <v>2037</v>
      </c>
      <c r="E288" s="57">
        <v>0</v>
      </c>
      <c r="F288" s="57">
        <v>1</v>
      </c>
      <c r="G288" s="57">
        <v>0</v>
      </c>
      <c r="H288" s="57">
        <v>1</v>
      </c>
      <c r="I288" s="57">
        <v>10</v>
      </c>
      <c r="J288" s="104">
        <v>0.1</v>
      </c>
      <c r="K288" s="56" t="s">
        <v>2039</v>
      </c>
      <c r="L288" s="56" t="s">
        <v>2041</v>
      </c>
      <c r="M288" s="56" t="s">
        <v>2040</v>
      </c>
      <c r="N288" s="56">
        <v>100</v>
      </c>
      <c r="O288" s="56"/>
      <c r="P288" s="56"/>
      <c r="Q288" s="105"/>
      <c r="R288" s="57" t="s">
        <v>18</v>
      </c>
      <c r="S288" s="56" t="s">
        <v>534</v>
      </c>
      <c r="T288" s="61" t="s">
        <v>13</v>
      </c>
      <c r="U288" s="56" t="s">
        <v>7330</v>
      </c>
      <c r="V288" s="61" t="s">
        <v>13</v>
      </c>
      <c r="W288" s="61" t="s">
        <v>13</v>
      </c>
      <c r="X288" s="61" t="s">
        <v>7330</v>
      </c>
      <c r="Y288" s="61" t="s">
        <v>13</v>
      </c>
      <c r="Z288" s="61" t="s">
        <v>13</v>
      </c>
      <c r="AA288" s="61" t="s">
        <v>13</v>
      </c>
      <c r="AB288" s="61" t="s">
        <v>13</v>
      </c>
      <c r="AC288" s="56" t="s">
        <v>13</v>
      </c>
      <c r="AD288" s="56" t="s">
        <v>7330</v>
      </c>
      <c r="AE288" s="56" t="s">
        <v>13</v>
      </c>
      <c r="AF288" s="56" t="s">
        <v>13</v>
      </c>
      <c r="AG288" s="56" t="s">
        <v>7330</v>
      </c>
      <c r="AH288" s="56" t="s">
        <v>13</v>
      </c>
    </row>
    <row r="289" spans="1:34" ht="24.9" customHeight="1" x14ac:dyDescent="0.3">
      <c r="A289" s="54" t="s">
        <v>5298</v>
      </c>
      <c r="B289" s="55" t="s">
        <v>5270</v>
      </c>
      <c r="C289" s="56" t="s">
        <v>5274</v>
      </c>
      <c r="D289" s="56" t="s">
        <v>5271</v>
      </c>
      <c r="E289" s="56">
        <v>9</v>
      </c>
      <c r="F289" s="56">
        <v>1</v>
      </c>
      <c r="G289" s="56">
        <v>10</v>
      </c>
      <c r="H289" s="56">
        <v>20</v>
      </c>
      <c r="I289" s="56">
        <v>42</v>
      </c>
      <c r="J289" s="104">
        <v>0.47599999999999998</v>
      </c>
      <c r="K289" s="56" t="s">
        <v>5299</v>
      </c>
      <c r="L289" s="56" t="s">
        <v>5275</v>
      </c>
      <c r="M289" s="56" t="s">
        <v>5276</v>
      </c>
      <c r="N289" s="56">
        <v>100</v>
      </c>
      <c r="O289" s="56"/>
      <c r="P289" s="56"/>
      <c r="Q289" s="56"/>
      <c r="R289" s="56" t="s">
        <v>18</v>
      </c>
      <c r="S289" s="56" t="s">
        <v>680</v>
      </c>
      <c r="T289" s="58" t="s">
        <v>13</v>
      </c>
      <c r="U289" s="56" t="s">
        <v>13</v>
      </c>
      <c r="V289" s="58" t="s">
        <v>7330</v>
      </c>
      <c r="W289" s="58" t="s">
        <v>13</v>
      </c>
      <c r="X289" s="58" t="s">
        <v>13</v>
      </c>
      <c r="Y289" s="58" t="s">
        <v>7330</v>
      </c>
      <c r="Z289" s="58" t="s">
        <v>13</v>
      </c>
      <c r="AA289" s="58" t="s">
        <v>7330</v>
      </c>
      <c r="AB289" s="58" t="s">
        <v>13</v>
      </c>
      <c r="AC289" s="56" t="s">
        <v>13</v>
      </c>
      <c r="AD289" s="56" t="s">
        <v>7330</v>
      </c>
      <c r="AE289" s="56" t="s">
        <v>13</v>
      </c>
      <c r="AF289" s="56" t="s">
        <v>13</v>
      </c>
      <c r="AG289" s="56" t="s">
        <v>7330</v>
      </c>
      <c r="AH289" s="56" t="s">
        <v>13</v>
      </c>
    </row>
    <row r="290" spans="1:34" ht="24.9" customHeight="1" x14ac:dyDescent="0.3">
      <c r="A290" s="54" t="s">
        <v>5710</v>
      </c>
      <c r="B290" s="55" t="s">
        <v>5702</v>
      </c>
      <c r="C290" s="56" t="s">
        <v>5706</v>
      </c>
      <c r="D290" s="56" t="s">
        <v>5703</v>
      </c>
      <c r="E290" s="56">
        <v>4</v>
      </c>
      <c r="F290" s="56">
        <v>0</v>
      </c>
      <c r="G290" s="56">
        <v>0</v>
      </c>
      <c r="H290" s="56">
        <v>4</v>
      </c>
      <c r="I290" s="56">
        <v>44</v>
      </c>
      <c r="J290" s="104">
        <v>9.0909090909090912E-2</v>
      </c>
      <c r="K290" s="56" t="s">
        <v>5711</v>
      </c>
      <c r="L290" s="56" t="s">
        <v>5707</v>
      </c>
      <c r="M290" s="56" t="s">
        <v>5706</v>
      </c>
      <c r="N290" s="56" t="s">
        <v>7374</v>
      </c>
      <c r="O290" s="56"/>
      <c r="P290" s="56"/>
      <c r="Q290" s="56"/>
      <c r="R290" s="56" t="s">
        <v>18</v>
      </c>
      <c r="S290" s="57" t="s">
        <v>55</v>
      </c>
      <c r="T290" s="58" t="s">
        <v>7330</v>
      </c>
      <c r="U290" s="56" t="s">
        <v>13</v>
      </c>
      <c r="V290" s="58" t="s">
        <v>13</v>
      </c>
      <c r="W290" s="58" t="s">
        <v>7330</v>
      </c>
      <c r="X290" s="58" t="s">
        <v>13</v>
      </c>
      <c r="Y290" s="58" t="s">
        <v>13</v>
      </c>
      <c r="Z290" s="58" t="s">
        <v>13</v>
      </c>
      <c r="AA290" s="58" t="s">
        <v>13</v>
      </c>
      <c r="AB290" s="58" t="s">
        <v>13</v>
      </c>
      <c r="AC290" s="56" t="s">
        <v>13</v>
      </c>
      <c r="AD290" s="56" t="s">
        <v>13</v>
      </c>
      <c r="AE290" s="56" t="s">
        <v>13</v>
      </c>
      <c r="AF290" s="56" t="s">
        <v>13</v>
      </c>
      <c r="AG290" s="56" t="s">
        <v>13</v>
      </c>
      <c r="AH290" s="56" t="s">
        <v>13</v>
      </c>
    </row>
    <row r="291" spans="1:34" ht="24.9" customHeight="1" x14ac:dyDescent="0.3">
      <c r="A291" s="54" t="s">
        <v>3367</v>
      </c>
      <c r="B291" s="55" t="s">
        <v>3355</v>
      </c>
      <c r="C291" s="56" t="s">
        <v>3359</v>
      </c>
      <c r="D291" s="56" t="s">
        <v>3356</v>
      </c>
      <c r="E291" s="56">
        <v>2</v>
      </c>
      <c r="F291" s="56">
        <v>1</v>
      </c>
      <c r="G291" s="56">
        <v>1</v>
      </c>
      <c r="H291" s="56">
        <v>4</v>
      </c>
      <c r="I291" s="56">
        <v>51</v>
      </c>
      <c r="J291" s="104">
        <v>7.8431372549019607E-2</v>
      </c>
      <c r="K291" s="56" t="s">
        <v>3368</v>
      </c>
      <c r="L291" s="56" t="s">
        <v>3360</v>
      </c>
      <c r="M291" s="56" t="s">
        <v>3361</v>
      </c>
      <c r="N291" s="56" t="s">
        <v>7387</v>
      </c>
      <c r="O291" s="56"/>
      <c r="P291" s="56"/>
      <c r="Q291" s="56"/>
      <c r="R291" s="56" t="s">
        <v>402</v>
      </c>
      <c r="S291" s="56" t="s">
        <v>465</v>
      </c>
      <c r="T291" s="58" t="s">
        <v>7330</v>
      </c>
      <c r="U291" s="56" t="s">
        <v>13</v>
      </c>
      <c r="V291" s="58" t="s">
        <v>13</v>
      </c>
      <c r="W291" s="58" t="s">
        <v>7330</v>
      </c>
      <c r="X291" s="58" t="s">
        <v>13</v>
      </c>
      <c r="Y291" s="58" t="s">
        <v>13</v>
      </c>
      <c r="Z291" s="58" t="s">
        <v>13</v>
      </c>
      <c r="AA291" s="58" t="s">
        <v>13</v>
      </c>
      <c r="AB291" s="58" t="s">
        <v>13</v>
      </c>
      <c r="AC291" s="56" t="s">
        <v>13</v>
      </c>
      <c r="AD291" s="56" t="s">
        <v>13</v>
      </c>
      <c r="AE291" s="56" t="s">
        <v>13</v>
      </c>
      <c r="AF291" s="56" t="s">
        <v>13</v>
      </c>
      <c r="AG291" s="56" t="s">
        <v>13</v>
      </c>
      <c r="AH291" s="56" t="s">
        <v>13</v>
      </c>
    </row>
    <row r="292" spans="1:34" ht="24.9" customHeight="1" x14ac:dyDescent="0.3">
      <c r="A292" s="54" t="s">
        <v>6410</v>
      </c>
      <c r="B292" s="55" t="s">
        <v>6400</v>
      </c>
      <c r="C292" s="56" t="s">
        <v>6404</v>
      </c>
      <c r="D292" s="56" t="s">
        <v>6401</v>
      </c>
      <c r="E292" s="56">
        <v>4</v>
      </c>
      <c r="F292" s="56">
        <v>0</v>
      </c>
      <c r="G292" s="56">
        <v>1</v>
      </c>
      <c r="H292" s="56">
        <v>5</v>
      </c>
      <c r="I292" s="56">
        <v>42</v>
      </c>
      <c r="J292" s="104">
        <v>0.11904761904761904</v>
      </c>
      <c r="K292" s="56" t="s">
        <v>6411</v>
      </c>
      <c r="L292" s="56" t="s">
        <v>6405</v>
      </c>
      <c r="M292" s="56" t="s">
        <v>6404</v>
      </c>
      <c r="N292" s="56" t="s">
        <v>7372</v>
      </c>
      <c r="O292" s="56"/>
      <c r="P292" s="56"/>
      <c r="Q292" s="56"/>
      <c r="R292" s="56" t="s">
        <v>18</v>
      </c>
      <c r="S292" s="56" t="s">
        <v>465</v>
      </c>
      <c r="T292" s="58" t="s">
        <v>7330</v>
      </c>
      <c r="U292" s="56" t="s">
        <v>13</v>
      </c>
      <c r="V292" s="58" t="s">
        <v>13</v>
      </c>
      <c r="W292" s="58" t="s">
        <v>7330</v>
      </c>
      <c r="X292" s="58" t="s">
        <v>13</v>
      </c>
      <c r="Y292" s="58" t="s">
        <v>13</v>
      </c>
      <c r="Z292" s="58" t="s">
        <v>13</v>
      </c>
      <c r="AA292" s="58" t="s">
        <v>13</v>
      </c>
      <c r="AB292" s="58" t="s">
        <v>13</v>
      </c>
      <c r="AC292" s="56" t="s">
        <v>13</v>
      </c>
      <c r="AD292" s="56" t="s">
        <v>13</v>
      </c>
      <c r="AE292" s="56" t="s">
        <v>13</v>
      </c>
      <c r="AF292" s="56" t="s">
        <v>13</v>
      </c>
      <c r="AG292" s="56" t="s">
        <v>13</v>
      </c>
      <c r="AH292" s="56" t="s">
        <v>13</v>
      </c>
    </row>
    <row r="293" spans="1:34" ht="24.9" customHeight="1" x14ac:dyDescent="0.3">
      <c r="A293" s="59" t="s">
        <v>446</v>
      </c>
      <c r="B293" s="60" t="s">
        <v>445</v>
      </c>
      <c r="C293" s="57" t="s">
        <v>110</v>
      </c>
      <c r="D293" s="57"/>
      <c r="E293" s="57">
        <v>1</v>
      </c>
      <c r="F293" s="57">
        <v>1</v>
      </c>
      <c r="G293" s="57">
        <v>2</v>
      </c>
      <c r="H293" s="57">
        <v>4</v>
      </c>
      <c r="I293" s="57">
        <v>11</v>
      </c>
      <c r="J293" s="104">
        <v>0.36363636363636365</v>
      </c>
      <c r="K293" s="56" t="s">
        <v>447</v>
      </c>
      <c r="L293" s="57" t="s">
        <v>448</v>
      </c>
      <c r="M293" s="57" t="s">
        <v>202</v>
      </c>
      <c r="N293" s="57" t="s">
        <v>7383</v>
      </c>
      <c r="O293" s="56" t="s">
        <v>449</v>
      </c>
      <c r="P293" s="56" t="s">
        <v>450</v>
      </c>
      <c r="Q293" s="56" t="s">
        <v>7379</v>
      </c>
      <c r="R293" s="57" t="s">
        <v>112</v>
      </c>
      <c r="S293" s="57" t="s">
        <v>113</v>
      </c>
      <c r="T293" s="61" t="s">
        <v>13</v>
      </c>
      <c r="U293" s="56" t="s">
        <v>7330</v>
      </c>
      <c r="V293" s="61" t="s">
        <v>13</v>
      </c>
      <c r="W293" s="61" t="s">
        <v>13</v>
      </c>
      <c r="X293" s="61" t="s">
        <v>7330</v>
      </c>
      <c r="Y293" s="61" t="s">
        <v>13</v>
      </c>
      <c r="Z293" s="61" t="s">
        <v>13</v>
      </c>
      <c r="AA293" s="61" t="s">
        <v>13</v>
      </c>
      <c r="AB293" s="61" t="s">
        <v>13</v>
      </c>
      <c r="AC293" s="56" t="s">
        <v>13</v>
      </c>
      <c r="AD293" s="56" t="s">
        <v>13</v>
      </c>
      <c r="AE293" s="56" t="s">
        <v>13</v>
      </c>
      <c r="AF293" s="56" t="s">
        <v>13</v>
      </c>
      <c r="AG293" s="56" t="s">
        <v>13</v>
      </c>
      <c r="AH293" s="56" t="s">
        <v>13</v>
      </c>
    </row>
    <row r="294" spans="1:34" ht="24.9" customHeight="1" x14ac:dyDescent="0.3">
      <c r="A294" s="54" t="s">
        <v>4077</v>
      </c>
      <c r="B294" s="55" t="s">
        <v>4075</v>
      </c>
      <c r="C294" s="56" t="s">
        <v>4079</v>
      </c>
      <c r="D294" s="56" t="s">
        <v>4076</v>
      </c>
      <c r="E294" s="56">
        <v>1</v>
      </c>
      <c r="F294" s="56">
        <v>0</v>
      </c>
      <c r="G294" s="56">
        <v>0</v>
      </c>
      <c r="H294" s="56">
        <v>1</v>
      </c>
      <c r="I294" s="56">
        <v>7</v>
      </c>
      <c r="J294" s="104">
        <v>0.14285714285714285</v>
      </c>
      <c r="K294" s="56" t="s">
        <v>4078</v>
      </c>
      <c r="L294" s="56" t="s">
        <v>4080</v>
      </c>
      <c r="M294" s="56" t="s">
        <v>4081</v>
      </c>
      <c r="N294" s="56" t="s">
        <v>7395</v>
      </c>
      <c r="O294" s="56"/>
      <c r="P294" s="56"/>
      <c r="Q294" s="56"/>
      <c r="R294" s="56" t="s">
        <v>18</v>
      </c>
      <c r="S294" s="56" t="s">
        <v>102</v>
      </c>
      <c r="T294" s="58" t="s">
        <v>7330</v>
      </c>
      <c r="U294" s="56" t="s">
        <v>13</v>
      </c>
      <c r="V294" s="58" t="s">
        <v>13</v>
      </c>
      <c r="W294" s="58" t="s">
        <v>7330</v>
      </c>
      <c r="X294" s="58" t="s">
        <v>13</v>
      </c>
      <c r="Y294" s="58" t="s">
        <v>13</v>
      </c>
      <c r="Z294" s="58" t="s">
        <v>13</v>
      </c>
      <c r="AA294" s="58" t="s">
        <v>13</v>
      </c>
      <c r="AB294" s="58" t="s">
        <v>13</v>
      </c>
      <c r="AC294" s="56" t="s">
        <v>13</v>
      </c>
      <c r="AD294" s="56" t="s">
        <v>13</v>
      </c>
      <c r="AE294" s="56" t="s">
        <v>13</v>
      </c>
      <c r="AF294" s="56" t="s">
        <v>13</v>
      </c>
      <c r="AG294" s="56" t="s">
        <v>13</v>
      </c>
      <c r="AH294" s="56" t="s">
        <v>13</v>
      </c>
    </row>
    <row r="295" spans="1:34" ht="24.9" customHeight="1" x14ac:dyDescent="0.3">
      <c r="A295" s="54" t="s">
        <v>2164</v>
      </c>
      <c r="B295" s="55" t="s">
        <v>2152</v>
      </c>
      <c r="C295" s="56" t="s">
        <v>2156</v>
      </c>
      <c r="D295" s="56" t="s">
        <v>2153</v>
      </c>
      <c r="E295" s="56">
        <v>3</v>
      </c>
      <c r="F295" s="56">
        <v>1</v>
      </c>
      <c r="G295" s="56">
        <v>0</v>
      </c>
      <c r="H295" s="56">
        <v>4</v>
      </c>
      <c r="I295" s="56">
        <v>21</v>
      </c>
      <c r="J295" s="104">
        <v>0.19047619047619047</v>
      </c>
      <c r="K295" s="56" t="s">
        <v>2165</v>
      </c>
      <c r="L295" s="56" t="s">
        <v>2157</v>
      </c>
      <c r="M295" s="56" t="s">
        <v>2158</v>
      </c>
      <c r="N295" s="56" t="s">
        <v>7374</v>
      </c>
      <c r="O295" s="56"/>
      <c r="P295" s="56"/>
      <c r="Q295" s="56"/>
      <c r="R295" s="56" t="s">
        <v>18</v>
      </c>
      <c r="S295" s="56" t="s">
        <v>465</v>
      </c>
      <c r="T295" s="58" t="s">
        <v>7330</v>
      </c>
      <c r="U295" s="56" t="s">
        <v>13</v>
      </c>
      <c r="V295" s="58" t="s">
        <v>13</v>
      </c>
      <c r="W295" s="58" t="s">
        <v>7330</v>
      </c>
      <c r="X295" s="58" t="s">
        <v>13</v>
      </c>
      <c r="Y295" s="58" t="s">
        <v>13</v>
      </c>
      <c r="Z295" s="58" t="s">
        <v>7330</v>
      </c>
      <c r="AA295" s="58" t="s">
        <v>13</v>
      </c>
      <c r="AB295" s="58" t="s">
        <v>13</v>
      </c>
      <c r="AC295" s="56" t="s">
        <v>7330</v>
      </c>
      <c r="AD295" s="56" t="s">
        <v>13</v>
      </c>
      <c r="AE295" s="56" t="s">
        <v>13</v>
      </c>
      <c r="AF295" s="56" t="s">
        <v>13</v>
      </c>
      <c r="AG295" s="56" t="s">
        <v>13</v>
      </c>
      <c r="AH295" s="56" t="s">
        <v>13</v>
      </c>
    </row>
    <row r="296" spans="1:34" ht="24.9" customHeight="1" x14ac:dyDescent="0.3">
      <c r="A296" s="54" t="s">
        <v>977</v>
      </c>
      <c r="B296" s="55" t="s">
        <v>966</v>
      </c>
      <c r="C296" s="56" t="s">
        <v>970</v>
      </c>
      <c r="D296" s="56" t="s">
        <v>967</v>
      </c>
      <c r="E296" s="56">
        <v>1</v>
      </c>
      <c r="F296" s="56">
        <v>0</v>
      </c>
      <c r="G296" s="56">
        <v>4</v>
      </c>
      <c r="H296" s="56">
        <v>5</v>
      </c>
      <c r="I296" s="56">
        <v>22</v>
      </c>
      <c r="J296" s="104">
        <v>0.22727272727272727</v>
      </c>
      <c r="K296" s="56" t="s">
        <v>978</v>
      </c>
      <c r="L296" s="56" t="s">
        <v>971</v>
      </c>
      <c r="M296" s="56" t="s">
        <v>970</v>
      </c>
      <c r="N296" s="56">
        <v>100</v>
      </c>
      <c r="O296" s="56"/>
      <c r="P296" s="56"/>
      <c r="Q296" s="56"/>
      <c r="R296" s="56" t="s">
        <v>18</v>
      </c>
      <c r="S296" s="57" t="s">
        <v>55</v>
      </c>
      <c r="T296" s="58" t="s">
        <v>13</v>
      </c>
      <c r="U296" s="56" t="s">
        <v>13</v>
      </c>
      <c r="V296" s="58" t="s">
        <v>7330</v>
      </c>
      <c r="W296" s="58" t="s">
        <v>13</v>
      </c>
      <c r="X296" s="58" t="s">
        <v>13</v>
      </c>
      <c r="Y296" s="58" t="s">
        <v>7330</v>
      </c>
      <c r="Z296" s="58" t="s">
        <v>13</v>
      </c>
      <c r="AA296" s="58" t="s">
        <v>13</v>
      </c>
      <c r="AB296" s="58" t="s">
        <v>7330</v>
      </c>
      <c r="AC296" s="56" t="s">
        <v>13</v>
      </c>
      <c r="AD296" s="56" t="s">
        <v>13</v>
      </c>
      <c r="AE296" s="56" t="s">
        <v>7330</v>
      </c>
      <c r="AF296" s="56" t="s">
        <v>13</v>
      </c>
      <c r="AG296" s="56" t="s">
        <v>13</v>
      </c>
      <c r="AH296" s="56" t="s">
        <v>7330</v>
      </c>
    </row>
    <row r="297" spans="1:34" ht="24.9" customHeight="1" x14ac:dyDescent="0.3">
      <c r="A297" s="54" t="s">
        <v>3846</v>
      </c>
      <c r="B297" s="55" t="s">
        <v>3842</v>
      </c>
      <c r="C297" s="56" t="s">
        <v>1471</v>
      </c>
      <c r="D297" s="56"/>
      <c r="E297" s="56">
        <v>0</v>
      </c>
      <c r="F297" s="56">
        <v>0</v>
      </c>
      <c r="G297" s="56">
        <v>2</v>
      </c>
      <c r="H297" s="56">
        <v>2</v>
      </c>
      <c r="I297" s="56">
        <v>16</v>
      </c>
      <c r="J297" s="104">
        <v>0.125</v>
      </c>
      <c r="K297" s="56" t="s">
        <v>3847</v>
      </c>
      <c r="L297" s="56" t="s">
        <v>3845</v>
      </c>
      <c r="M297" s="56" t="s">
        <v>2225</v>
      </c>
      <c r="N297" s="56">
        <v>100</v>
      </c>
      <c r="O297" s="56"/>
      <c r="P297" s="56"/>
      <c r="Q297" s="56"/>
      <c r="R297" s="56" t="s">
        <v>18</v>
      </c>
      <c r="S297" s="56" t="s">
        <v>79</v>
      </c>
      <c r="T297" s="58" t="s">
        <v>13</v>
      </c>
      <c r="U297" s="56" t="s">
        <v>13</v>
      </c>
      <c r="V297" s="58" t="s">
        <v>7330</v>
      </c>
      <c r="W297" s="58" t="s">
        <v>7330</v>
      </c>
      <c r="X297" s="58" t="s">
        <v>13</v>
      </c>
      <c r="Y297" s="58" t="s">
        <v>13</v>
      </c>
      <c r="Z297" s="58" t="s">
        <v>7330</v>
      </c>
      <c r="AA297" s="58" t="s">
        <v>13</v>
      </c>
      <c r="AB297" s="58" t="s">
        <v>13</v>
      </c>
      <c r="AC297" s="56" t="s">
        <v>7330</v>
      </c>
      <c r="AD297" s="56" t="s">
        <v>13</v>
      </c>
      <c r="AE297" s="56" t="s">
        <v>13</v>
      </c>
      <c r="AF297" s="56" t="s">
        <v>13</v>
      </c>
      <c r="AG297" s="56" t="s">
        <v>13</v>
      </c>
      <c r="AH297" s="56" t="s">
        <v>7330</v>
      </c>
    </row>
    <row r="298" spans="1:34" ht="24.9" customHeight="1" x14ac:dyDescent="0.3">
      <c r="A298" s="54" t="s">
        <v>5318</v>
      </c>
      <c r="B298" s="55" t="s">
        <v>5270</v>
      </c>
      <c r="C298" s="56" t="s">
        <v>5274</v>
      </c>
      <c r="D298" s="56" t="s">
        <v>5271</v>
      </c>
      <c r="E298" s="56">
        <v>9</v>
      </c>
      <c r="F298" s="56">
        <v>1</v>
      </c>
      <c r="G298" s="56">
        <v>10</v>
      </c>
      <c r="H298" s="56">
        <v>20</v>
      </c>
      <c r="I298" s="56">
        <v>42</v>
      </c>
      <c r="J298" s="104">
        <v>0.47599999999999998</v>
      </c>
      <c r="K298" s="56" t="s">
        <v>5319</v>
      </c>
      <c r="L298" s="56" t="s">
        <v>5275</v>
      </c>
      <c r="M298" s="56" t="s">
        <v>5276</v>
      </c>
      <c r="N298" s="56">
        <v>100</v>
      </c>
      <c r="O298" s="56"/>
      <c r="P298" s="56"/>
      <c r="Q298" s="56"/>
      <c r="R298" s="56" t="s">
        <v>18</v>
      </c>
      <c r="S298" s="56" t="s">
        <v>680</v>
      </c>
      <c r="T298" s="58" t="s">
        <v>7330</v>
      </c>
      <c r="U298" s="56" t="s">
        <v>13</v>
      </c>
      <c r="V298" s="58" t="s">
        <v>13</v>
      </c>
      <c r="W298" s="58" t="s">
        <v>7330</v>
      </c>
      <c r="X298" s="58" t="s">
        <v>13</v>
      </c>
      <c r="Y298" s="58" t="s">
        <v>13</v>
      </c>
      <c r="Z298" s="58" t="s">
        <v>7330</v>
      </c>
      <c r="AA298" s="58" t="s">
        <v>13</v>
      </c>
      <c r="AB298" s="58" t="s">
        <v>13</v>
      </c>
      <c r="AC298" s="56" t="s">
        <v>13</v>
      </c>
      <c r="AD298" s="56" t="s">
        <v>13</v>
      </c>
      <c r="AE298" s="56" t="s">
        <v>13</v>
      </c>
      <c r="AF298" s="56" t="s">
        <v>7330</v>
      </c>
      <c r="AG298" s="56" t="s">
        <v>13</v>
      </c>
      <c r="AH298" s="56" t="s">
        <v>13</v>
      </c>
    </row>
    <row r="299" spans="1:34" ht="24.9" customHeight="1" x14ac:dyDescent="0.3">
      <c r="A299" s="54" t="s">
        <v>1348</v>
      </c>
      <c r="B299" s="55" t="s">
        <v>1346</v>
      </c>
      <c r="C299" s="56" t="s">
        <v>1350</v>
      </c>
      <c r="D299" s="56" t="s">
        <v>1347</v>
      </c>
      <c r="E299" s="56">
        <v>0</v>
      </c>
      <c r="F299" s="56">
        <v>0</v>
      </c>
      <c r="G299" s="56">
        <v>1</v>
      </c>
      <c r="H299" s="56">
        <v>1</v>
      </c>
      <c r="I299" s="56">
        <v>10</v>
      </c>
      <c r="J299" s="104">
        <v>0.1</v>
      </c>
      <c r="K299" s="56" t="s">
        <v>1349</v>
      </c>
      <c r="L299" s="56" t="s">
        <v>1351</v>
      </c>
      <c r="M299" s="56" t="s">
        <v>1352</v>
      </c>
      <c r="N299" s="56" t="s">
        <v>7378</v>
      </c>
      <c r="O299" s="56"/>
      <c r="P299" s="56"/>
      <c r="Q299" s="56"/>
      <c r="R299" s="56" t="s">
        <v>18</v>
      </c>
      <c r="S299" s="56" t="s">
        <v>130</v>
      </c>
      <c r="T299" s="58" t="s">
        <v>13</v>
      </c>
      <c r="U299" s="56" t="s">
        <v>13</v>
      </c>
      <c r="V299" s="58" t="s">
        <v>7330</v>
      </c>
      <c r="W299" s="58" t="s">
        <v>13</v>
      </c>
      <c r="X299" s="58" t="s">
        <v>13</v>
      </c>
      <c r="Y299" s="58" t="s">
        <v>7330</v>
      </c>
      <c r="Z299" s="58" t="s">
        <v>7330</v>
      </c>
      <c r="AA299" s="58" t="s">
        <v>13</v>
      </c>
      <c r="AB299" s="58" t="s">
        <v>13</v>
      </c>
      <c r="AC299" s="56" t="s">
        <v>13</v>
      </c>
      <c r="AD299" s="56" t="s">
        <v>13</v>
      </c>
      <c r="AE299" s="56" t="s">
        <v>7330</v>
      </c>
      <c r="AF299" s="56" t="s">
        <v>13</v>
      </c>
      <c r="AG299" s="56" t="s">
        <v>13</v>
      </c>
      <c r="AH299" s="56" t="s">
        <v>7330</v>
      </c>
    </row>
    <row r="300" spans="1:34" ht="24.9" customHeight="1" x14ac:dyDescent="0.3">
      <c r="A300" s="59" t="s">
        <v>3227</v>
      </c>
      <c r="B300" s="60" t="s">
        <v>3226</v>
      </c>
      <c r="C300" s="57" t="s">
        <v>110</v>
      </c>
      <c r="D300" s="57"/>
      <c r="E300" s="57">
        <v>0</v>
      </c>
      <c r="F300" s="57">
        <v>1</v>
      </c>
      <c r="G300" s="57">
        <v>0</v>
      </c>
      <c r="H300" s="57">
        <v>1</v>
      </c>
      <c r="I300" s="57">
        <v>3</v>
      </c>
      <c r="J300" s="104">
        <v>0.33333333333333331</v>
      </c>
      <c r="K300" s="56" t="s">
        <v>3228</v>
      </c>
      <c r="L300" s="57" t="s">
        <v>3229</v>
      </c>
      <c r="M300" s="57" t="s">
        <v>110</v>
      </c>
      <c r="N300" s="57" t="s">
        <v>7383</v>
      </c>
      <c r="O300" s="57"/>
      <c r="P300" s="56"/>
      <c r="Q300" s="57"/>
      <c r="R300" s="57" t="s">
        <v>18</v>
      </c>
      <c r="S300" s="57" t="s">
        <v>113</v>
      </c>
      <c r="T300" s="61" t="s">
        <v>13</v>
      </c>
      <c r="U300" s="56" t="s">
        <v>7330</v>
      </c>
      <c r="V300" s="61" t="s">
        <v>13</v>
      </c>
      <c r="W300" s="61" t="s">
        <v>13</v>
      </c>
      <c r="X300" s="61" t="s">
        <v>7330</v>
      </c>
      <c r="Y300" s="61" t="s">
        <v>13</v>
      </c>
      <c r="Z300" s="61" t="s">
        <v>13</v>
      </c>
      <c r="AA300" s="61" t="s">
        <v>13</v>
      </c>
      <c r="AB300" s="61" t="s">
        <v>13</v>
      </c>
      <c r="AC300" s="56" t="s">
        <v>13</v>
      </c>
      <c r="AD300" s="56" t="s">
        <v>13</v>
      </c>
      <c r="AE300" s="56" t="s">
        <v>13</v>
      </c>
      <c r="AF300" s="56" t="s">
        <v>13</v>
      </c>
      <c r="AG300" s="56" t="s">
        <v>13</v>
      </c>
      <c r="AH300" s="56" t="s">
        <v>13</v>
      </c>
    </row>
    <row r="301" spans="1:34" ht="24.9" customHeight="1" x14ac:dyDescent="0.3">
      <c r="A301" s="54" t="s">
        <v>5294</v>
      </c>
      <c r="B301" s="55" t="s">
        <v>5270</v>
      </c>
      <c r="C301" s="56" t="s">
        <v>5274</v>
      </c>
      <c r="D301" s="56" t="s">
        <v>5271</v>
      </c>
      <c r="E301" s="56">
        <v>9</v>
      </c>
      <c r="F301" s="56">
        <v>1</v>
      </c>
      <c r="G301" s="56">
        <v>10</v>
      </c>
      <c r="H301" s="56">
        <v>20</v>
      </c>
      <c r="I301" s="56">
        <v>42</v>
      </c>
      <c r="J301" s="104">
        <v>0.47599999999999998</v>
      </c>
      <c r="K301" s="56" t="s">
        <v>5295</v>
      </c>
      <c r="L301" s="56" t="s">
        <v>5275</v>
      </c>
      <c r="M301" s="56" t="s">
        <v>5276</v>
      </c>
      <c r="N301" s="56">
        <v>100</v>
      </c>
      <c r="O301" s="56"/>
      <c r="P301" s="56"/>
      <c r="Q301" s="56"/>
      <c r="R301" s="56" t="s">
        <v>18</v>
      </c>
      <c r="S301" s="56" t="s">
        <v>680</v>
      </c>
      <c r="T301" s="58" t="s">
        <v>13</v>
      </c>
      <c r="U301" s="56" t="s">
        <v>13</v>
      </c>
      <c r="V301" s="58" t="s">
        <v>7330</v>
      </c>
      <c r="W301" s="58" t="s">
        <v>13</v>
      </c>
      <c r="X301" s="58" t="s">
        <v>13</v>
      </c>
      <c r="Y301" s="58" t="s">
        <v>7330</v>
      </c>
      <c r="Z301" s="58" t="s">
        <v>13</v>
      </c>
      <c r="AA301" s="58" t="s">
        <v>13</v>
      </c>
      <c r="AB301" s="58" t="s">
        <v>7330</v>
      </c>
      <c r="AC301" s="56" t="s">
        <v>13</v>
      </c>
      <c r="AD301" s="56" t="s">
        <v>13</v>
      </c>
      <c r="AE301" s="56" t="s">
        <v>7330</v>
      </c>
      <c r="AF301" s="56" t="s">
        <v>13</v>
      </c>
      <c r="AG301" s="56" t="s">
        <v>13</v>
      </c>
      <c r="AH301" s="56" t="s">
        <v>7330</v>
      </c>
    </row>
    <row r="302" spans="1:34" ht="24.9" customHeight="1" x14ac:dyDescent="0.3">
      <c r="A302" s="59" t="s">
        <v>2871</v>
      </c>
      <c r="B302" s="60" t="s">
        <v>2869</v>
      </c>
      <c r="C302" s="57" t="s">
        <v>2873</v>
      </c>
      <c r="D302" s="56" t="s">
        <v>2870</v>
      </c>
      <c r="E302" s="57">
        <v>6</v>
      </c>
      <c r="F302" s="57">
        <v>1</v>
      </c>
      <c r="G302" s="57">
        <v>8</v>
      </c>
      <c r="H302" s="57">
        <v>15</v>
      </c>
      <c r="I302" s="57">
        <v>60</v>
      </c>
      <c r="J302" s="104">
        <v>0.25</v>
      </c>
      <c r="K302" s="56" t="s">
        <v>2872</v>
      </c>
      <c r="L302" s="56" t="s">
        <v>2874</v>
      </c>
      <c r="M302" s="56" t="s">
        <v>2875</v>
      </c>
      <c r="N302" s="56">
        <v>100</v>
      </c>
      <c r="O302" s="56"/>
      <c r="P302" s="56"/>
      <c r="Q302" s="56"/>
      <c r="R302" s="57" t="s">
        <v>18</v>
      </c>
      <c r="S302" s="56" t="s">
        <v>644</v>
      </c>
      <c r="T302" s="61" t="s">
        <v>13</v>
      </c>
      <c r="U302" s="56" t="s">
        <v>7330</v>
      </c>
      <c r="V302" s="61" t="s">
        <v>13</v>
      </c>
      <c r="W302" s="61" t="s">
        <v>13</v>
      </c>
      <c r="X302" s="61" t="s">
        <v>13</v>
      </c>
      <c r="Y302" s="61" t="s">
        <v>13</v>
      </c>
      <c r="Z302" s="61" t="s">
        <v>13</v>
      </c>
      <c r="AA302" s="58" t="s">
        <v>7330</v>
      </c>
      <c r="AB302" s="61" t="s">
        <v>13</v>
      </c>
      <c r="AC302" s="56" t="s">
        <v>13</v>
      </c>
      <c r="AD302" s="56" t="s">
        <v>13</v>
      </c>
      <c r="AE302" s="56" t="s">
        <v>13</v>
      </c>
      <c r="AF302" s="56" t="s">
        <v>13</v>
      </c>
      <c r="AG302" s="56" t="s">
        <v>13</v>
      </c>
      <c r="AH302" s="56" t="s">
        <v>13</v>
      </c>
    </row>
    <row r="303" spans="1:34" ht="24.9" customHeight="1" x14ac:dyDescent="0.3">
      <c r="A303" s="54" t="s">
        <v>4448</v>
      </c>
      <c r="B303" s="55" t="s">
        <v>4442</v>
      </c>
      <c r="C303" s="56" t="s">
        <v>4446</v>
      </c>
      <c r="D303" s="56" t="s">
        <v>4443</v>
      </c>
      <c r="E303" s="56">
        <v>2</v>
      </c>
      <c r="F303" s="56">
        <v>0</v>
      </c>
      <c r="G303" s="56">
        <v>0</v>
      </c>
      <c r="H303" s="56">
        <v>2</v>
      </c>
      <c r="I303" s="56">
        <v>12</v>
      </c>
      <c r="J303" s="104">
        <v>0.16666666666666666</v>
      </c>
      <c r="K303" s="56" t="s">
        <v>4449</v>
      </c>
      <c r="L303" s="56" t="s">
        <v>4447</v>
      </c>
      <c r="M303" s="56" t="s">
        <v>4446</v>
      </c>
      <c r="N303" s="56">
        <v>100</v>
      </c>
      <c r="O303" s="56"/>
      <c r="P303" s="56"/>
      <c r="Q303" s="56"/>
      <c r="R303" s="56" t="s">
        <v>236</v>
      </c>
      <c r="S303" s="56" t="s">
        <v>403</v>
      </c>
      <c r="T303" s="58" t="s">
        <v>7330</v>
      </c>
      <c r="U303" s="56" t="s">
        <v>13</v>
      </c>
      <c r="V303" s="58" t="s">
        <v>13</v>
      </c>
      <c r="W303" s="58" t="s">
        <v>7330</v>
      </c>
      <c r="X303" s="58" t="s">
        <v>13</v>
      </c>
      <c r="Y303" s="58" t="s">
        <v>13</v>
      </c>
      <c r="Z303" s="58" t="s">
        <v>13</v>
      </c>
      <c r="AA303" s="58" t="s">
        <v>13</v>
      </c>
      <c r="AB303" s="58" t="s">
        <v>13</v>
      </c>
      <c r="AC303" s="56" t="s">
        <v>13</v>
      </c>
      <c r="AD303" s="56" t="s">
        <v>13</v>
      </c>
      <c r="AE303" s="56" t="s">
        <v>13</v>
      </c>
      <c r="AF303" s="56" t="s">
        <v>13</v>
      </c>
      <c r="AG303" s="56" t="s">
        <v>13</v>
      </c>
      <c r="AH303" s="56" t="s">
        <v>13</v>
      </c>
    </row>
    <row r="304" spans="1:34" ht="24.9" customHeight="1" x14ac:dyDescent="0.3">
      <c r="A304" s="54" t="s">
        <v>1642</v>
      </c>
      <c r="B304" s="55" t="s">
        <v>1631</v>
      </c>
      <c r="C304" s="56" t="s">
        <v>1635</v>
      </c>
      <c r="D304" s="56" t="s">
        <v>1632</v>
      </c>
      <c r="E304" s="56">
        <v>4</v>
      </c>
      <c r="F304" s="56">
        <v>1</v>
      </c>
      <c r="G304" s="56">
        <v>3</v>
      </c>
      <c r="H304" s="56">
        <v>8</v>
      </c>
      <c r="I304" s="56">
        <v>38</v>
      </c>
      <c r="J304" s="104">
        <v>0.21052631578947367</v>
      </c>
      <c r="K304" s="56" t="s">
        <v>1643</v>
      </c>
      <c r="L304" s="56" t="s">
        <v>1636</v>
      </c>
      <c r="M304" s="56" t="s">
        <v>1637</v>
      </c>
      <c r="N304" s="56" t="s">
        <v>7378</v>
      </c>
      <c r="O304" s="56"/>
      <c r="P304" s="56"/>
      <c r="Q304" s="56"/>
      <c r="R304" s="56" t="s">
        <v>18</v>
      </c>
      <c r="S304" s="57" t="s">
        <v>130</v>
      </c>
      <c r="T304" s="58" t="s">
        <v>13</v>
      </c>
      <c r="U304" s="56" t="s">
        <v>13</v>
      </c>
      <c r="V304" s="58" t="s">
        <v>7330</v>
      </c>
      <c r="W304" s="58" t="s">
        <v>13</v>
      </c>
      <c r="X304" s="58" t="s">
        <v>13</v>
      </c>
      <c r="Y304" s="58" t="s">
        <v>7330</v>
      </c>
      <c r="Z304" s="58" t="s">
        <v>13</v>
      </c>
      <c r="AA304" s="58" t="s">
        <v>13</v>
      </c>
      <c r="AB304" s="58" t="s">
        <v>13</v>
      </c>
      <c r="AC304" s="56" t="s">
        <v>13</v>
      </c>
      <c r="AD304" s="56" t="s">
        <v>13</v>
      </c>
      <c r="AE304" s="56" t="s">
        <v>13</v>
      </c>
      <c r="AF304" s="56" t="s">
        <v>13</v>
      </c>
      <c r="AG304" s="56" t="s">
        <v>7330</v>
      </c>
      <c r="AH304" s="56" t="s">
        <v>13</v>
      </c>
    </row>
    <row r="305" spans="1:34" ht="24.9" customHeight="1" x14ac:dyDescent="0.3">
      <c r="A305" s="59" t="s">
        <v>1468</v>
      </c>
      <c r="B305" s="60" t="s">
        <v>1467</v>
      </c>
      <c r="C305" s="57" t="s">
        <v>110</v>
      </c>
      <c r="D305" s="57"/>
      <c r="E305" s="57">
        <v>2</v>
      </c>
      <c r="F305" s="57">
        <v>1</v>
      </c>
      <c r="G305" s="57">
        <v>0</v>
      </c>
      <c r="H305" s="57">
        <v>3</v>
      </c>
      <c r="I305" s="57">
        <v>11</v>
      </c>
      <c r="J305" s="104">
        <v>0.27272727272727271</v>
      </c>
      <c r="K305" s="56" t="s">
        <v>1469</v>
      </c>
      <c r="L305" s="57" t="s">
        <v>1470</v>
      </c>
      <c r="M305" s="57" t="s">
        <v>202</v>
      </c>
      <c r="N305" s="57" t="s">
        <v>7383</v>
      </c>
      <c r="O305" s="56" t="s">
        <v>17920</v>
      </c>
      <c r="P305" s="56" t="s">
        <v>1471</v>
      </c>
      <c r="Q305" s="56" t="s">
        <v>7383</v>
      </c>
      <c r="R305" s="57" t="s">
        <v>18</v>
      </c>
      <c r="S305" s="57" t="s">
        <v>130</v>
      </c>
      <c r="T305" s="61" t="s">
        <v>13</v>
      </c>
      <c r="U305" s="56" t="s">
        <v>7330</v>
      </c>
      <c r="V305" s="61" t="s">
        <v>13</v>
      </c>
      <c r="W305" s="61" t="s">
        <v>13</v>
      </c>
      <c r="X305" s="61" t="s">
        <v>13</v>
      </c>
      <c r="Y305" s="61" t="s">
        <v>13</v>
      </c>
      <c r="Z305" s="61" t="s">
        <v>13</v>
      </c>
      <c r="AA305" s="58" t="s">
        <v>7330</v>
      </c>
      <c r="AB305" s="61" t="s">
        <v>13</v>
      </c>
      <c r="AC305" s="56" t="s">
        <v>13</v>
      </c>
      <c r="AD305" s="56" t="s">
        <v>13</v>
      </c>
      <c r="AE305" s="56" t="s">
        <v>13</v>
      </c>
      <c r="AF305" s="56" t="s">
        <v>13</v>
      </c>
      <c r="AG305" s="56" t="s">
        <v>13</v>
      </c>
      <c r="AH305" s="56" t="s">
        <v>13</v>
      </c>
    </row>
    <row r="306" spans="1:34" ht="24.9" customHeight="1" x14ac:dyDescent="0.3">
      <c r="A306" s="54" t="s">
        <v>4389</v>
      </c>
      <c r="B306" s="55" t="s">
        <v>4344</v>
      </c>
      <c r="C306" s="56" t="s">
        <v>4348</v>
      </c>
      <c r="D306" s="56" t="s">
        <v>4345</v>
      </c>
      <c r="E306" s="56">
        <v>11</v>
      </c>
      <c r="F306" s="56">
        <v>1</v>
      </c>
      <c r="G306" s="56">
        <v>8</v>
      </c>
      <c r="H306" s="56">
        <v>20</v>
      </c>
      <c r="I306" s="56">
        <v>47</v>
      </c>
      <c r="J306" s="104">
        <v>0.43</v>
      </c>
      <c r="K306" s="56" t="s">
        <v>4390</v>
      </c>
      <c r="L306" s="56" t="s">
        <v>4349</v>
      </c>
      <c r="M306" s="56" t="s">
        <v>4350</v>
      </c>
      <c r="N306" s="56" t="s">
        <v>7372</v>
      </c>
      <c r="O306" s="56"/>
      <c r="P306" s="56"/>
      <c r="Q306" s="56"/>
      <c r="R306" s="56" t="s">
        <v>18</v>
      </c>
      <c r="S306" s="56" t="s">
        <v>465</v>
      </c>
      <c r="T306" s="58" t="s">
        <v>7330</v>
      </c>
      <c r="U306" s="56" t="s">
        <v>13</v>
      </c>
      <c r="V306" s="58" t="s">
        <v>13</v>
      </c>
      <c r="W306" s="58" t="s">
        <v>7330</v>
      </c>
      <c r="X306" s="58" t="s">
        <v>13</v>
      </c>
      <c r="Y306" s="58" t="s">
        <v>13</v>
      </c>
      <c r="Z306" s="58" t="s">
        <v>7330</v>
      </c>
      <c r="AA306" s="58" t="s">
        <v>13</v>
      </c>
      <c r="AB306" s="58" t="s">
        <v>13</v>
      </c>
      <c r="AC306" s="56" t="s">
        <v>7330</v>
      </c>
      <c r="AD306" s="56" t="s">
        <v>13</v>
      </c>
      <c r="AE306" s="56" t="s">
        <v>13</v>
      </c>
      <c r="AF306" s="56" t="s">
        <v>13</v>
      </c>
      <c r="AG306" s="56" t="s">
        <v>13</v>
      </c>
      <c r="AH306" s="56" t="s">
        <v>13</v>
      </c>
    </row>
    <row r="307" spans="1:34" ht="24.9" customHeight="1" x14ac:dyDescent="0.3">
      <c r="A307" s="59" t="s">
        <v>4396</v>
      </c>
      <c r="B307" s="60" t="s">
        <v>4394</v>
      </c>
      <c r="C307" s="57" t="s">
        <v>4398</v>
      </c>
      <c r="D307" s="57" t="s">
        <v>4395</v>
      </c>
      <c r="E307" s="57">
        <v>0</v>
      </c>
      <c r="F307" s="57">
        <v>1</v>
      </c>
      <c r="G307" s="57">
        <v>0</v>
      </c>
      <c r="H307" s="57">
        <v>1</v>
      </c>
      <c r="I307" s="57">
        <v>30</v>
      </c>
      <c r="J307" s="104">
        <v>3.3333333333333333E-2</v>
      </c>
      <c r="K307" s="56" t="s">
        <v>4397</v>
      </c>
      <c r="L307" s="57" t="s">
        <v>4399</v>
      </c>
      <c r="M307" s="57" t="s">
        <v>4400</v>
      </c>
      <c r="N307" s="57" t="s">
        <v>7374</v>
      </c>
      <c r="O307" s="57"/>
      <c r="P307" s="57"/>
      <c r="Q307" s="57"/>
      <c r="R307" s="57" t="s">
        <v>18</v>
      </c>
      <c r="S307" s="57" t="s">
        <v>19</v>
      </c>
      <c r="T307" s="61" t="s">
        <v>13</v>
      </c>
      <c r="U307" s="56" t="s">
        <v>7330</v>
      </c>
      <c r="V307" s="61" t="s">
        <v>13</v>
      </c>
      <c r="W307" s="61" t="s">
        <v>13</v>
      </c>
      <c r="X307" s="61" t="s">
        <v>13</v>
      </c>
      <c r="Y307" s="61" t="s">
        <v>13</v>
      </c>
      <c r="Z307" s="61" t="s">
        <v>13</v>
      </c>
      <c r="AA307" s="58" t="s">
        <v>7330</v>
      </c>
      <c r="AB307" s="61" t="s">
        <v>13</v>
      </c>
      <c r="AC307" s="56" t="s">
        <v>13</v>
      </c>
      <c r="AD307" s="56" t="s">
        <v>13</v>
      </c>
      <c r="AE307" s="56" t="s">
        <v>13</v>
      </c>
      <c r="AF307" s="56" t="s">
        <v>13</v>
      </c>
      <c r="AG307" s="56" t="s">
        <v>13</v>
      </c>
      <c r="AH307" s="56" t="s">
        <v>13</v>
      </c>
    </row>
    <row r="308" spans="1:34" ht="24.9" customHeight="1" x14ac:dyDescent="0.3">
      <c r="A308" s="59" t="s">
        <v>3333</v>
      </c>
      <c r="B308" s="60" t="s">
        <v>3327</v>
      </c>
      <c r="C308" s="57" t="s">
        <v>3331</v>
      </c>
      <c r="D308" s="57" t="s">
        <v>3328</v>
      </c>
      <c r="E308" s="57">
        <v>2</v>
      </c>
      <c r="F308" s="57">
        <v>2</v>
      </c>
      <c r="G308" s="57">
        <v>2</v>
      </c>
      <c r="H308" s="57">
        <v>6</v>
      </c>
      <c r="I308" s="57">
        <v>22</v>
      </c>
      <c r="J308" s="104">
        <v>0.27272727272727271</v>
      </c>
      <c r="K308" s="56" t="s">
        <v>3334</v>
      </c>
      <c r="L308" s="57" t="s">
        <v>3332</v>
      </c>
      <c r="M308" s="57" t="s">
        <v>3331</v>
      </c>
      <c r="N308" s="57" t="s">
        <v>7387</v>
      </c>
      <c r="O308" s="57"/>
      <c r="P308" s="57"/>
      <c r="Q308" s="57"/>
      <c r="R308" s="57" t="s">
        <v>18</v>
      </c>
      <c r="S308" s="56" t="s">
        <v>102</v>
      </c>
      <c r="T308" s="61" t="s">
        <v>13</v>
      </c>
      <c r="U308" s="56" t="s">
        <v>7330</v>
      </c>
      <c r="V308" s="61" t="s">
        <v>13</v>
      </c>
      <c r="W308" s="61" t="s">
        <v>13</v>
      </c>
      <c r="X308" s="61" t="s">
        <v>13</v>
      </c>
      <c r="Y308" s="61" t="s">
        <v>13</v>
      </c>
      <c r="Z308" s="61" t="s">
        <v>13</v>
      </c>
      <c r="AA308" s="61" t="s">
        <v>13</v>
      </c>
      <c r="AB308" s="61" t="s">
        <v>13</v>
      </c>
      <c r="AC308" s="56" t="s">
        <v>13</v>
      </c>
      <c r="AD308" s="56" t="s">
        <v>7330</v>
      </c>
      <c r="AE308" s="56" t="s">
        <v>13</v>
      </c>
      <c r="AF308" s="56" t="s">
        <v>13</v>
      </c>
      <c r="AG308" s="56" t="s">
        <v>13</v>
      </c>
      <c r="AH308" s="56" t="s">
        <v>13</v>
      </c>
    </row>
    <row r="309" spans="1:34" ht="24.9" customHeight="1" x14ac:dyDescent="0.3">
      <c r="A309" s="54" t="s">
        <v>480</v>
      </c>
      <c r="B309" s="55" t="s">
        <v>469</v>
      </c>
      <c r="C309" s="56" t="s">
        <v>473</v>
      </c>
      <c r="D309" s="56" t="s">
        <v>470</v>
      </c>
      <c r="E309" s="56">
        <v>2</v>
      </c>
      <c r="F309" s="56">
        <v>1</v>
      </c>
      <c r="G309" s="56">
        <v>1</v>
      </c>
      <c r="H309" s="56">
        <v>4</v>
      </c>
      <c r="I309" s="56">
        <v>24</v>
      </c>
      <c r="J309" s="104">
        <v>0.16666666666666666</v>
      </c>
      <c r="K309" s="56" t="s">
        <v>481</v>
      </c>
      <c r="L309" s="56" t="s">
        <v>474</v>
      </c>
      <c r="M309" s="56" t="s">
        <v>475</v>
      </c>
      <c r="N309" s="56" t="s">
        <v>7372</v>
      </c>
      <c r="O309" s="56"/>
      <c r="P309" s="56"/>
      <c r="Q309" s="56"/>
      <c r="R309" s="56" t="s">
        <v>18</v>
      </c>
      <c r="S309" s="57" t="s">
        <v>102</v>
      </c>
      <c r="T309" s="58" t="s">
        <v>7330</v>
      </c>
      <c r="U309" s="56" t="s">
        <v>13</v>
      </c>
      <c r="V309" s="58" t="s">
        <v>13</v>
      </c>
      <c r="W309" s="58" t="s">
        <v>7330</v>
      </c>
      <c r="X309" s="58" t="s">
        <v>13</v>
      </c>
      <c r="Y309" s="58" t="s">
        <v>13</v>
      </c>
      <c r="Z309" s="58" t="s">
        <v>13</v>
      </c>
      <c r="AA309" s="58" t="s">
        <v>13</v>
      </c>
      <c r="AB309" s="58" t="s">
        <v>13</v>
      </c>
      <c r="AC309" s="56" t="s">
        <v>7330</v>
      </c>
      <c r="AD309" s="56" t="s">
        <v>13</v>
      </c>
      <c r="AE309" s="56" t="s">
        <v>13</v>
      </c>
      <c r="AF309" s="56" t="s">
        <v>7330</v>
      </c>
      <c r="AG309" s="56" t="s">
        <v>13</v>
      </c>
      <c r="AH309" s="56" t="s">
        <v>13</v>
      </c>
    </row>
    <row r="310" spans="1:34" ht="24.9" customHeight="1" x14ac:dyDescent="0.3">
      <c r="A310" s="54" t="s">
        <v>1924</v>
      </c>
      <c r="B310" s="55" t="s">
        <v>1923</v>
      </c>
      <c r="C310" s="56" t="s">
        <v>1926</v>
      </c>
      <c r="D310" s="56"/>
      <c r="E310" s="56">
        <v>1</v>
      </c>
      <c r="F310" s="56">
        <v>0</v>
      </c>
      <c r="G310" s="56">
        <v>0</v>
      </c>
      <c r="H310" s="56">
        <v>1</v>
      </c>
      <c r="I310" s="56">
        <v>11</v>
      </c>
      <c r="J310" s="104">
        <v>9.0909090909090912E-2</v>
      </c>
      <c r="K310" s="56" t="s">
        <v>1925</v>
      </c>
      <c r="L310" s="56" t="s">
        <v>1927</v>
      </c>
      <c r="M310" s="56" t="s">
        <v>110</v>
      </c>
      <c r="N310" s="56" t="s">
        <v>7377</v>
      </c>
      <c r="O310" s="56"/>
      <c r="P310" s="56"/>
      <c r="Q310" s="56"/>
      <c r="R310" s="56" t="s">
        <v>112</v>
      </c>
      <c r="S310" s="56" t="s">
        <v>113</v>
      </c>
      <c r="T310" s="58" t="s">
        <v>7330</v>
      </c>
      <c r="U310" s="56" t="s">
        <v>13</v>
      </c>
      <c r="V310" s="58" t="s">
        <v>13</v>
      </c>
      <c r="W310" s="58" t="s">
        <v>7330</v>
      </c>
      <c r="X310" s="58" t="s">
        <v>13</v>
      </c>
      <c r="Y310" s="58" t="s">
        <v>13</v>
      </c>
      <c r="Z310" s="58" t="s">
        <v>13</v>
      </c>
      <c r="AA310" s="58" t="s">
        <v>13</v>
      </c>
      <c r="AB310" s="58" t="s">
        <v>13</v>
      </c>
      <c r="AC310" s="56" t="s">
        <v>13</v>
      </c>
      <c r="AD310" s="56" t="s">
        <v>13</v>
      </c>
      <c r="AE310" s="56" t="s">
        <v>13</v>
      </c>
      <c r="AF310" s="56" t="s">
        <v>13</v>
      </c>
      <c r="AG310" s="56" t="s">
        <v>13</v>
      </c>
      <c r="AH310" s="56" t="s">
        <v>13</v>
      </c>
    </row>
    <row r="311" spans="1:34" ht="24.9" customHeight="1" x14ac:dyDescent="0.3">
      <c r="A311" s="54" t="s">
        <v>4854</v>
      </c>
      <c r="B311" s="55" t="s">
        <v>4844</v>
      </c>
      <c r="C311" s="56" t="s">
        <v>4848</v>
      </c>
      <c r="D311" s="56" t="s">
        <v>4845</v>
      </c>
      <c r="E311" s="56">
        <v>-1</v>
      </c>
      <c r="F311" s="56">
        <v>0</v>
      </c>
      <c r="G311" s="56">
        <v>2</v>
      </c>
      <c r="H311" s="56">
        <v>1</v>
      </c>
      <c r="I311" s="56">
        <v>32</v>
      </c>
      <c r="J311" s="104">
        <v>3.125E-2</v>
      </c>
      <c r="K311" s="56" t="s">
        <v>4855</v>
      </c>
      <c r="L311" s="56" t="s">
        <v>4849</v>
      </c>
      <c r="M311" s="56" t="s">
        <v>4848</v>
      </c>
      <c r="N311" s="56">
        <v>100</v>
      </c>
      <c r="O311" s="56"/>
      <c r="P311" s="56"/>
      <c r="Q311" s="56"/>
      <c r="R311" s="56" t="s">
        <v>18</v>
      </c>
      <c r="S311" s="56" t="s">
        <v>149</v>
      </c>
      <c r="T311" s="58" t="s">
        <v>7330</v>
      </c>
      <c r="U311" s="56" t="s">
        <v>13</v>
      </c>
      <c r="V311" s="58" t="s">
        <v>13</v>
      </c>
      <c r="W311" s="58" t="s">
        <v>13</v>
      </c>
      <c r="X311" s="58" t="s">
        <v>13</v>
      </c>
      <c r="Y311" s="58" t="s">
        <v>13</v>
      </c>
      <c r="Z311" s="58" t="s">
        <v>13</v>
      </c>
      <c r="AA311" s="58" t="s">
        <v>13</v>
      </c>
      <c r="AB311" s="58" t="s">
        <v>13</v>
      </c>
      <c r="AC311" s="56" t="s">
        <v>13</v>
      </c>
      <c r="AD311" s="56" t="s">
        <v>13</v>
      </c>
      <c r="AE311" s="56" t="s">
        <v>13</v>
      </c>
      <c r="AF311" s="56" t="s">
        <v>7330</v>
      </c>
      <c r="AG311" s="56" t="s">
        <v>13</v>
      </c>
      <c r="AH311" s="56" t="s">
        <v>13</v>
      </c>
    </row>
    <row r="312" spans="1:34" ht="24.9" customHeight="1" x14ac:dyDescent="0.3">
      <c r="A312" s="59" t="s">
        <v>3584</v>
      </c>
      <c r="B312" s="60" t="s">
        <v>3577</v>
      </c>
      <c r="C312" s="57" t="s">
        <v>3581</v>
      </c>
      <c r="D312" s="57" t="s">
        <v>3578</v>
      </c>
      <c r="E312" s="57">
        <v>1</v>
      </c>
      <c r="F312" s="57">
        <v>3</v>
      </c>
      <c r="G312" s="57">
        <v>1</v>
      </c>
      <c r="H312" s="57">
        <v>5</v>
      </c>
      <c r="I312" s="57">
        <v>17</v>
      </c>
      <c r="J312" s="104">
        <v>0.29411764705882354</v>
      </c>
      <c r="K312" s="56" t="s">
        <v>3585</v>
      </c>
      <c r="L312" s="57" t="s">
        <v>3582</v>
      </c>
      <c r="M312" s="57" t="s">
        <v>3583</v>
      </c>
      <c r="N312" s="57" t="s">
        <v>7387</v>
      </c>
      <c r="O312" s="57"/>
      <c r="P312" s="57"/>
      <c r="Q312" s="57"/>
      <c r="R312" s="57" t="s">
        <v>18</v>
      </c>
      <c r="S312" s="56" t="s">
        <v>465</v>
      </c>
      <c r="T312" s="61" t="s">
        <v>13</v>
      </c>
      <c r="U312" s="56" t="s">
        <v>7330</v>
      </c>
      <c r="V312" s="61" t="s">
        <v>13</v>
      </c>
      <c r="W312" s="61" t="s">
        <v>13</v>
      </c>
      <c r="X312" s="61" t="s">
        <v>13</v>
      </c>
      <c r="Y312" s="61" t="s">
        <v>13</v>
      </c>
      <c r="Z312" s="61" t="s">
        <v>13</v>
      </c>
      <c r="AA312" s="61" t="s">
        <v>13</v>
      </c>
      <c r="AB312" s="61" t="s">
        <v>13</v>
      </c>
      <c r="AC312" s="56" t="s">
        <v>13</v>
      </c>
      <c r="AD312" s="56" t="s">
        <v>7330</v>
      </c>
      <c r="AE312" s="56" t="s">
        <v>13</v>
      </c>
      <c r="AF312" s="56" t="s">
        <v>13</v>
      </c>
      <c r="AG312" s="56" t="s">
        <v>13</v>
      </c>
      <c r="AH312" s="56" t="s">
        <v>13</v>
      </c>
    </row>
    <row r="313" spans="1:34" ht="24.9" customHeight="1" x14ac:dyDescent="0.3">
      <c r="A313" s="54" t="s">
        <v>5695</v>
      </c>
      <c r="B313" s="55" t="s">
        <v>5672</v>
      </c>
      <c r="C313" s="56" t="s">
        <v>5676</v>
      </c>
      <c r="D313" s="56" t="s">
        <v>5673</v>
      </c>
      <c r="E313" s="56">
        <v>2</v>
      </c>
      <c r="F313" s="56">
        <v>7</v>
      </c>
      <c r="G313" s="56">
        <v>1</v>
      </c>
      <c r="H313" s="56">
        <v>10</v>
      </c>
      <c r="I313" s="56">
        <v>51</v>
      </c>
      <c r="J313" s="104">
        <v>0.19607843137254902</v>
      </c>
      <c r="K313" s="56" t="s">
        <v>5696</v>
      </c>
      <c r="L313" s="57" t="s">
        <v>5677</v>
      </c>
      <c r="M313" s="57" t="s">
        <v>5678</v>
      </c>
      <c r="N313" s="57">
        <v>100</v>
      </c>
      <c r="O313" s="57"/>
      <c r="P313" s="57"/>
      <c r="Q313" s="57"/>
      <c r="R313" s="56" t="s">
        <v>18</v>
      </c>
      <c r="S313" s="57" t="s">
        <v>680</v>
      </c>
      <c r="T313" s="58" t="s">
        <v>7330</v>
      </c>
      <c r="U313" s="56" t="s">
        <v>13</v>
      </c>
      <c r="V313" s="58" t="s">
        <v>13</v>
      </c>
      <c r="W313" s="58" t="s">
        <v>13</v>
      </c>
      <c r="X313" s="58" t="s">
        <v>13</v>
      </c>
      <c r="Y313" s="58" t="s">
        <v>13</v>
      </c>
      <c r="Z313" s="58" t="s">
        <v>13</v>
      </c>
      <c r="AA313" s="58" t="s">
        <v>13</v>
      </c>
      <c r="AB313" s="58" t="s">
        <v>13</v>
      </c>
      <c r="AC313" s="56" t="s">
        <v>7330</v>
      </c>
      <c r="AD313" s="56" t="s">
        <v>13</v>
      </c>
      <c r="AE313" s="56" t="s">
        <v>13</v>
      </c>
      <c r="AF313" s="56" t="s">
        <v>13</v>
      </c>
      <c r="AG313" s="56" t="s">
        <v>13</v>
      </c>
      <c r="AH313" s="56" t="s">
        <v>13</v>
      </c>
    </row>
    <row r="314" spans="1:34" ht="24.9" customHeight="1" x14ac:dyDescent="0.3">
      <c r="A314" s="54" t="s">
        <v>2719</v>
      </c>
      <c r="B314" s="55" t="s">
        <v>2707</v>
      </c>
      <c r="C314" s="56" t="s">
        <v>2711</v>
      </c>
      <c r="D314" s="56" t="s">
        <v>2708</v>
      </c>
      <c r="E314" s="56">
        <v>0</v>
      </c>
      <c r="F314" s="56">
        <v>2</v>
      </c>
      <c r="G314" s="56">
        <v>2</v>
      </c>
      <c r="H314" s="56">
        <v>4</v>
      </c>
      <c r="I314" s="56">
        <v>14</v>
      </c>
      <c r="J314" s="104">
        <v>0.2857142857142857</v>
      </c>
      <c r="K314" s="56" t="s">
        <v>2720</v>
      </c>
      <c r="L314" s="56" t="s">
        <v>2712</v>
      </c>
      <c r="M314" s="56" t="s">
        <v>2713</v>
      </c>
      <c r="N314" s="56" t="s">
        <v>7374</v>
      </c>
      <c r="O314" s="56"/>
      <c r="P314" s="56"/>
      <c r="Q314" s="56"/>
      <c r="R314" s="56" t="s">
        <v>18</v>
      </c>
      <c r="S314" s="56" t="s">
        <v>102</v>
      </c>
      <c r="T314" s="58" t="s">
        <v>13</v>
      </c>
      <c r="U314" s="56" t="s">
        <v>13</v>
      </c>
      <c r="V314" s="58" t="s">
        <v>7330</v>
      </c>
      <c r="W314" s="58" t="s">
        <v>13</v>
      </c>
      <c r="X314" s="58" t="s">
        <v>13</v>
      </c>
      <c r="Y314" s="58" t="s">
        <v>7330</v>
      </c>
      <c r="Z314" s="58" t="s">
        <v>13</v>
      </c>
      <c r="AA314" s="58" t="s">
        <v>13</v>
      </c>
      <c r="AB314" s="58" t="s">
        <v>7330</v>
      </c>
      <c r="AC314" s="56" t="s">
        <v>13</v>
      </c>
      <c r="AD314" s="56" t="s">
        <v>7330</v>
      </c>
      <c r="AE314" s="56" t="s">
        <v>13</v>
      </c>
      <c r="AF314" s="56" t="s">
        <v>13</v>
      </c>
      <c r="AG314" s="56" t="s">
        <v>7330</v>
      </c>
      <c r="AH314" s="56" t="s">
        <v>13</v>
      </c>
    </row>
    <row r="315" spans="1:34" ht="24.9" customHeight="1" x14ac:dyDescent="0.3">
      <c r="A315" s="54" t="s">
        <v>5919</v>
      </c>
      <c r="B315" s="55" t="s">
        <v>5902</v>
      </c>
      <c r="C315" s="56" t="s">
        <v>110</v>
      </c>
      <c r="D315" s="56" t="s">
        <v>7415</v>
      </c>
      <c r="E315" s="56">
        <v>1</v>
      </c>
      <c r="F315" s="56">
        <v>0</v>
      </c>
      <c r="G315" s="56">
        <v>8</v>
      </c>
      <c r="H315" s="56">
        <v>9</v>
      </c>
      <c r="I315" s="56">
        <v>13</v>
      </c>
      <c r="J315" s="104">
        <v>0.69230769230769229</v>
      </c>
      <c r="K315" s="56" t="s">
        <v>5920</v>
      </c>
      <c r="L315" s="56" t="s">
        <v>5905</v>
      </c>
      <c r="M315" s="56" t="s">
        <v>202</v>
      </c>
      <c r="N315" s="56">
        <v>100</v>
      </c>
      <c r="O315" s="57" t="s">
        <v>17996</v>
      </c>
      <c r="P315" s="56" t="s">
        <v>5906</v>
      </c>
      <c r="Q315" s="56">
        <v>100</v>
      </c>
      <c r="R315" s="56" t="s">
        <v>63</v>
      </c>
      <c r="S315" s="56" t="s">
        <v>149</v>
      </c>
      <c r="T315" s="58" t="s">
        <v>13</v>
      </c>
      <c r="U315" s="56" t="s">
        <v>13</v>
      </c>
      <c r="V315" s="58" t="s">
        <v>7330</v>
      </c>
      <c r="W315" s="58" t="s">
        <v>13</v>
      </c>
      <c r="X315" s="58" t="s">
        <v>13</v>
      </c>
      <c r="Y315" s="58" t="s">
        <v>7330</v>
      </c>
      <c r="Z315" s="58" t="s">
        <v>13</v>
      </c>
      <c r="AA315" s="58" t="s">
        <v>13</v>
      </c>
      <c r="AB315" s="58" t="s">
        <v>7330</v>
      </c>
      <c r="AC315" s="56" t="s">
        <v>13</v>
      </c>
      <c r="AD315" s="56" t="s">
        <v>13</v>
      </c>
      <c r="AE315" s="56" t="s">
        <v>7330</v>
      </c>
      <c r="AF315" s="56" t="s">
        <v>7330</v>
      </c>
      <c r="AG315" s="56" t="s">
        <v>13</v>
      </c>
      <c r="AH315" s="56" t="s">
        <v>13</v>
      </c>
    </row>
    <row r="316" spans="1:34" ht="24.9" customHeight="1" x14ac:dyDescent="0.3">
      <c r="A316" s="54" t="s">
        <v>289</v>
      </c>
      <c r="B316" s="55" t="s">
        <v>288</v>
      </c>
      <c r="C316" s="56" t="s">
        <v>110</v>
      </c>
      <c r="D316" s="56"/>
      <c r="E316" s="56">
        <v>1</v>
      </c>
      <c r="F316" s="56">
        <v>0</v>
      </c>
      <c r="G316" s="56">
        <v>0</v>
      </c>
      <c r="H316" s="56">
        <v>1</v>
      </c>
      <c r="I316" s="56">
        <v>7</v>
      </c>
      <c r="J316" s="104">
        <v>0.14285714285714285</v>
      </c>
      <c r="K316" s="56" t="s">
        <v>290</v>
      </c>
      <c r="L316" s="56" t="s">
        <v>13</v>
      </c>
      <c r="M316" s="56" t="s">
        <v>13</v>
      </c>
      <c r="N316" s="56" t="s">
        <v>13</v>
      </c>
      <c r="O316" s="56"/>
      <c r="P316" s="56"/>
      <c r="Q316" s="56"/>
      <c r="R316" s="56" t="s">
        <v>18</v>
      </c>
      <c r="S316" s="56" t="s">
        <v>113</v>
      </c>
      <c r="T316" s="58" t="s">
        <v>7330</v>
      </c>
      <c r="U316" s="56" t="s">
        <v>13</v>
      </c>
      <c r="V316" s="58" t="s">
        <v>13</v>
      </c>
      <c r="W316" s="58" t="s">
        <v>7330</v>
      </c>
      <c r="X316" s="58" t="s">
        <v>13</v>
      </c>
      <c r="Y316" s="58" t="s">
        <v>13</v>
      </c>
      <c r="Z316" s="58" t="s">
        <v>13</v>
      </c>
      <c r="AA316" s="58" t="s">
        <v>13</v>
      </c>
      <c r="AB316" s="58" t="s">
        <v>13</v>
      </c>
      <c r="AC316" s="56" t="s">
        <v>13</v>
      </c>
      <c r="AD316" s="56" t="s">
        <v>13</v>
      </c>
      <c r="AE316" s="56" t="s">
        <v>13</v>
      </c>
      <c r="AF316" s="56" t="s">
        <v>13</v>
      </c>
      <c r="AG316" s="56" t="s">
        <v>13</v>
      </c>
      <c r="AH316" s="56" t="s">
        <v>13</v>
      </c>
    </row>
    <row r="317" spans="1:34" ht="24.9" customHeight="1" x14ac:dyDescent="0.3">
      <c r="A317" s="59" t="s">
        <v>305</v>
      </c>
      <c r="B317" s="60" t="s">
        <v>297</v>
      </c>
      <c r="C317" s="57" t="s">
        <v>301</v>
      </c>
      <c r="D317" s="57" t="s">
        <v>298</v>
      </c>
      <c r="E317" s="57">
        <v>2</v>
      </c>
      <c r="F317" s="57">
        <v>2</v>
      </c>
      <c r="G317" s="57">
        <v>0</v>
      </c>
      <c r="H317" s="57">
        <v>4</v>
      </c>
      <c r="I317" s="57">
        <v>33</v>
      </c>
      <c r="J317" s="104">
        <v>0.12121212121212122</v>
      </c>
      <c r="K317" s="56" t="s">
        <v>306</v>
      </c>
      <c r="L317" s="57" t="s">
        <v>302</v>
      </c>
      <c r="M317" s="57" t="s">
        <v>303</v>
      </c>
      <c r="N317" s="57" t="s">
        <v>7372</v>
      </c>
      <c r="O317" s="57"/>
      <c r="P317" s="57"/>
      <c r="Q317" s="57"/>
      <c r="R317" s="57" t="s">
        <v>18</v>
      </c>
      <c r="S317" s="57" t="s">
        <v>130</v>
      </c>
      <c r="T317" s="61" t="s">
        <v>13</v>
      </c>
      <c r="U317" s="56" t="s">
        <v>7330</v>
      </c>
      <c r="V317" s="61" t="s">
        <v>13</v>
      </c>
      <c r="W317" s="61" t="s">
        <v>13</v>
      </c>
      <c r="X317" s="61" t="s">
        <v>13</v>
      </c>
      <c r="Y317" s="61" t="s">
        <v>13</v>
      </c>
      <c r="Z317" s="61" t="s">
        <v>13</v>
      </c>
      <c r="AA317" s="58" t="s">
        <v>7330</v>
      </c>
      <c r="AB317" s="61" t="s">
        <v>13</v>
      </c>
      <c r="AC317" s="56" t="s">
        <v>13</v>
      </c>
      <c r="AD317" s="56" t="s">
        <v>13</v>
      </c>
      <c r="AE317" s="56" t="s">
        <v>13</v>
      </c>
      <c r="AF317" s="56" t="s">
        <v>13</v>
      </c>
      <c r="AG317" s="56" t="s">
        <v>13</v>
      </c>
      <c r="AH317" s="56" t="s">
        <v>13</v>
      </c>
    </row>
    <row r="318" spans="1:34" ht="24.9" customHeight="1" x14ac:dyDescent="0.3">
      <c r="A318" s="54" t="s">
        <v>1017</v>
      </c>
      <c r="B318" s="55" t="s">
        <v>1000</v>
      </c>
      <c r="C318" s="56" t="s">
        <v>1004</v>
      </c>
      <c r="D318" s="56" t="s">
        <v>1001</v>
      </c>
      <c r="E318" s="56">
        <v>3</v>
      </c>
      <c r="F318" s="56">
        <v>3</v>
      </c>
      <c r="G318" s="56">
        <v>2</v>
      </c>
      <c r="H318" s="56">
        <v>8</v>
      </c>
      <c r="I318" s="56">
        <v>13</v>
      </c>
      <c r="J318" s="104">
        <v>0.54</v>
      </c>
      <c r="K318" s="56" t="s">
        <v>1018</v>
      </c>
      <c r="L318" s="56" t="s">
        <v>1005</v>
      </c>
      <c r="M318" s="56" t="s">
        <v>1006</v>
      </c>
      <c r="N318" s="56">
        <v>100</v>
      </c>
      <c r="O318" s="56"/>
      <c r="P318" s="56"/>
      <c r="Q318" s="56"/>
      <c r="R318" s="56" t="s">
        <v>18</v>
      </c>
      <c r="S318" s="57" t="s">
        <v>55</v>
      </c>
      <c r="T318" s="58" t="s">
        <v>7330</v>
      </c>
      <c r="U318" s="56" t="s">
        <v>13</v>
      </c>
      <c r="V318" s="58" t="s">
        <v>13</v>
      </c>
      <c r="W318" s="58" t="s">
        <v>13</v>
      </c>
      <c r="X318" s="58" t="s">
        <v>13</v>
      </c>
      <c r="Y318" s="58" t="s">
        <v>13</v>
      </c>
      <c r="Z318" s="58" t="s">
        <v>7330</v>
      </c>
      <c r="AA318" s="58" t="s">
        <v>13</v>
      </c>
      <c r="AB318" s="58" t="s">
        <v>13</v>
      </c>
      <c r="AC318" s="56" t="s">
        <v>7330</v>
      </c>
      <c r="AD318" s="56" t="s">
        <v>13</v>
      </c>
      <c r="AE318" s="56" t="s">
        <v>13</v>
      </c>
      <c r="AF318" s="56" t="s">
        <v>7330</v>
      </c>
      <c r="AG318" s="56" t="s">
        <v>13</v>
      </c>
      <c r="AH318" s="56" t="s">
        <v>13</v>
      </c>
    </row>
    <row r="319" spans="1:34" ht="24.9" customHeight="1" x14ac:dyDescent="0.3">
      <c r="A319" s="54" t="s">
        <v>3087</v>
      </c>
      <c r="B319" s="55" t="s">
        <v>3070</v>
      </c>
      <c r="C319" s="56" t="s">
        <v>3074</v>
      </c>
      <c r="D319" s="56" t="s">
        <v>3071</v>
      </c>
      <c r="E319" s="56">
        <v>1</v>
      </c>
      <c r="F319" s="56">
        <v>2</v>
      </c>
      <c r="G319" s="56">
        <v>5</v>
      </c>
      <c r="H319" s="56">
        <v>8</v>
      </c>
      <c r="I319" s="56">
        <v>24</v>
      </c>
      <c r="J319" s="104">
        <v>0.33333333333333331</v>
      </c>
      <c r="K319" s="56" t="s">
        <v>3088</v>
      </c>
      <c r="L319" s="56" t="s">
        <v>3075</v>
      </c>
      <c r="M319" s="56" t="s">
        <v>3076</v>
      </c>
      <c r="N319" s="56">
        <v>100</v>
      </c>
      <c r="O319" s="56"/>
      <c r="P319" s="56"/>
      <c r="Q319" s="56"/>
      <c r="R319" s="56" t="s">
        <v>112</v>
      </c>
      <c r="S319" s="57" t="s">
        <v>79</v>
      </c>
      <c r="T319" s="58" t="s">
        <v>13</v>
      </c>
      <c r="U319" s="56" t="s">
        <v>13</v>
      </c>
      <c r="V319" s="58" t="s">
        <v>7330</v>
      </c>
      <c r="W319" s="58" t="s">
        <v>13</v>
      </c>
      <c r="X319" s="58" t="s">
        <v>13</v>
      </c>
      <c r="Y319" s="58" t="s">
        <v>7330</v>
      </c>
      <c r="Z319" s="58" t="s">
        <v>7330</v>
      </c>
      <c r="AA319" s="58" t="s">
        <v>13</v>
      </c>
      <c r="AB319" s="58" t="s">
        <v>13</v>
      </c>
      <c r="AC319" s="56" t="s">
        <v>13</v>
      </c>
      <c r="AD319" s="56" t="s">
        <v>13</v>
      </c>
      <c r="AE319" s="56" t="s">
        <v>7330</v>
      </c>
      <c r="AF319" s="56" t="s">
        <v>13</v>
      </c>
      <c r="AG319" s="56" t="s">
        <v>13</v>
      </c>
      <c r="AH319" s="56" t="s">
        <v>7330</v>
      </c>
    </row>
    <row r="320" spans="1:34" ht="24.9" customHeight="1" x14ac:dyDescent="0.3">
      <c r="A320" s="59" t="s">
        <v>6584</v>
      </c>
      <c r="B320" s="60" t="s">
        <v>6583</v>
      </c>
      <c r="C320" s="57" t="s">
        <v>110</v>
      </c>
      <c r="D320" s="57"/>
      <c r="E320" s="57">
        <v>0</v>
      </c>
      <c r="F320" s="57">
        <v>1</v>
      </c>
      <c r="G320" s="57">
        <v>1</v>
      </c>
      <c r="H320" s="57">
        <v>2</v>
      </c>
      <c r="I320" s="57">
        <v>7</v>
      </c>
      <c r="J320" s="104">
        <v>0.2857142857142857</v>
      </c>
      <c r="K320" s="56" t="s">
        <v>6585</v>
      </c>
      <c r="L320" s="57" t="s">
        <v>6586</v>
      </c>
      <c r="M320" s="57" t="s">
        <v>202</v>
      </c>
      <c r="N320" s="57">
        <v>100</v>
      </c>
      <c r="O320" s="57" t="s">
        <v>17906</v>
      </c>
      <c r="P320" s="57" t="s">
        <v>6587</v>
      </c>
      <c r="Q320" s="57">
        <v>100</v>
      </c>
      <c r="R320" s="57" t="s">
        <v>112</v>
      </c>
      <c r="S320" s="56" t="s">
        <v>250</v>
      </c>
      <c r="T320" s="61" t="s">
        <v>13</v>
      </c>
      <c r="U320" s="56" t="s">
        <v>7330</v>
      </c>
      <c r="V320" s="61" t="s">
        <v>13</v>
      </c>
      <c r="W320" s="61" t="s">
        <v>13</v>
      </c>
      <c r="X320" s="61" t="s">
        <v>13</v>
      </c>
      <c r="Y320" s="61" t="s">
        <v>13</v>
      </c>
      <c r="Z320" s="61" t="s">
        <v>13</v>
      </c>
      <c r="AA320" s="58" t="s">
        <v>7330</v>
      </c>
      <c r="AB320" s="61" t="s">
        <v>13</v>
      </c>
      <c r="AC320" s="56" t="s">
        <v>13</v>
      </c>
      <c r="AD320" s="56" t="s">
        <v>13</v>
      </c>
      <c r="AE320" s="56" t="s">
        <v>13</v>
      </c>
      <c r="AF320" s="56" t="s">
        <v>13</v>
      </c>
      <c r="AG320" s="56" t="s">
        <v>13</v>
      </c>
      <c r="AH320" s="56" t="s">
        <v>13</v>
      </c>
    </row>
    <row r="321" spans="1:34" ht="24.9" customHeight="1" x14ac:dyDescent="0.3">
      <c r="A321" s="54" t="s">
        <v>2537</v>
      </c>
      <c r="B321" s="55" t="s">
        <v>2536</v>
      </c>
      <c r="C321" s="56" t="s">
        <v>110</v>
      </c>
      <c r="D321" s="56"/>
      <c r="E321" s="56">
        <v>0</v>
      </c>
      <c r="F321" s="56">
        <v>0</v>
      </c>
      <c r="G321" s="56">
        <v>1</v>
      </c>
      <c r="H321" s="56">
        <v>1</v>
      </c>
      <c r="I321" s="56">
        <v>29</v>
      </c>
      <c r="J321" s="104">
        <v>3.4482758620689655E-2</v>
      </c>
      <c r="K321" s="56" t="s">
        <v>2538</v>
      </c>
      <c r="L321" s="56" t="s">
        <v>2539</v>
      </c>
      <c r="M321" s="56" t="s">
        <v>110</v>
      </c>
      <c r="N321" s="56">
        <v>100</v>
      </c>
      <c r="O321" s="57" t="s">
        <v>17906</v>
      </c>
      <c r="P321" s="56" t="s">
        <v>410</v>
      </c>
      <c r="Q321" s="56">
        <v>100</v>
      </c>
      <c r="R321" s="56" t="s">
        <v>112</v>
      </c>
      <c r="S321" s="56" t="s">
        <v>250</v>
      </c>
      <c r="T321" s="58" t="s">
        <v>13</v>
      </c>
      <c r="U321" s="56" t="s">
        <v>13</v>
      </c>
      <c r="V321" s="58" t="s">
        <v>7330</v>
      </c>
      <c r="W321" s="58" t="s">
        <v>13</v>
      </c>
      <c r="X321" s="58" t="s">
        <v>13</v>
      </c>
      <c r="Y321" s="58" t="s">
        <v>7330</v>
      </c>
      <c r="Z321" s="58" t="s">
        <v>13</v>
      </c>
      <c r="AA321" s="58" t="s">
        <v>7330</v>
      </c>
      <c r="AB321" s="58" t="s">
        <v>13</v>
      </c>
      <c r="AC321" s="56" t="s">
        <v>13</v>
      </c>
      <c r="AD321" s="56" t="s">
        <v>13</v>
      </c>
      <c r="AE321" s="56" t="s">
        <v>13</v>
      </c>
      <c r="AF321" s="56" t="s">
        <v>13</v>
      </c>
      <c r="AG321" s="56" t="s">
        <v>13</v>
      </c>
      <c r="AH321" s="56" t="s">
        <v>13</v>
      </c>
    </row>
    <row r="322" spans="1:34" ht="24.9" customHeight="1" x14ac:dyDescent="0.3">
      <c r="A322" s="59" t="s">
        <v>6456</v>
      </c>
      <c r="B322" s="60" t="s">
        <v>6454</v>
      </c>
      <c r="C322" s="57" t="s">
        <v>6458</v>
      </c>
      <c r="D322" s="57" t="s">
        <v>6455</v>
      </c>
      <c r="E322" s="57">
        <v>3</v>
      </c>
      <c r="F322" s="57">
        <v>1</v>
      </c>
      <c r="G322" s="57">
        <v>0</v>
      </c>
      <c r="H322" s="57">
        <v>4</v>
      </c>
      <c r="I322" s="57">
        <v>24</v>
      </c>
      <c r="J322" s="104">
        <v>0.16666666666666666</v>
      </c>
      <c r="K322" s="56" t="s">
        <v>6457</v>
      </c>
      <c r="L322" s="57" t="s">
        <v>6459</v>
      </c>
      <c r="M322" s="57" t="s">
        <v>6458</v>
      </c>
      <c r="N322" s="57" t="s">
        <v>7372</v>
      </c>
      <c r="O322" s="57"/>
      <c r="P322" s="57"/>
      <c r="Q322" s="57"/>
      <c r="R322" s="57" t="s">
        <v>18</v>
      </c>
      <c r="S322" s="57" t="s">
        <v>55</v>
      </c>
      <c r="T322" s="61" t="s">
        <v>13</v>
      </c>
      <c r="U322" s="56" t="s">
        <v>7330</v>
      </c>
      <c r="V322" s="61" t="s">
        <v>13</v>
      </c>
      <c r="W322" s="61" t="s">
        <v>13</v>
      </c>
      <c r="X322" s="61" t="s">
        <v>7330</v>
      </c>
      <c r="Y322" s="61" t="s">
        <v>13</v>
      </c>
      <c r="Z322" s="61" t="s">
        <v>13</v>
      </c>
      <c r="AA322" s="58" t="s">
        <v>7330</v>
      </c>
      <c r="AB322" s="61" t="s">
        <v>13</v>
      </c>
      <c r="AC322" s="56" t="s">
        <v>13</v>
      </c>
      <c r="AD322" s="56" t="s">
        <v>7330</v>
      </c>
      <c r="AE322" s="56" t="s">
        <v>13</v>
      </c>
      <c r="AF322" s="56" t="s">
        <v>13</v>
      </c>
      <c r="AG322" s="56" t="s">
        <v>13</v>
      </c>
      <c r="AH322" s="56" t="s">
        <v>13</v>
      </c>
    </row>
    <row r="323" spans="1:34" ht="24.9" customHeight="1" x14ac:dyDescent="0.3">
      <c r="A323" s="59" t="s">
        <v>179</v>
      </c>
      <c r="B323" s="60" t="s">
        <v>178</v>
      </c>
      <c r="C323" s="57" t="s">
        <v>181</v>
      </c>
      <c r="D323" s="57"/>
      <c r="E323" s="57">
        <v>0</v>
      </c>
      <c r="F323" s="57">
        <v>1</v>
      </c>
      <c r="G323" s="57">
        <v>0</v>
      </c>
      <c r="H323" s="57">
        <v>1</v>
      </c>
      <c r="I323" s="57">
        <v>6</v>
      </c>
      <c r="J323" s="104">
        <v>0.16666666666666666</v>
      </c>
      <c r="K323" s="56" t="s">
        <v>180</v>
      </c>
      <c r="L323" s="57" t="s">
        <v>182</v>
      </c>
      <c r="M323" s="57" t="s">
        <v>183</v>
      </c>
      <c r="N323" s="57" t="s">
        <v>7387</v>
      </c>
      <c r="O323" s="57"/>
      <c r="P323" s="57"/>
      <c r="Q323" s="57"/>
      <c r="R323" s="57" t="s">
        <v>18</v>
      </c>
      <c r="S323" s="57" t="s">
        <v>130</v>
      </c>
      <c r="T323" s="61" t="s">
        <v>13</v>
      </c>
      <c r="U323" s="56" t="s">
        <v>7330</v>
      </c>
      <c r="V323" s="61" t="s">
        <v>13</v>
      </c>
      <c r="W323" s="61" t="s">
        <v>13</v>
      </c>
      <c r="X323" s="61" t="s">
        <v>7330</v>
      </c>
      <c r="Y323" s="61" t="s">
        <v>13</v>
      </c>
      <c r="Z323" s="61" t="s">
        <v>13</v>
      </c>
      <c r="AA323" s="61" t="s">
        <v>13</v>
      </c>
      <c r="AB323" s="61" t="s">
        <v>13</v>
      </c>
      <c r="AC323" s="56" t="s">
        <v>13</v>
      </c>
      <c r="AD323" s="56" t="s">
        <v>13</v>
      </c>
      <c r="AE323" s="56" t="s">
        <v>13</v>
      </c>
      <c r="AF323" s="56" t="s">
        <v>13</v>
      </c>
      <c r="AG323" s="56" t="s">
        <v>13</v>
      </c>
      <c r="AH323" s="56" t="s">
        <v>13</v>
      </c>
    </row>
    <row r="324" spans="1:34" ht="24.9" customHeight="1" x14ac:dyDescent="0.3">
      <c r="A324" s="54" t="s">
        <v>6365</v>
      </c>
      <c r="B324" s="55" t="s">
        <v>6355</v>
      </c>
      <c r="C324" s="56" t="s">
        <v>6359</v>
      </c>
      <c r="D324" s="56" t="s">
        <v>6356</v>
      </c>
      <c r="E324" s="56">
        <v>2</v>
      </c>
      <c r="F324" s="56">
        <v>1</v>
      </c>
      <c r="G324" s="56">
        <v>2</v>
      </c>
      <c r="H324" s="56">
        <v>5</v>
      </c>
      <c r="I324" s="56">
        <v>11</v>
      </c>
      <c r="J324" s="104">
        <v>0.45454545454545453</v>
      </c>
      <c r="K324" s="56" t="s">
        <v>6366</v>
      </c>
      <c r="L324" s="56" t="s">
        <v>6360</v>
      </c>
      <c r="M324" s="56" t="s">
        <v>6361</v>
      </c>
      <c r="N324" s="56">
        <v>100</v>
      </c>
      <c r="O324" s="56"/>
      <c r="P324" s="56"/>
      <c r="Q324" s="56"/>
      <c r="R324" s="56" t="s">
        <v>18</v>
      </c>
      <c r="S324" s="56" t="s">
        <v>102</v>
      </c>
      <c r="T324" s="58" t="s">
        <v>13</v>
      </c>
      <c r="U324" s="56" t="s">
        <v>13</v>
      </c>
      <c r="V324" s="58" t="s">
        <v>7330</v>
      </c>
      <c r="W324" s="58" t="s">
        <v>13</v>
      </c>
      <c r="X324" s="58" t="s">
        <v>13</v>
      </c>
      <c r="Y324" s="58" t="s">
        <v>7330</v>
      </c>
      <c r="Z324" s="58" t="s">
        <v>13</v>
      </c>
      <c r="AA324" s="58" t="s">
        <v>13</v>
      </c>
      <c r="AB324" s="58" t="s">
        <v>13</v>
      </c>
      <c r="AC324" s="56" t="s">
        <v>13</v>
      </c>
      <c r="AD324" s="56" t="s">
        <v>13</v>
      </c>
      <c r="AE324" s="56" t="s">
        <v>13</v>
      </c>
      <c r="AF324" s="56" t="s">
        <v>13</v>
      </c>
      <c r="AG324" s="56" t="s">
        <v>13</v>
      </c>
      <c r="AH324" s="56" t="s">
        <v>13</v>
      </c>
    </row>
    <row r="325" spans="1:34" ht="24.9" customHeight="1" x14ac:dyDescent="0.3">
      <c r="A325" s="54" t="s">
        <v>3401</v>
      </c>
      <c r="B325" s="55" t="s">
        <v>3369</v>
      </c>
      <c r="C325" s="56" t="s">
        <v>3361</v>
      </c>
      <c r="D325" s="56" t="s">
        <v>3370</v>
      </c>
      <c r="E325" s="56">
        <v>5</v>
      </c>
      <c r="F325" s="56">
        <v>1</v>
      </c>
      <c r="G325" s="56">
        <v>8</v>
      </c>
      <c r="H325" s="56">
        <v>14</v>
      </c>
      <c r="I325" s="56">
        <v>31</v>
      </c>
      <c r="J325" s="104">
        <v>0.45161290322580644</v>
      </c>
      <c r="K325" s="56" t="s">
        <v>3402</v>
      </c>
      <c r="L325" s="56" t="s">
        <v>3373</v>
      </c>
      <c r="M325" s="56" t="s">
        <v>3361</v>
      </c>
      <c r="N325" s="56">
        <v>100</v>
      </c>
      <c r="O325" s="56"/>
      <c r="P325" s="56"/>
      <c r="Q325" s="56"/>
      <c r="R325" s="56" t="s">
        <v>18</v>
      </c>
      <c r="S325" s="56" t="s">
        <v>465</v>
      </c>
      <c r="T325" s="58" t="s">
        <v>7330</v>
      </c>
      <c r="U325" s="56" t="s">
        <v>13</v>
      </c>
      <c r="V325" s="58" t="s">
        <v>13</v>
      </c>
      <c r="W325" s="58" t="s">
        <v>13</v>
      </c>
      <c r="X325" s="58" t="s">
        <v>13</v>
      </c>
      <c r="Y325" s="58" t="s">
        <v>13</v>
      </c>
      <c r="Z325" s="58" t="s">
        <v>13</v>
      </c>
      <c r="AA325" s="58" t="s">
        <v>13</v>
      </c>
      <c r="AB325" s="58" t="s">
        <v>13</v>
      </c>
      <c r="AC325" s="56" t="s">
        <v>13</v>
      </c>
      <c r="AD325" s="56" t="s">
        <v>13</v>
      </c>
      <c r="AE325" s="56" t="s">
        <v>13</v>
      </c>
      <c r="AF325" s="56" t="s">
        <v>7330</v>
      </c>
      <c r="AG325" s="56" t="s">
        <v>13</v>
      </c>
      <c r="AH325" s="56" t="s">
        <v>13</v>
      </c>
    </row>
    <row r="326" spans="1:34" ht="24.9" customHeight="1" x14ac:dyDescent="0.3">
      <c r="A326" s="54" t="s">
        <v>2106</v>
      </c>
      <c r="B326" s="55" t="s">
        <v>2100</v>
      </c>
      <c r="C326" s="56" t="s">
        <v>2104</v>
      </c>
      <c r="D326" s="56" t="s">
        <v>2101</v>
      </c>
      <c r="E326" s="56">
        <v>1</v>
      </c>
      <c r="F326" s="56">
        <v>1</v>
      </c>
      <c r="G326" s="56">
        <v>0</v>
      </c>
      <c r="H326" s="56">
        <v>2</v>
      </c>
      <c r="I326" s="56">
        <v>7</v>
      </c>
      <c r="J326" s="104">
        <v>0.2857142857142857</v>
      </c>
      <c r="K326" s="56" t="s">
        <v>2107</v>
      </c>
      <c r="L326" s="56" t="s">
        <v>2105</v>
      </c>
      <c r="M326" s="56" t="s">
        <v>2104</v>
      </c>
      <c r="N326" s="56">
        <v>100</v>
      </c>
      <c r="O326" s="56"/>
      <c r="P326" s="56"/>
      <c r="Q326" s="56"/>
      <c r="R326" s="56" t="s">
        <v>18</v>
      </c>
      <c r="S326" s="57" t="s">
        <v>418</v>
      </c>
      <c r="T326" s="58" t="s">
        <v>7330</v>
      </c>
      <c r="U326" s="56" t="s">
        <v>13</v>
      </c>
      <c r="V326" s="58" t="s">
        <v>13</v>
      </c>
      <c r="W326" s="58" t="s">
        <v>7330</v>
      </c>
      <c r="X326" s="58" t="s">
        <v>13</v>
      </c>
      <c r="Y326" s="58" t="s">
        <v>13</v>
      </c>
      <c r="Z326" s="58" t="s">
        <v>13</v>
      </c>
      <c r="AA326" s="58" t="s">
        <v>13</v>
      </c>
      <c r="AB326" s="58" t="s">
        <v>13</v>
      </c>
      <c r="AC326" s="56" t="s">
        <v>7330</v>
      </c>
      <c r="AD326" s="56" t="s">
        <v>13</v>
      </c>
      <c r="AE326" s="56" t="s">
        <v>13</v>
      </c>
      <c r="AF326" s="56" t="s">
        <v>13</v>
      </c>
      <c r="AG326" s="56" t="s">
        <v>13</v>
      </c>
      <c r="AH326" s="56" t="s">
        <v>13</v>
      </c>
    </row>
    <row r="327" spans="1:34" ht="24.9" customHeight="1" x14ac:dyDescent="0.3">
      <c r="A327" s="54" t="s">
        <v>3790</v>
      </c>
      <c r="B327" s="55" t="s">
        <v>3788</v>
      </c>
      <c r="C327" s="56" t="s">
        <v>3792</v>
      </c>
      <c r="D327" s="56" t="s">
        <v>3789</v>
      </c>
      <c r="E327" s="56">
        <v>2</v>
      </c>
      <c r="F327" s="56">
        <v>0</v>
      </c>
      <c r="G327" s="56">
        <v>1</v>
      </c>
      <c r="H327" s="56">
        <v>3</v>
      </c>
      <c r="I327" s="56">
        <v>24</v>
      </c>
      <c r="J327" s="104">
        <v>0.125</v>
      </c>
      <c r="K327" s="56" t="s">
        <v>3791</v>
      </c>
      <c r="L327" s="56" t="s">
        <v>3793</v>
      </c>
      <c r="M327" s="56" t="s">
        <v>3794</v>
      </c>
      <c r="N327" s="56" t="s">
        <v>7386</v>
      </c>
      <c r="O327" s="56"/>
      <c r="P327" s="56"/>
      <c r="Q327" s="56"/>
      <c r="R327" s="56" t="s">
        <v>18</v>
      </c>
      <c r="S327" s="56" t="s">
        <v>102</v>
      </c>
      <c r="T327" s="58" t="s">
        <v>13</v>
      </c>
      <c r="U327" s="56" t="s">
        <v>13</v>
      </c>
      <c r="V327" s="58" t="s">
        <v>7330</v>
      </c>
      <c r="W327" s="58" t="s">
        <v>13</v>
      </c>
      <c r="X327" s="58" t="s">
        <v>13</v>
      </c>
      <c r="Y327" s="58" t="s">
        <v>7330</v>
      </c>
      <c r="Z327" s="58" t="s">
        <v>13</v>
      </c>
      <c r="AA327" s="58" t="s">
        <v>13</v>
      </c>
      <c r="AB327" s="58" t="s">
        <v>13</v>
      </c>
      <c r="AC327" s="56" t="s">
        <v>13</v>
      </c>
      <c r="AD327" s="56" t="s">
        <v>13</v>
      </c>
      <c r="AE327" s="56" t="s">
        <v>13</v>
      </c>
      <c r="AF327" s="56" t="s">
        <v>13</v>
      </c>
      <c r="AG327" s="56" t="s">
        <v>13</v>
      </c>
      <c r="AH327" s="56" t="s">
        <v>13</v>
      </c>
    </row>
    <row r="328" spans="1:34" ht="24.9" customHeight="1" x14ac:dyDescent="0.3">
      <c r="A328" s="54" t="s">
        <v>6517</v>
      </c>
      <c r="B328" s="55" t="s">
        <v>6515</v>
      </c>
      <c r="C328" s="56" t="s">
        <v>6519</v>
      </c>
      <c r="D328" s="56" t="s">
        <v>6516</v>
      </c>
      <c r="E328" s="56">
        <v>0</v>
      </c>
      <c r="F328" s="56">
        <v>0</v>
      </c>
      <c r="G328" s="56">
        <v>1</v>
      </c>
      <c r="H328" s="56">
        <v>1</v>
      </c>
      <c r="I328" s="56">
        <v>13</v>
      </c>
      <c r="J328" s="104">
        <v>7.6923076923076927E-2</v>
      </c>
      <c r="K328" s="56" t="s">
        <v>6518</v>
      </c>
      <c r="L328" s="56" t="s">
        <v>6520</v>
      </c>
      <c r="M328" s="56" t="s">
        <v>6519</v>
      </c>
      <c r="N328" s="56" t="s">
        <v>7372</v>
      </c>
      <c r="O328" s="56"/>
      <c r="P328" s="56"/>
      <c r="Q328" s="56"/>
      <c r="R328" s="56" t="s">
        <v>18</v>
      </c>
      <c r="S328" s="57" t="s">
        <v>102</v>
      </c>
      <c r="T328" s="58" t="s">
        <v>13</v>
      </c>
      <c r="U328" s="56" t="s">
        <v>13</v>
      </c>
      <c r="V328" s="58" t="s">
        <v>7330</v>
      </c>
      <c r="W328" s="58" t="s">
        <v>13</v>
      </c>
      <c r="X328" s="58" t="s">
        <v>13</v>
      </c>
      <c r="Y328" s="58" t="s">
        <v>7330</v>
      </c>
      <c r="Z328" s="58" t="s">
        <v>13</v>
      </c>
      <c r="AA328" s="58" t="s">
        <v>7330</v>
      </c>
      <c r="AB328" s="58" t="s">
        <v>13</v>
      </c>
      <c r="AC328" s="56" t="s">
        <v>13</v>
      </c>
      <c r="AD328" s="56" t="s">
        <v>7330</v>
      </c>
      <c r="AE328" s="56" t="s">
        <v>13</v>
      </c>
      <c r="AF328" s="56" t="s">
        <v>13</v>
      </c>
      <c r="AG328" s="56" t="s">
        <v>7330</v>
      </c>
      <c r="AH328" s="56" t="s">
        <v>13</v>
      </c>
    </row>
    <row r="329" spans="1:34" ht="24.9" customHeight="1" x14ac:dyDescent="0.3">
      <c r="A329" s="54" t="s">
        <v>4238</v>
      </c>
      <c r="B329" s="55" t="s">
        <v>4215</v>
      </c>
      <c r="C329" s="56" t="s">
        <v>4219</v>
      </c>
      <c r="D329" s="56" t="s">
        <v>4216</v>
      </c>
      <c r="E329" s="56">
        <v>7</v>
      </c>
      <c r="F329" s="56">
        <v>0</v>
      </c>
      <c r="G329" s="56">
        <v>3</v>
      </c>
      <c r="H329" s="56">
        <v>10</v>
      </c>
      <c r="I329" s="56">
        <v>32</v>
      </c>
      <c r="J329" s="104">
        <v>0.3125</v>
      </c>
      <c r="K329" s="56" t="s">
        <v>4239</v>
      </c>
      <c r="L329" s="56" t="s">
        <v>4220</v>
      </c>
      <c r="M329" s="56" t="s">
        <v>4221</v>
      </c>
      <c r="N329" s="56" t="s">
        <v>7374</v>
      </c>
      <c r="O329" s="56"/>
      <c r="P329" s="56"/>
      <c r="Q329" s="56"/>
      <c r="R329" s="56" t="s">
        <v>18</v>
      </c>
      <c r="S329" s="56" t="s">
        <v>465</v>
      </c>
      <c r="T329" s="58" t="s">
        <v>7330</v>
      </c>
      <c r="U329" s="56" t="s">
        <v>13</v>
      </c>
      <c r="V329" s="58" t="s">
        <v>13</v>
      </c>
      <c r="W329" s="58" t="s">
        <v>7330</v>
      </c>
      <c r="X329" s="58" t="s">
        <v>13</v>
      </c>
      <c r="Y329" s="58" t="s">
        <v>13</v>
      </c>
      <c r="Z329" s="58" t="s">
        <v>13</v>
      </c>
      <c r="AA329" s="58" t="s">
        <v>13</v>
      </c>
      <c r="AB329" s="58" t="s">
        <v>13</v>
      </c>
      <c r="AC329" s="56" t="s">
        <v>13</v>
      </c>
      <c r="AD329" s="56" t="s">
        <v>13</v>
      </c>
      <c r="AE329" s="56" t="s">
        <v>13</v>
      </c>
      <c r="AF329" s="56" t="s">
        <v>13</v>
      </c>
      <c r="AG329" s="56" t="s">
        <v>13</v>
      </c>
      <c r="AH329" s="56" t="s">
        <v>13</v>
      </c>
    </row>
    <row r="330" spans="1:34" ht="24.9" customHeight="1" x14ac:dyDescent="0.3">
      <c r="A330" s="54" t="s">
        <v>2293</v>
      </c>
      <c r="B330" s="55" t="s">
        <v>2287</v>
      </c>
      <c r="C330" s="56" t="s">
        <v>2291</v>
      </c>
      <c r="D330" s="56" t="s">
        <v>2288</v>
      </c>
      <c r="E330" s="56">
        <v>0</v>
      </c>
      <c r="F330" s="56">
        <v>0</v>
      </c>
      <c r="G330" s="56">
        <v>2</v>
      </c>
      <c r="H330" s="56">
        <v>2</v>
      </c>
      <c r="I330" s="56">
        <v>39</v>
      </c>
      <c r="J330" s="104">
        <v>5.128205128205128E-2</v>
      </c>
      <c r="K330" s="56" t="s">
        <v>2294</v>
      </c>
      <c r="L330" s="56" t="s">
        <v>2292</v>
      </c>
      <c r="M330" s="56" t="s">
        <v>2291</v>
      </c>
      <c r="N330" s="56" t="s">
        <v>7387</v>
      </c>
      <c r="O330" s="56"/>
      <c r="P330" s="56"/>
      <c r="Q330" s="56"/>
      <c r="R330" s="56" t="s">
        <v>18</v>
      </c>
      <c r="S330" s="56" t="s">
        <v>55</v>
      </c>
      <c r="T330" s="58" t="s">
        <v>13</v>
      </c>
      <c r="U330" s="56" t="s">
        <v>13</v>
      </c>
      <c r="V330" s="58" t="s">
        <v>7330</v>
      </c>
      <c r="W330" s="58" t="s">
        <v>13</v>
      </c>
      <c r="X330" s="58" t="s">
        <v>13</v>
      </c>
      <c r="Y330" s="58" t="s">
        <v>7330</v>
      </c>
      <c r="Z330" s="58" t="s">
        <v>13</v>
      </c>
      <c r="AA330" s="58" t="s">
        <v>13</v>
      </c>
      <c r="AB330" s="58" t="s">
        <v>13</v>
      </c>
      <c r="AC330" s="56" t="s">
        <v>13</v>
      </c>
      <c r="AD330" s="56" t="s">
        <v>7330</v>
      </c>
      <c r="AE330" s="56" t="s">
        <v>13</v>
      </c>
      <c r="AF330" s="56" t="s">
        <v>7330</v>
      </c>
      <c r="AG330" s="56" t="s">
        <v>13</v>
      </c>
      <c r="AH330" s="56" t="s">
        <v>13</v>
      </c>
    </row>
    <row r="331" spans="1:34" ht="24.9" customHeight="1" x14ac:dyDescent="0.3">
      <c r="A331" s="54" t="s">
        <v>5173</v>
      </c>
      <c r="B331" s="55" t="s">
        <v>5172</v>
      </c>
      <c r="C331" s="56" t="s">
        <v>110</v>
      </c>
      <c r="D331" s="56"/>
      <c r="E331" s="56">
        <v>0</v>
      </c>
      <c r="F331" s="56">
        <v>1</v>
      </c>
      <c r="G331" s="57">
        <v>0</v>
      </c>
      <c r="H331" s="56">
        <v>1</v>
      </c>
      <c r="I331" s="56">
        <v>5</v>
      </c>
      <c r="J331" s="104">
        <v>0.2</v>
      </c>
      <c r="K331" s="56" t="s">
        <v>5174</v>
      </c>
      <c r="L331" s="56" t="s">
        <v>13</v>
      </c>
      <c r="M331" s="56" t="s">
        <v>13</v>
      </c>
      <c r="N331" s="56" t="s">
        <v>13</v>
      </c>
      <c r="O331" s="56" t="s">
        <v>17919</v>
      </c>
      <c r="P331" s="56" t="s">
        <v>5175</v>
      </c>
      <c r="Q331" s="56" t="s">
        <v>7393</v>
      </c>
      <c r="R331" s="56" t="s">
        <v>236</v>
      </c>
      <c r="S331" s="56" t="s">
        <v>113</v>
      </c>
      <c r="T331" s="58" t="s">
        <v>7330</v>
      </c>
      <c r="U331" s="56" t="s">
        <v>13</v>
      </c>
      <c r="V331" s="58" t="s">
        <v>13</v>
      </c>
      <c r="W331" s="58" t="s">
        <v>13</v>
      </c>
      <c r="X331" s="58" t="s">
        <v>13</v>
      </c>
      <c r="Y331" s="58" t="s">
        <v>13</v>
      </c>
      <c r="Z331" s="58" t="s">
        <v>13</v>
      </c>
      <c r="AA331" s="58" t="s">
        <v>13</v>
      </c>
      <c r="AB331" s="58" t="s">
        <v>13</v>
      </c>
      <c r="AC331" s="56" t="s">
        <v>13</v>
      </c>
      <c r="AD331" s="56" t="s">
        <v>13</v>
      </c>
      <c r="AE331" s="56" t="s">
        <v>13</v>
      </c>
      <c r="AF331" s="56" t="s">
        <v>7330</v>
      </c>
      <c r="AG331" s="56" t="s">
        <v>13</v>
      </c>
      <c r="AH331" s="56" t="s">
        <v>13</v>
      </c>
    </row>
    <row r="332" spans="1:34" ht="24.9" customHeight="1" x14ac:dyDescent="0.3">
      <c r="A332" s="54" t="s">
        <v>4011</v>
      </c>
      <c r="B332" s="55" t="s">
        <v>4005</v>
      </c>
      <c r="C332" s="56" t="s">
        <v>4008</v>
      </c>
      <c r="D332" s="57" t="s">
        <v>7425</v>
      </c>
      <c r="E332" s="56">
        <v>1</v>
      </c>
      <c r="F332" s="56">
        <v>1</v>
      </c>
      <c r="G332" s="56">
        <v>2</v>
      </c>
      <c r="H332" s="56">
        <v>4</v>
      </c>
      <c r="I332" s="56">
        <v>10</v>
      </c>
      <c r="J332" s="104">
        <v>0.4</v>
      </c>
      <c r="K332" s="56" t="s">
        <v>4012</v>
      </c>
      <c r="L332" s="56" t="s">
        <v>4009</v>
      </c>
      <c r="M332" s="56" t="s">
        <v>4010</v>
      </c>
      <c r="N332" s="56">
        <v>100</v>
      </c>
      <c r="O332" s="56"/>
      <c r="P332" s="56"/>
      <c r="Q332" s="56"/>
      <c r="R332" s="56" t="s">
        <v>18</v>
      </c>
      <c r="S332" s="57" t="s">
        <v>91</v>
      </c>
      <c r="T332" s="58" t="s">
        <v>13</v>
      </c>
      <c r="U332" s="56" t="s">
        <v>13</v>
      </c>
      <c r="V332" s="58" t="s">
        <v>7330</v>
      </c>
      <c r="W332" s="58" t="s">
        <v>13</v>
      </c>
      <c r="X332" s="58" t="s">
        <v>13</v>
      </c>
      <c r="Y332" s="58" t="s">
        <v>13</v>
      </c>
      <c r="Z332" s="58" t="s">
        <v>7330</v>
      </c>
      <c r="AA332" s="58" t="s">
        <v>13</v>
      </c>
      <c r="AB332" s="58" t="s">
        <v>13</v>
      </c>
      <c r="AC332" s="56" t="s">
        <v>13</v>
      </c>
      <c r="AD332" s="56" t="s">
        <v>13</v>
      </c>
      <c r="AE332" s="56" t="s">
        <v>7330</v>
      </c>
      <c r="AF332" s="56" t="s">
        <v>7330</v>
      </c>
      <c r="AG332" s="56" t="s">
        <v>13</v>
      </c>
      <c r="AH332" s="56" t="s">
        <v>13</v>
      </c>
    </row>
    <row r="333" spans="1:34" ht="24.9" customHeight="1" x14ac:dyDescent="0.3">
      <c r="A333" s="54" t="s">
        <v>4016</v>
      </c>
      <c r="B333" s="55" t="s">
        <v>4005</v>
      </c>
      <c r="C333" s="56" t="s">
        <v>4008</v>
      </c>
      <c r="D333" s="57" t="s">
        <v>7425</v>
      </c>
      <c r="E333" s="56">
        <v>1</v>
      </c>
      <c r="F333" s="56">
        <v>1</v>
      </c>
      <c r="G333" s="56">
        <v>2</v>
      </c>
      <c r="H333" s="56">
        <v>4</v>
      </c>
      <c r="I333" s="56">
        <v>10</v>
      </c>
      <c r="J333" s="104">
        <v>0.4</v>
      </c>
      <c r="K333" s="56" t="s">
        <v>4012</v>
      </c>
      <c r="L333" s="56" t="s">
        <v>4009</v>
      </c>
      <c r="M333" s="56" t="s">
        <v>4010</v>
      </c>
      <c r="N333" s="56">
        <v>100</v>
      </c>
      <c r="O333" s="56"/>
      <c r="P333" s="56"/>
      <c r="Q333" s="56"/>
      <c r="R333" s="56" t="s">
        <v>18</v>
      </c>
      <c r="S333" s="57" t="s">
        <v>91</v>
      </c>
      <c r="T333" s="58" t="s">
        <v>7330</v>
      </c>
      <c r="U333" s="56" t="s">
        <v>13</v>
      </c>
      <c r="V333" s="58" t="s">
        <v>13</v>
      </c>
      <c r="W333" s="58" t="s">
        <v>13</v>
      </c>
      <c r="X333" s="58" t="s">
        <v>13</v>
      </c>
      <c r="Y333" s="58" t="s">
        <v>13</v>
      </c>
      <c r="Z333" s="58" t="s">
        <v>13</v>
      </c>
      <c r="AA333" s="58" t="s">
        <v>13</v>
      </c>
      <c r="AB333" s="58" t="s">
        <v>13</v>
      </c>
      <c r="AC333" s="56" t="s">
        <v>7330</v>
      </c>
      <c r="AD333" s="56" t="s">
        <v>13</v>
      </c>
      <c r="AE333" s="56" t="s">
        <v>13</v>
      </c>
      <c r="AF333" s="56" t="s">
        <v>7330</v>
      </c>
      <c r="AG333" s="56" t="s">
        <v>13</v>
      </c>
      <c r="AH333" s="56" t="s">
        <v>13</v>
      </c>
    </row>
    <row r="334" spans="1:34" ht="24.9" customHeight="1" x14ac:dyDescent="0.3">
      <c r="A334" s="54" t="s">
        <v>6701</v>
      </c>
      <c r="B334" s="55" t="s">
        <v>6686</v>
      </c>
      <c r="C334" s="56" t="s">
        <v>6690</v>
      </c>
      <c r="D334" s="56" t="s">
        <v>6687</v>
      </c>
      <c r="E334" s="56">
        <v>3</v>
      </c>
      <c r="F334" s="56">
        <v>1</v>
      </c>
      <c r="G334" s="56">
        <v>5</v>
      </c>
      <c r="H334" s="56">
        <v>9</v>
      </c>
      <c r="I334" s="56">
        <v>27</v>
      </c>
      <c r="J334" s="104">
        <v>0.33333333333333331</v>
      </c>
      <c r="K334" s="56" t="s">
        <v>6702</v>
      </c>
      <c r="L334" s="56" t="s">
        <v>6691</v>
      </c>
      <c r="M334" s="56" t="s">
        <v>6690</v>
      </c>
      <c r="N334" s="56" t="s">
        <v>7387</v>
      </c>
      <c r="O334" s="56"/>
      <c r="P334" s="56"/>
      <c r="Q334" s="56"/>
      <c r="R334" s="56" t="s">
        <v>18</v>
      </c>
      <c r="S334" s="56" t="s">
        <v>465</v>
      </c>
      <c r="T334" s="58" t="s">
        <v>13</v>
      </c>
      <c r="U334" s="56" t="s">
        <v>13</v>
      </c>
      <c r="V334" s="58" t="s">
        <v>7330</v>
      </c>
      <c r="W334" s="58" t="s">
        <v>13</v>
      </c>
      <c r="X334" s="58" t="s">
        <v>13</v>
      </c>
      <c r="Y334" s="58" t="s">
        <v>7330</v>
      </c>
      <c r="Z334" s="58" t="s">
        <v>13</v>
      </c>
      <c r="AA334" s="58" t="s">
        <v>13</v>
      </c>
      <c r="AB334" s="58" t="s">
        <v>13</v>
      </c>
      <c r="AC334" s="56" t="s">
        <v>13</v>
      </c>
      <c r="AD334" s="56" t="s">
        <v>13</v>
      </c>
      <c r="AE334" s="56" t="s">
        <v>7330</v>
      </c>
      <c r="AF334" s="56" t="s">
        <v>13</v>
      </c>
      <c r="AG334" s="56" t="s">
        <v>13</v>
      </c>
      <c r="AH334" s="56" t="s">
        <v>13</v>
      </c>
    </row>
    <row r="335" spans="1:34" ht="24.9" customHeight="1" x14ac:dyDescent="0.3">
      <c r="A335" s="59" t="s">
        <v>2154</v>
      </c>
      <c r="B335" s="60" t="s">
        <v>2152</v>
      </c>
      <c r="C335" s="57" t="s">
        <v>2156</v>
      </c>
      <c r="D335" s="57" t="s">
        <v>2153</v>
      </c>
      <c r="E335" s="57">
        <v>3</v>
      </c>
      <c r="F335" s="57">
        <v>1</v>
      </c>
      <c r="G335" s="57">
        <v>0</v>
      </c>
      <c r="H335" s="57">
        <v>4</v>
      </c>
      <c r="I335" s="57">
        <v>21</v>
      </c>
      <c r="J335" s="104">
        <v>0.19047619047619047</v>
      </c>
      <c r="K335" s="56" t="s">
        <v>2155</v>
      </c>
      <c r="L335" s="57" t="s">
        <v>2157</v>
      </c>
      <c r="M335" s="57" t="s">
        <v>2158</v>
      </c>
      <c r="N335" s="57" t="s">
        <v>7374</v>
      </c>
      <c r="O335" s="57"/>
      <c r="P335" s="57"/>
      <c r="Q335" s="57"/>
      <c r="R335" s="57" t="s">
        <v>18</v>
      </c>
      <c r="S335" s="56" t="s">
        <v>465</v>
      </c>
      <c r="T335" s="61" t="s">
        <v>13</v>
      </c>
      <c r="U335" s="56" t="s">
        <v>7330</v>
      </c>
      <c r="V335" s="61" t="s">
        <v>13</v>
      </c>
      <c r="W335" s="61" t="s">
        <v>13</v>
      </c>
      <c r="X335" s="61" t="s">
        <v>13</v>
      </c>
      <c r="Y335" s="61" t="s">
        <v>13</v>
      </c>
      <c r="Z335" s="61" t="s">
        <v>13</v>
      </c>
      <c r="AA335" s="61" t="s">
        <v>13</v>
      </c>
      <c r="AB335" s="61" t="s">
        <v>13</v>
      </c>
      <c r="AC335" s="56" t="s">
        <v>13</v>
      </c>
      <c r="AD335" s="56" t="s">
        <v>7330</v>
      </c>
      <c r="AE335" s="56" t="s">
        <v>13</v>
      </c>
      <c r="AF335" s="56" t="s">
        <v>13</v>
      </c>
      <c r="AG335" s="56" t="s">
        <v>13</v>
      </c>
      <c r="AH335" s="56" t="s">
        <v>13</v>
      </c>
    </row>
    <row r="336" spans="1:34" ht="24.9" customHeight="1" x14ac:dyDescent="0.3">
      <c r="A336" s="54" t="s">
        <v>3053</v>
      </c>
      <c r="B336" s="55" t="s">
        <v>3047</v>
      </c>
      <c r="C336" s="56" t="s">
        <v>2517</v>
      </c>
      <c r="D336" s="56" t="s">
        <v>3048</v>
      </c>
      <c r="E336" s="56">
        <v>2</v>
      </c>
      <c r="F336" s="56">
        <v>0</v>
      </c>
      <c r="G336" s="56">
        <v>0</v>
      </c>
      <c r="H336" s="56">
        <v>2</v>
      </c>
      <c r="I336" s="56">
        <v>8</v>
      </c>
      <c r="J336" s="104">
        <v>0.25</v>
      </c>
      <c r="K336" s="56" t="s">
        <v>3054</v>
      </c>
      <c r="L336" s="56" t="s">
        <v>3051</v>
      </c>
      <c r="M336" s="56" t="s">
        <v>3052</v>
      </c>
      <c r="N336" s="56">
        <v>100</v>
      </c>
      <c r="O336" s="56"/>
      <c r="P336" s="56"/>
      <c r="Q336" s="56"/>
      <c r="R336" s="56" t="s">
        <v>236</v>
      </c>
      <c r="S336" s="56" t="s">
        <v>644</v>
      </c>
      <c r="T336" s="58" t="s">
        <v>7330</v>
      </c>
      <c r="U336" s="56" t="s">
        <v>13</v>
      </c>
      <c r="V336" s="58" t="s">
        <v>13</v>
      </c>
      <c r="W336" s="58" t="s">
        <v>7330</v>
      </c>
      <c r="X336" s="58" t="s">
        <v>13</v>
      </c>
      <c r="Y336" s="58" t="s">
        <v>13</v>
      </c>
      <c r="Z336" s="58" t="s">
        <v>13</v>
      </c>
      <c r="AA336" s="58" t="s">
        <v>13</v>
      </c>
      <c r="AB336" s="58" t="s">
        <v>13</v>
      </c>
      <c r="AC336" s="56" t="s">
        <v>13</v>
      </c>
      <c r="AD336" s="56" t="s">
        <v>13</v>
      </c>
      <c r="AE336" s="56" t="s">
        <v>13</v>
      </c>
      <c r="AF336" s="56" t="s">
        <v>13</v>
      </c>
      <c r="AG336" s="56" t="s">
        <v>13</v>
      </c>
      <c r="AH336" s="56" t="s">
        <v>13</v>
      </c>
    </row>
    <row r="337" spans="1:34" ht="24.9" customHeight="1" x14ac:dyDescent="0.3">
      <c r="A337" s="59" t="s">
        <v>2929</v>
      </c>
      <c r="B337" s="60" t="s">
        <v>2921</v>
      </c>
      <c r="C337" s="57" t="s">
        <v>2925</v>
      </c>
      <c r="D337" s="57" t="s">
        <v>2922</v>
      </c>
      <c r="E337" s="57">
        <v>3</v>
      </c>
      <c r="F337" s="57">
        <v>4</v>
      </c>
      <c r="G337" s="57">
        <v>2</v>
      </c>
      <c r="H337" s="57">
        <v>9</v>
      </c>
      <c r="I337" s="57">
        <v>72</v>
      </c>
      <c r="J337" s="104">
        <v>0.125</v>
      </c>
      <c r="K337" s="56" t="s">
        <v>2930</v>
      </c>
      <c r="L337" s="57" t="s">
        <v>2926</v>
      </c>
      <c r="M337" s="57" t="s">
        <v>2925</v>
      </c>
      <c r="N337" s="57">
        <v>100</v>
      </c>
      <c r="O337" s="57"/>
      <c r="P337" s="57"/>
      <c r="Q337" s="57"/>
      <c r="R337" s="57" t="s">
        <v>18</v>
      </c>
      <c r="S337" s="57" t="s">
        <v>19</v>
      </c>
      <c r="T337" s="61"/>
      <c r="U337" s="56" t="s">
        <v>7330</v>
      </c>
      <c r="V337" s="61" t="s">
        <v>13</v>
      </c>
      <c r="W337" s="61" t="s">
        <v>13</v>
      </c>
      <c r="X337" s="61" t="s">
        <v>13</v>
      </c>
      <c r="Y337" s="61" t="s">
        <v>13</v>
      </c>
      <c r="Z337" s="61" t="s">
        <v>13</v>
      </c>
      <c r="AA337" s="58" t="s">
        <v>7330</v>
      </c>
      <c r="AB337" s="61" t="s">
        <v>13</v>
      </c>
      <c r="AC337" s="56" t="s">
        <v>13</v>
      </c>
      <c r="AD337" s="56" t="s">
        <v>13</v>
      </c>
      <c r="AE337" s="56" t="s">
        <v>13</v>
      </c>
      <c r="AF337" s="56" t="s">
        <v>13</v>
      </c>
      <c r="AG337" s="56" t="s">
        <v>13</v>
      </c>
      <c r="AH337" s="56" t="s">
        <v>13</v>
      </c>
    </row>
    <row r="338" spans="1:34" ht="24.9" customHeight="1" x14ac:dyDescent="0.3">
      <c r="A338" s="54" t="s">
        <v>5611</v>
      </c>
      <c r="B338" s="55" t="s">
        <v>5610</v>
      </c>
      <c r="C338" s="56" t="s">
        <v>110</v>
      </c>
      <c r="D338" s="56"/>
      <c r="E338" s="56">
        <v>1</v>
      </c>
      <c r="F338" s="56">
        <v>0</v>
      </c>
      <c r="G338" s="56">
        <v>0</v>
      </c>
      <c r="H338" s="56">
        <v>1</v>
      </c>
      <c r="I338" s="56">
        <v>4</v>
      </c>
      <c r="J338" s="104">
        <v>0.25</v>
      </c>
      <c r="K338" s="56" t="s">
        <v>5612</v>
      </c>
      <c r="L338" s="56" t="s">
        <v>5613</v>
      </c>
      <c r="M338" s="56" t="s">
        <v>202</v>
      </c>
      <c r="N338" s="56" t="s">
        <v>7384</v>
      </c>
      <c r="O338" s="57" t="s">
        <v>17925</v>
      </c>
      <c r="P338" s="56" t="s">
        <v>5614</v>
      </c>
      <c r="Q338" s="56" t="s">
        <v>7384</v>
      </c>
      <c r="R338" s="56" t="s">
        <v>112</v>
      </c>
      <c r="S338" s="56" t="s">
        <v>113</v>
      </c>
      <c r="T338" s="58" t="s">
        <v>7330</v>
      </c>
      <c r="U338" s="56" t="s">
        <v>13</v>
      </c>
      <c r="V338" s="58" t="s">
        <v>13</v>
      </c>
      <c r="W338" s="58" t="s">
        <v>7330</v>
      </c>
      <c r="X338" s="58" t="s">
        <v>13</v>
      </c>
      <c r="Y338" s="58" t="s">
        <v>13</v>
      </c>
      <c r="Z338" s="58" t="s">
        <v>13</v>
      </c>
      <c r="AA338" s="58" t="s">
        <v>13</v>
      </c>
      <c r="AB338" s="58" t="s">
        <v>13</v>
      </c>
      <c r="AC338" s="56" t="s">
        <v>13</v>
      </c>
      <c r="AD338" s="56" t="s">
        <v>13</v>
      </c>
      <c r="AE338" s="56" t="s">
        <v>13</v>
      </c>
      <c r="AF338" s="56" t="s">
        <v>13</v>
      </c>
      <c r="AG338" s="56" t="s">
        <v>13</v>
      </c>
      <c r="AH338" s="56" t="s">
        <v>13</v>
      </c>
    </row>
    <row r="339" spans="1:34" ht="24.9" customHeight="1" x14ac:dyDescent="0.3">
      <c r="A339" s="54" t="s">
        <v>5367</v>
      </c>
      <c r="B339" s="55" t="s">
        <v>5354</v>
      </c>
      <c r="C339" s="56" t="s">
        <v>5357</v>
      </c>
      <c r="D339" s="56"/>
      <c r="E339" s="56">
        <v>6</v>
      </c>
      <c r="F339" s="56">
        <v>2</v>
      </c>
      <c r="G339" s="56">
        <v>4</v>
      </c>
      <c r="H339" s="56">
        <v>12</v>
      </c>
      <c r="I339" s="56">
        <v>19</v>
      </c>
      <c r="J339" s="104">
        <v>0.63157894736842102</v>
      </c>
      <c r="K339" s="56" t="s">
        <v>5368</v>
      </c>
      <c r="L339" s="56" t="s">
        <v>5358</v>
      </c>
      <c r="M339" s="56" t="s">
        <v>202</v>
      </c>
      <c r="N339" s="56" t="s">
        <v>7378</v>
      </c>
      <c r="O339" s="56"/>
      <c r="P339" s="56"/>
      <c r="Q339" s="56"/>
      <c r="R339" s="56" t="s">
        <v>18</v>
      </c>
      <c r="S339" s="56" t="s">
        <v>113</v>
      </c>
      <c r="T339" s="58" t="s">
        <v>13</v>
      </c>
      <c r="U339" s="56" t="s">
        <v>13</v>
      </c>
      <c r="V339" s="58" t="s">
        <v>7330</v>
      </c>
      <c r="W339" s="58" t="s">
        <v>13</v>
      </c>
      <c r="X339" s="58" t="s">
        <v>13</v>
      </c>
      <c r="Y339" s="58" t="s">
        <v>7330</v>
      </c>
      <c r="Z339" s="58" t="s">
        <v>13</v>
      </c>
      <c r="AA339" s="58" t="s">
        <v>7330</v>
      </c>
      <c r="AB339" s="58" t="s">
        <v>13</v>
      </c>
      <c r="AC339" s="56" t="s">
        <v>13</v>
      </c>
      <c r="AD339" s="56" t="s">
        <v>13</v>
      </c>
      <c r="AE339" s="56" t="s">
        <v>7330</v>
      </c>
      <c r="AF339" s="56" t="s">
        <v>13</v>
      </c>
      <c r="AG339" s="56" t="s">
        <v>13</v>
      </c>
      <c r="AH339" s="56" t="s">
        <v>13</v>
      </c>
    </row>
    <row r="340" spans="1:34" ht="24.9" customHeight="1" x14ac:dyDescent="0.3">
      <c r="A340" s="59" t="s">
        <v>6382</v>
      </c>
      <c r="B340" s="60" t="s">
        <v>6369</v>
      </c>
      <c r="C340" s="57" t="s">
        <v>6373</v>
      </c>
      <c r="D340" s="57" t="s">
        <v>6370</v>
      </c>
      <c r="E340" s="56">
        <v>3</v>
      </c>
      <c r="F340" s="56">
        <v>5</v>
      </c>
      <c r="G340" s="56">
        <v>5</v>
      </c>
      <c r="H340" s="56">
        <v>13</v>
      </c>
      <c r="I340" s="56">
        <v>46</v>
      </c>
      <c r="J340" s="104">
        <v>0.28260869565217389</v>
      </c>
      <c r="K340" s="56" t="s">
        <v>6383</v>
      </c>
      <c r="L340" s="57" t="s">
        <v>6374</v>
      </c>
      <c r="M340" s="57" t="s">
        <v>6375</v>
      </c>
      <c r="N340" s="57">
        <v>100</v>
      </c>
      <c r="O340" s="57"/>
      <c r="P340" s="57"/>
      <c r="Q340" s="57"/>
      <c r="R340" s="57" t="s">
        <v>18</v>
      </c>
      <c r="S340" s="56" t="s">
        <v>465</v>
      </c>
      <c r="T340" s="61" t="s">
        <v>13</v>
      </c>
      <c r="U340" s="56" t="s">
        <v>7330</v>
      </c>
      <c r="V340" s="61" t="s">
        <v>13</v>
      </c>
      <c r="W340" s="61" t="s">
        <v>13</v>
      </c>
      <c r="X340" s="61" t="s">
        <v>7330</v>
      </c>
      <c r="Y340" s="61" t="s">
        <v>13</v>
      </c>
      <c r="Z340" s="61" t="s">
        <v>13</v>
      </c>
      <c r="AA340" s="61" t="s">
        <v>13</v>
      </c>
      <c r="AB340" s="61" t="s">
        <v>13</v>
      </c>
      <c r="AC340" s="56" t="s">
        <v>13</v>
      </c>
      <c r="AD340" s="56" t="s">
        <v>13</v>
      </c>
      <c r="AE340" s="56" t="s">
        <v>13</v>
      </c>
      <c r="AF340" s="56" t="s">
        <v>13</v>
      </c>
      <c r="AG340" s="56" t="s">
        <v>13</v>
      </c>
      <c r="AH340" s="56" t="s">
        <v>13</v>
      </c>
    </row>
    <row r="341" spans="1:34" ht="24.9" customHeight="1" x14ac:dyDescent="0.3">
      <c r="A341" s="54" t="s">
        <v>2974</v>
      </c>
      <c r="B341" s="55" t="s">
        <v>2949</v>
      </c>
      <c r="C341" s="56" t="s">
        <v>2600</v>
      </c>
      <c r="D341" s="56" t="s">
        <v>2950</v>
      </c>
      <c r="E341" s="56">
        <v>4</v>
      </c>
      <c r="F341" s="56">
        <v>2</v>
      </c>
      <c r="G341" s="56">
        <v>6</v>
      </c>
      <c r="H341" s="56">
        <v>12</v>
      </c>
      <c r="I341" s="56">
        <v>25</v>
      </c>
      <c r="J341" s="104">
        <v>0.48</v>
      </c>
      <c r="K341" s="56" t="s">
        <v>2975</v>
      </c>
      <c r="L341" s="56" t="s">
        <v>2953</v>
      </c>
      <c r="M341" s="56" t="s">
        <v>2954</v>
      </c>
      <c r="N341" s="56" t="s">
        <v>7387</v>
      </c>
      <c r="O341" s="56"/>
      <c r="P341" s="56"/>
      <c r="Q341" s="56"/>
      <c r="R341" s="56" t="s">
        <v>18</v>
      </c>
      <c r="S341" s="56" t="s">
        <v>465</v>
      </c>
      <c r="T341" s="58" t="s">
        <v>7330</v>
      </c>
      <c r="U341" s="56" t="s">
        <v>13</v>
      </c>
      <c r="V341" s="58" t="s">
        <v>13</v>
      </c>
      <c r="W341" s="58" t="s">
        <v>7330</v>
      </c>
      <c r="X341" s="58" t="s">
        <v>13</v>
      </c>
      <c r="Y341" s="58" t="s">
        <v>13</v>
      </c>
      <c r="Z341" s="58" t="s">
        <v>13</v>
      </c>
      <c r="AA341" s="58" t="s">
        <v>13</v>
      </c>
      <c r="AB341" s="58" t="s">
        <v>13</v>
      </c>
      <c r="AC341" s="56" t="s">
        <v>13</v>
      </c>
      <c r="AD341" s="56" t="s">
        <v>13</v>
      </c>
      <c r="AE341" s="56" t="s">
        <v>13</v>
      </c>
      <c r="AF341" s="56" t="s">
        <v>13</v>
      </c>
      <c r="AG341" s="56" t="s">
        <v>13</v>
      </c>
      <c r="AH341" s="56" t="s">
        <v>13</v>
      </c>
    </row>
    <row r="342" spans="1:34" ht="24.9" customHeight="1" x14ac:dyDescent="0.3">
      <c r="A342" s="54" t="s">
        <v>2244</v>
      </c>
      <c r="B342" s="55" t="s">
        <v>2234</v>
      </c>
      <c r="C342" s="56" t="s">
        <v>2237</v>
      </c>
      <c r="D342" s="56"/>
      <c r="E342" s="56">
        <v>0</v>
      </c>
      <c r="F342" s="56">
        <v>2</v>
      </c>
      <c r="G342" s="56">
        <v>2</v>
      </c>
      <c r="H342" s="56">
        <v>4</v>
      </c>
      <c r="I342" s="56">
        <v>9</v>
      </c>
      <c r="J342" s="104">
        <v>0.44444444444444442</v>
      </c>
      <c r="K342" s="56" t="s">
        <v>2245</v>
      </c>
      <c r="L342" s="56" t="s">
        <v>2238</v>
      </c>
      <c r="M342" s="56" t="s">
        <v>2239</v>
      </c>
      <c r="N342" s="56" t="s">
        <v>7375</v>
      </c>
      <c r="O342" s="56"/>
      <c r="P342" s="56"/>
      <c r="Q342" s="56"/>
      <c r="R342" s="56" t="s">
        <v>18</v>
      </c>
      <c r="S342" s="57" t="s">
        <v>102</v>
      </c>
      <c r="T342" s="58" t="s">
        <v>13</v>
      </c>
      <c r="U342" s="56" t="s">
        <v>13</v>
      </c>
      <c r="V342" s="58" t="s">
        <v>7330</v>
      </c>
      <c r="W342" s="58" t="s">
        <v>13</v>
      </c>
      <c r="X342" s="58" t="s">
        <v>13</v>
      </c>
      <c r="Y342" s="58" t="s">
        <v>7330</v>
      </c>
      <c r="Z342" s="58" t="s">
        <v>13</v>
      </c>
      <c r="AA342" s="58" t="s">
        <v>13</v>
      </c>
      <c r="AB342" s="58" t="s">
        <v>13</v>
      </c>
      <c r="AC342" s="56" t="s">
        <v>13</v>
      </c>
      <c r="AD342" s="56" t="s">
        <v>13</v>
      </c>
      <c r="AE342" s="56" t="s">
        <v>13</v>
      </c>
      <c r="AF342" s="56" t="s">
        <v>13</v>
      </c>
      <c r="AG342" s="56" t="s">
        <v>13</v>
      </c>
      <c r="AH342" s="56" t="s">
        <v>13</v>
      </c>
    </row>
    <row r="343" spans="1:34" ht="24.9" customHeight="1" x14ac:dyDescent="0.3">
      <c r="A343" s="54" t="s">
        <v>3283</v>
      </c>
      <c r="B343" s="55" t="s">
        <v>3274</v>
      </c>
      <c r="C343" s="56" t="s">
        <v>110</v>
      </c>
      <c r="D343" s="56"/>
      <c r="E343" s="56">
        <v>0</v>
      </c>
      <c r="F343" s="56">
        <v>0</v>
      </c>
      <c r="G343" s="56">
        <v>4</v>
      </c>
      <c r="H343" s="56">
        <v>4</v>
      </c>
      <c r="I343" s="56">
        <v>8</v>
      </c>
      <c r="J343" s="104">
        <v>0.5</v>
      </c>
      <c r="K343" s="56" t="s">
        <v>3284</v>
      </c>
      <c r="L343" s="56" t="s">
        <v>3277</v>
      </c>
      <c r="M343" s="56" t="s">
        <v>110</v>
      </c>
      <c r="N343" s="56">
        <v>100</v>
      </c>
      <c r="O343" s="57" t="s">
        <v>17906</v>
      </c>
      <c r="P343" s="56" t="s">
        <v>3278</v>
      </c>
      <c r="Q343" s="56">
        <v>100</v>
      </c>
      <c r="R343" s="56" t="s">
        <v>112</v>
      </c>
      <c r="S343" s="56" t="s">
        <v>113</v>
      </c>
      <c r="T343" s="58" t="s">
        <v>13</v>
      </c>
      <c r="U343" s="56" t="s">
        <v>13</v>
      </c>
      <c r="V343" s="58" t="s">
        <v>7330</v>
      </c>
      <c r="W343" s="58" t="s">
        <v>7330</v>
      </c>
      <c r="X343" s="58" t="s">
        <v>13</v>
      </c>
      <c r="Y343" s="58" t="s">
        <v>13</v>
      </c>
      <c r="Z343" s="58" t="s">
        <v>7330</v>
      </c>
      <c r="AA343" s="58" t="s">
        <v>13</v>
      </c>
      <c r="AB343" s="58" t="s">
        <v>13</v>
      </c>
      <c r="AC343" s="56" t="s">
        <v>13</v>
      </c>
      <c r="AD343" s="56" t="s">
        <v>13</v>
      </c>
      <c r="AE343" s="56" t="s">
        <v>7330</v>
      </c>
      <c r="AF343" s="56" t="s">
        <v>7330</v>
      </c>
      <c r="AG343" s="56" t="s">
        <v>13</v>
      </c>
      <c r="AH343" s="56" t="s">
        <v>13</v>
      </c>
    </row>
    <row r="344" spans="1:34" ht="24.9" customHeight="1" x14ac:dyDescent="0.3">
      <c r="A344" s="59" t="s">
        <v>5217</v>
      </c>
      <c r="B344" s="60" t="s">
        <v>5205</v>
      </c>
      <c r="C344" s="57" t="s">
        <v>4416</v>
      </c>
      <c r="D344" s="57" t="s">
        <v>5206</v>
      </c>
      <c r="E344" s="57">
        <v>2</v>
      </c>
      <c r="F344" s="57">
        <v>5</v>
      </c>
      <c r="G344" s="57">
        <v>2</v>
      </c>
      <c r="H344" s="57">
        <v>9</v>
      </c>
      <c r="I344" s="57">
        <v>25</v>
      </c>
      <c r="J344" s="104">
        <v>0.36</v>
      </c>
      <c r="K344" s="56" t="s">
        <v>5218</v>
      </c>
      <c r="L344" s="57" t="s">
        <v>5209</v>
      </c>
      <c r="M344" s="57" t="s">
        <v>5210</v>
      </c>
      <c r="N344" s="57" t="s">
        <v>7372</v>
      </c>
      <c r="O344" s="57"/>
      <c r="P344" s="57"/>
      <c r="Q344" s="57"/>
      <c r="R344" s="57" t="s">
        <v>18</v>
      </c>
      <c r="S344" s="56" t="s">
        <v>465</v>
      </c>
      <c r="T344" s="61" t="s">
        <v>13</v>
      </c>
      <c r="U344" s="56" t="s">
        <v>7330</v>
      </c>
      <c r="V344" s="61" t="s">
        <v>13</v>
      </c>
      <c r="W344" s="61" t="s">
        <v>13</v>
      </c>
      <c r="X344" s="61" t="s">
        <v>7330</v>
      </c>
      <c r="Y344" s="61" t="s">
        <v>13</v>
      </c>
      <c r="Z344" s="61" t="s">
        <v>13</v>
      </c>
      <c r="AA344" s="61" t="s">
        <v>13</v>
      </c>
      <c r="AB344" s="61" t="s">
        <v>13</v>
      </c>
      <c r="AC344" s="56" t="s">
        <v>13</v>
      </c>
      <c r="AD344" s="56" t="s">
        <v>13</v>
      </c>
      <c r="AE344" s="56" t="s">
        <v>13</v>
      </c>
      <c r="AF344" s="56" t="s">
        <v>13</v>
      </c>
      <c r="AG344" s="56" t="s">
        <v>13</v>
      </c>
      <c r="AH344" s="56" t="s">
        <v>13</v>
      </c>
    </row>
    <row r="345" spans="1:34" ht="24.9" customHeight="1" x14ac:dyDescent="0.3">
      <c r="A345" s="59" t="s">
        <v>138</v>
      </c>
      <c r="B345" s="60" t="s">
        <v>137</v>
      </c>
      <c r="C345" s="57" t="s">
        <v>110</v>
      </c>
      <c r="D345" s="57"/>
      <c r="E345" s="57">
        <v>0</v>
      </c>
      <c r="F345" s="57">
        <v>1</v>
      </c>
      <c r="G345" s="57">
        <v>0</v>
      </c>
      <c r="H345" s="57">
        <v>1</v>
      </c>
      <c r="I345" s="57">
        <v>19</v>
      </c>
      <c r="J345" s="104">
        <v>5.2631578947368418E-2</v>
      </c>
      <c r="K345" s="56" t="s">
        <v>139</v>
      </c>
      <c r="L345" s="57" t="s">
        <v>140</v>
      </c>
      <c r="M345" s="57" t="s">
        <v>110</v>
      </c>
      <c r="N345" s="57">
        <v>100</v>
      </c>
      <c r="O345" s="57" t="s">
        <v>17922</v>
      </c>
      <c r="P345" s="57" t="s">
        <v>141</v>
      </c>
      <c r="Q345" s="57">
        <v>100</v>
      </c>
      <c r="R345" s="57" t="s">
        <v>112</v>
      </c>
      <c r="S345" s="57" t="s">
        <v>113</v>
      </c>
      <c r="T345" s="61" t="s">
        <v>13</v>
      </c>
      <c r="U345" s="56" t="s">
        <v>7330</v>
      </c>
      <c r="V345" s="61" t="s">
        <v>13</v>
      </c>
      <c r="W345" s="61" t="s">
        <v>13</v>
      </c>
      <c r="X345" s="61" t="s">
        <v>7330</v>
      </c>
      <c r="Y345" s="61" t="s">
        <v>13</v>
      </c>
      <c r="Z345" s="61" t="s">
        <v>13</v>
      </c>
      <c r="AA345" s="58" t="s">
        <v>7330</v>
      </c>
      <c r="AB345" s="61" t="s">
        <v>13</v>
      </c>
      <c r="AC345" s="56" t="s">
        <v>13</v>
      </c>
      <c r="AD345" s="56" t="s">
        <v>7330</v>
      </c>
      <c r="AE345" s="56" t="s">
        <v>13</v>
      </c>
      <c r="AF345" s="56" t="s">
        <v>13</v>
      </c>
      <c r="AG345" s="56" t="s">
        <v>7330</v>
      </c>
      <c r="AH345" s="56" t="s">
        <v>13</v>
      </c>
    </row>
    <row r="346" spans="1:34" ht="24.9" customHeight="1" x14ac:dyDescent="0.3">
      <c r="A346" s="54" t="s">
        <v>2207</v>
      </c>
      <c r="B346" s="55" t="s">
        <v>2195</v>
      </c>
      <c r="C346" s="56" t="s">
        <v>2199</v>
      </c>
      <c r="D346" s="56" t="s">
        <v>2196</v>
      </c>
      <c r="E346" s="56">
        <v>2</v>
      </c>
      <c r="F346" s="56">
        <v>2</v>
      </c>
      <c r="G346" s="56">
        <v>1</v>
      </c>
      <c r="H346" s="56">
        <v>5</v>
      </c>
      <c r="I346" s="56">
        <v>19</v>
      </c>
      <c r="J346" s="104">
        <v>0.26315789473684209</v>
      </c>
      <c r="K346" s="56" t="s">
        <v>2208</v>
      </c>
      <c r="L346" s="56" t="s">
        <v>2200</v>
      </c>
      <c r="M346" s="56" t="s">
        <v>2199</v>
      </c>
      <c r="N346" s="56" t="s">
        <v>7372</v>
      </c>
      <c r="O346" s="56"/>
      <c r="P346" s="56"/>
      <c r="Q346" s="56"/>
      <c r="R346" s="56" t="s">
        <v>18</v>
      </c>
      <c r="S346" s="56" t="s">
        <v>102</v>
      </c>
      <c r="T346" s="58" t="s">
        <v>7330</v>
      </c>
      <c r="U346" s="56" t="s">
        <v>13</v>
      </c>
      <c r="V346" s="58" t="s">
        <v>13</v>
      </c>
      <c r="W346" s="58" t="s">
        <v>7330</v>
      </c>
      <c r="X346" s="58" t="s">
        <v>13</v>
      </c>
      <c r="Y346" s="58" t="s">
        <v>13</v>
      </c>
      <c r="Z346" s="58" t="s">
        <v>13</v>
      </c>
      <c r="AA346" s="58" t="s">
        <v>13</v>
      </c>
      <c r="AB346" s="58" t="s">
        <v>13</v>
      </c>
      <c r="AC346" s="56" t="s">
        <v>13</v>
      </c>
      <c r="AD346" s="56" t="s">
        <v>13</v>
      </c>
      <c r="AE346" s="56" t="s">
        <v>13</v>
      </c>
      <c r="AF346" s="56" t="s">
        <v>13</v>
      </c>
      <c r="AG346" s="56" t="s">
        <v>13</v>
      </c>
      <c r="AH346" s="56" t="s">
        <v>13</v>
      </c>
    </row>
    <row r="347" spans="1:34" ht="24.9" customHeight="1" x14ac:dyDescent="0.3">
      <c r="A347" s="54" t="s">
        <v>2059</v>
      </c>
      <c r="B347" s="55" t="s">
        <v>2042</v>
      </c>
      <c r="C347" s="56" t="s">
        <v>2046</v>
      </c>
      <c r="D347" s="56" t="s">
        <v>2043</v>
      </c>
      <c r="E347" s="56">
        <v>3</v>
      </c>
      <c r="F347" s="56">
        <v>0</v>
      </c>
      <c r="G347" s="56">
        <v>8</v>
      </c>
      <c r="H347" s="56">
        <v>11</v>
      </c>
      <c r="I347" s="56">
        <v>15</v>
      </c>
      <c r="J347" s="104">
        <v>0.73333333333333328</v>
      </c>
      <c r="K347" s="56" t="s">
        <v>2060</v>
      </c>
      <c r="L347" s="56" t="s">
        <v>2047</v>
      </c>
      <c r="M347" s="56" t="s">
        <v>2046</v>
      </c>
      <c r="N347" s="56">
        <v>100</v>
      </c>
      <c r="O347" s="56"/>
      <c r="P347" s="56"/>
      <c r="Q347" s="56"/>
      <c r="R347" s="56" t="s">
        <v>18</v>
      </c>
      <c r="S347" s="57" t="s">
        <v>55</v>
      </c>
      <c r="T347" s="58" t="s">
        <v>13</v>
      </c>
      <c r="U347" s="56" t="s">
        <v>13</v>
      </c>
      <c r="V347" s="58" t="s">
        <v>7330</v>
      </c>
      <c r="W347" s="58" t="s">
        <v>13</v>
      </c>
      <c r="X347" s="58" t="s">
        <v>13</v>
      </c>
      <c r="Y347" s="58" t="s">
        <v>7330</v>
      </c>
      <c r="Z347" s="58" t="s">
        <v>13</v>
      </c>
      <c r="AA347" s="58" t="s">
        <v>13</v>
      </c>
      <c r="AB347" s="58" t="s">
        <v>7330</v>
      </c>
      <c r="AC347" s="56" t="s">
        <v>13</v>
      </c>
      <c r="AD347" s="56" t="s">
        <v>13</v>
      </c>
      <c r="AE347" s="56" t="s">
        <v>7330</v>
      </c>
      <c r="AF347" s="56" t="s">
        <v>13</v>
      </c>
      <c r="AG347" s="56" t="s">
        <v>13</v>
      </c>
      <c r="AH347" s="56" t="s">
        <v>7330</v>
      </c>
    </row>
    <row r="348" spans="1:34" ht="24.9" customHeight="1" x14ac:dyDescent="0.3">
      <c r="A348" s="54" t="s">
        <v>1523</v>
      </c>
      <c r="B348" s="55" t="s">
        <v>1513</v>
      </c>
      <c r="C348" s="56" t="s">
        <v>1516</v>
      </c>
      <c r="D348" s="56"/>
      <c r="E348" s="56">
        <v>2</v>
      </c>
      <c r="F348" s="56">
        <v>1</v>
      </c>
      <c r="G348" s="56">
        <v>4</v>
      </c>
      <c r="H348" s="56">
        <v>7</v>
      </c>
      <c r="I348" s="56">
        <v>9</v>
      </c>
      <c r="J348" s="104">
        <v>0.77777777777777779</v>
      </c>
      <c r="K348" s="56" t="s">
        <v>1524</v>
      </c>
      <c r="L348" s="56" t="s">
        <v>1517</v>
      </c>
      <c r="M348" s="56" t="s">
        <v>1518</v>
      </c>
      <c r="N348" s="56">
        <v>100</v>
      </c>
      <c r="O348" s="56"/>
      <c r="P348" s="56"/>
      <c r="Q348" s="56"/>
      <c r="R348" s="56" t="s">
        <v>18</v>
      </c>
      <c r="S348" s="57" t="s">
        <v>19</v>
      </c>
      <c r="T348" s="58" t="s">
        <v>13</v>
      </c>
      <c r="U348" s="56" t="s">
        <v>13</v>
      </c>
      <c r="V348" s="58" t="s">
        <v>7330</v>
      </c>
      <c r="W348" s="58" t="s">
        <v>13</v>
      </c>
      <c r="X348" s="58" t="s">
        <v>13</v>
      </c>
      <c r="Y348" s="58" t="s">
        <v>7330</v>
      </c>
      <c r="Z348" s="58" t="s">
        <v>13</v>
      </c>
      <c r="AA348" s="58" t="s">
        <v>13</v>
      </c>
      <c r="AB348" s="58" t="s">
        <v>13</v>
      </c>
      <c r="AC348" s="56" t="s">
        <v>13</v>
      </c>
      <c r="AD348" s="56" t="s">
        <v>13</v>
      </c>
      <c r="AE348" s="56" t="s">
        <v>13</v>
      </c>
      <c r="AF348" s="56" t="s">
        <v>13</v>
      </c>
      <c r="AG348" s="56" t="s">
        <v>13</v>
      </c>
      <c r="AH348" s="56" t="s">
        <v>13</v>
      </c>
    </row>
    <row r="349" spans="1:34" ht="24.9" customHeight="1" x14ac:dyDescent="0.3">
      <c r="A349" s="54" t="s">
        <v>6799</v>
      </c>
      <c r="B349" s="55" t="s">
        <v>6797</v>
      </c>
      <c r="C349" s="56" t="s">
        <v>6801</v>
      </c>
      <c r="D349" s="56" t="s">
        <v>6798</v>
      </c>
      <c r="E349" s="56">
        <v>0</v>
      </c>
      <c r="F349" s="56">
        <v>0</v>
      </c>
      <c r="G349" s="56">
        <v>1</v>
      </c>
      <c r="H349" s="56">
        <v>1</v>
      </c>
      <c r="I349" s="56">
        <v>9</v>
      </c>
      <c r="J349" s="104">
        <v>0.1111111111111111</v>
      </c>
      <c r="K349" s="56" t="s">
        <v>6800</v>
      </c>
      <c r="L349" s="56" t="s">
        <v>6802</v>
      </c>
      <c r="M349" s="56" t="s">
        <v>6801</v>
      </c>
      <c r="N349" s="56">
        <v>100</v>
      </c>
      <c r="O349" s="56"/>
      <c r="P349" s="56"/>
      <c r="Q349" s="56"/>
      <c r="R349" s="56" t="s">
        <v>18</v>
      </c>
      <c r="S349" s="56" t="s">
        <v>91</v>
      </c>
      <c r="T349" s="58" t="s">
        <v>13</v>
      </c>
      <c r="U349" s="56" t="s">
        <v>13</v>
      </c>
      <c r="V349" s="58" t="s">
        <v>7330</v>
      </c>
      <c r="W349" s="58" t="s">
        <v>7330</v>
      </c>
      <c r="X349" s="58" t="s">
        <v>13</v>
      </c>
      <c r="Y349" s="58" t="s">
        <v>13</v>
      </c>
      <c r="Z349" s="58" t="s">
        <v>7330</v>
      </c>
      <c r="AA349" s="58" t="s">
        <v>13</v>
      </c>
      <c r="AB349" s="58" t="s">
        <v>13</v>
      </c>
      <c r="AC349" s="56" t="s">
        <v>13</v>
      </c>
      <c r="AD349" s="56" t="s">
        <v>13</v>
      </c>
      <c r="AE349" s="56" t="s">
        <v>7330</v>
      </c>
      <c r="AF349" s="56" t="s">
        <v>7330</v>
      </c>
      <c r="AG349" s="56" t="s">
        <v>13</v>
      </c>
      <c r="AH349" s="56" t="s">
        <v>13</v>
      </c>
    </row>
    <row r="350" spans="1:34" ht="24.9" customHeight="1" x14ac:dyDescent="0.3">
      <c r="A350" s="54" t="s">
        <v>2319</v>
      </c>
      <c r="B350" s="55" t="s">
        <v>2306</v>
      </c>
      <c r="C350" s="56" t="s">
        <v>110</v>
      </c>
      <c r="D350" s="56"/>
      <c r="E350" s="56">
        <v>3</v>
      </c>
      <c r="F350" s="56">
        <v>2</v>
      </c>
      <c r="G350" s="56">
        <v>1</v>
      </c>
      <c r="H350" s="56">
        <v>6</v>
      </c>
      <c r="I350" s="56">
        <v>34</v>
      </c>
      <c r="J350" s="104">
        <v>0.17647058823529413</v>
      </c>
      <c r="K350" s="56" t="s">
        <v>2320</v>
      </c>
      <c r="L350" s="56" t="s">
        <v>2309</v>
      </c>
      <c r="M350" s="56" t="s">
        <v>202</v>
      </c>
      <c r="N350" s="56">
        <v>100</v>
      </c>
      <c r="O350" s="56" t="s">
        <v>17920</v>
      </c>
      <c r="P350" s="56" t="s">
        <v>2310</v>
      </c>
      <c r="Q350" s="56" t="s">
        <v>7387</v>
      </c>
      <c r="R350" s="56" t="s">
        <v>18</v>
      </c>
      <c r="S350" s="57" t="s">
        <v>250</v>
      </c>
      <c r="T350" s="58" t="s">
        <v>7330</v>
      </c>
      <c r="U350" s="56" t="s">
        <v>13</v>
      </c>
      <c r="V350" s="58" t="s">
        <v>13</v>
      </c>
      <c r="W350" s="58" t="s">
        <v>13</v>
      </c>
      <c r="X350" s="58" t="s">
        <v>13</v>
      </c>
      <c r="Y350" s="58" t="s">
        <v>13</v>
      </c>
      <c r="Z350" s="58" t="s">
        <v>13</v>
      </c>
      <c r="AA350" s="58" t="s">
        <v>13</v>
      </c>
      <c r="AB350" s="58" t="s">
        <v>13</v>
      </c>
      <c r="AC350" s="56" t="s">
        <v>7330</v>
      </c>
      <c r="AD350" s="56" t="s">
        <v>13</v>
      </c>
      <c r="AE350" s="56" t="s">
        <v>13</v>
      </c>
      <c r="AF350" s="56" t="s">
        <v>13</v>
      </c>
      <c r="AG350" s="56" t="s">
        <v>13</v>
      </c>
      <c r="AH350" s="56" t="s">
        <v>13</v>
      </c>
    </row>
    <row r="351" spans="1:34" ht="24.9" customHeight="1" x14ac:dyDescent="0.3">
      <c r="A351" s="54" t="s">
        <v>5365</v>
      </c>
      <c r="B351" s="55" t="s">
        <v>5354</v>
      </c>
      <c r="C351" s="56" t="s">
        <v>5357</v>
      </c>
      <c r="D351" s="56"/>
      <c r="E351" s="56">
        <v>6</v>
      </c>
      <c r="F351" s="56">
        <v>2</v>
      </c>
      <c r="G351" s="56">
        <v>4</v>
      </c>
      <c r="H351" s="56">
        <v>12</v>
      </c>
      <c r="I351" s="56">
        <v>19</v>
      </c>
      <c r="J351" s="104">
        <v>0.63157894736842102</v>
      </c>
      <c r="K351" s="56" t="s">
        <v>5366</v>
      </c>
      <c r="L351" s="56" t="s">
        <v>5358</v>
      </c>
      <c r="M351" s="56" t="s">
        <v>202</v>
      </c>
      <c r="N351" s="56" t="s">
        <v>7378</v>
      </c>
      <c r="O351" s="56"/>
      <c r="P351" s="56"/>
      <c r="Q351" s="56"/>
      <c r="R351" s="56" t="s">
        <v>18</v>
      </c>
      <c r="S351" s="56" t="s">
        <v>113</v>
      </c>
      <c r="T351" s="58" t="s">
        <v>13</v>
      </c>
      <c r="U351" s="56" t="s">
        <v>13</v>
      </c>
      <c r="V351" s="58" t="s">
        <v>7330</v>
      </c>
      <c r="W351" s="58" t="s">
        <v>13</v>
      </c>
      <c r="X351" s="58" t="s">
        <v>13</v>
      </c>
      <c r="Y351" s="58" t="s">
        <v>7330</v>
      </c>
      <c r="Z351" s="58" t="s">
        <v>13</v>
      </c>
      <c r="AA351" s="58" t="s">
        <v>13</v>
      </c>
      <c r="AB351" s="58" t="s">
        <v>7330</v>
      </c>
      <c r="AC351" s="56" t="s">
        <v>13</v>
      </c>
      <c r="AD351" s="56" t="s">
        <v>7330</v>
      </c>
      <c r="AE351" s="56" t="s">
        <v>13</v>
      </c>
      <c r="AF351" s="56" t="s">
        <v>13</v>
      </c>
      <c r="AG351" s="56" t="s">
        <v>13</v>
      </c>
      <c r="AH351" s="56" t="s">
        <v>13</v>
      </c>
    </row>
    <row r="352" spans="1:34" ht="24.9" customHeight="1" x14ac:dyDescent="0.3">
      <c r="A352" s="59" t="s">
        <v>530</v>
      </c>
      <c r="B352" s="60" t="s">
        <v>529</v>
      </c>
      <c r="C352" s="57" t="s">
        <v>532</v>
      </c>
      <c r="D352" s="57"/>
      <c r="E352" s="57">
        <v>0</v>
      </c>
      <c r="F352" s="57">
        <v>1</v>
      </c>
      <c r="G352" s="57">
        <v>1</v>
      </c>
      <c r="H352" s="57">
        <v>2</v>
      </c>
      <c r="I352" s="57">
        <v>9</v>
      </c>
      <c r="J352" s="104">
        <v>0.22222222222222221</v>
      </c>
      <c r="K352" s="56" t="s">
        <v>531</v>
      </c>
      <c r="L352" s="57" t="s">
        <v>533</v>
      </c>
      <c r="M352" s="57" t="s">
        <v>202</v>
      </c>
      <c r="N352" s="57">
        <v>100</v>
      </c>
      <c r="O352" s="57"/>
      <c r="P352" s="57"/>
      <c r="Q352" s="57"/>
      <c r="R352" s="57" t="s">
        <v>18</v>
      </c>
      <c r="S352" s="57" t="s">
        <v>534</v>
      </c>
      <c r="T352" s="61" t="s">
        <v>13</v>
      </c>
      <c r="U352" s="56" t="s">
        <v>7330</v>
      </c>
      <c r="V352" s="61" t="s">
        <v>13</v>
      </c>
      <c r="W352" s="61" t="s">
        <v>13</v>
      </c>
      <c r="X352" s="61" t="s">
        <v>7330</v>
      </c>
      <c r="Y352" s="61" t="s">
        <v>13</v>
      </c>
      <c r="Z352" s="61" t="s">
        <v>13</v>
      </c>
      <c r="AA352" s="58" t="s">
        <v>7330</v>
      </c>
      <c r="AB352" s="61" t="s">
        <v>13</v>
      </c>
      <c r="AC352" s="56" t="s">
        <v>13</v>
      </c>
      <c r="AD352" s="56" t="s">
        <v>7330</v>
      </c>
      <c r="AE352" s="56" t="s">
        <v>13</v>
      </c>
      <c r="AF352" s="56" t="s">
        <v>13</v>
      </c>
      <c r="AG352" s="56" t="s">
        <v>13</v>
      </c>
      <c r="AH352" s="56" t="s">
        <v>13</v>
      </c>
    </row>
    <row r="353" spans="1:34" ht="24.9" customHeight="1" x14ac:dyDescent="0.3">
      <c r="A353" s="54" t="s">
        <v>6452</v>
      </c>
      <c r="B353" s="55" t="s">
        <v>6442</v>
      </c>
      <c r="C353" s="56" t="s">
        <v>6446</v>
      </c>
      <c r="D353" s="56" t="s">
        <v>6443</v>
      </c>
      <c r="E353" s="56">
        <v>1</v>
      </c>
      <c r="F353" s="56">
        <v>1</v>
      </c>
      <c r="G353" s="56">
        <v>2</v>
      </c>
      <c r="H353" s="56">
        <v>4</v>
      </c>
      <c r="I353" s="56">
        <v>27</v>
      </c>
      <c r="J353" s="104">
        <v>0.14814814814814814</v>
      </c>
      <c r="K353" s="56" t="s">
        <v>6453</v>
      </c>
      <c r="L353" s="56" t="s">
        <v>6447</v>
      </c>
      <c r="M353" s="56" t="s">
        <v>6446</v>
      </c>
      <c r="N353" s="56" t="s">
        <v>7372</v>
      </c>
      <c r="O353" s="56"/>
      <c r="P353" s="56"/>
      <c r="Q353" s="56"/>
      <c r="R353" s="56" t="s">
        <v>18</v>
      </c>
      <c r="S353" s="56" t="s">
        <v>130</v>
      </c>
      <c r="T353" s="58" t="s">
        <v>7330</v>
      </c>
      <c r="U353" s="56" t="s">
        <v>13</v>
      </c>
      <c r="V353" s="58" t="s">
        <v>13</v>
      </c>
      <c r="W353" s="58" t="s">
        <v>13</v>
      </c>
      <c r="X353" s="58" t="s">
        <v>13</v>
      </c>
      <c r="Y353" s="58" t="s">
        <v>13</v>
      </c>
      <c r="Z353" s="58" t="s">
        <v>7330</v>
      </c>
      <c r="AA353" s="58" t="s">
        <v>13</v>
      </c>
      <c r="AB353" s="58" t="s">
        <v>13</v>
      </c>
      <c r="AC353" s="56" t="s">
        <v>13</v>
      </c>
      <c r="AD353" s="56" t="s">
        <v>13</v>
      </c>
      <c r="AE353" s="56" t="s">
        <v>13</v>
      </c>
      <c r="AF353" s="56" t="s">
        <v>13</v>
      </c>
      <c r="AG353" s="56" t="s">
        <v>13</v>
      </c>
      <c r="AH353" s="56" t="s">
        <v>13</v>
      </c>
    </row>
    <row r="354" spans="1:34" ht="24.9" customHeight="1" x14ac:dyDescent="0.3">
      <c r="A354" s="59" t="s">
        <v>1341</v>
      </c>
      <c r="B354" s="60" t="s">
        <v>1339</v>
      </c>
      <c r="C354" s="57" t="s">
        <v>1343</v>
      </c>
      <c r="D354" s="57" t="s">
        <v>1340</v>
      </c>
      <c r="E354" s="57">
        <v>0</v>
      </c>
      <c r="F354" s="57">
        <v>1</v>
      </c>
      <c r="G354" s="57">
        <v>0</v>
      </c>
      <c r="H354" s="57">
        <v>1</v>
      </c>
      <c r="I354" s="57">
        <v>2</v>
      </c>
      <c r="J354" s="104">
        <v>0.5</v>
      </c>
      <c r="K354" s="56" t="s">
        <v>1342</v>
      </c>
      <c r="L354" s="57" t="s">
        <v>1344</v>
      </c>
      <c r="M354" s="57" t="s">
        <v>1345</v>
      </c>
      <c r="N354" s="57">
        <v>100</v>
      </c>
      <c r="O354" s="57"/>
      <c r="P354" s="57"/>
      <c r="Q354" s="57"/>
      <c r="R354" s="57" t="s">
        <v>18</v>
      </c>
      <c r="S354" s="56" t="s">
        <v>130</v>
      </c>
      <c r="T354" s="61" t="s">
        <v>13</v>
      </c>
      <c r="U354" s="56" t="s">
        <v>7330</v>
      </c>
      <c r="V354" s="61" t="s">
        <v>13</v>
      </c>
      <c r="W354" s="61" t="s">
        <v>13</v>
      </c>
      <c r="X354" s="61" t="s">
        <v>13</v>
      </c>
      <c r="Y354" s="61" t="s">
        <v>13</v>
      </c>
      <c r="Z354" s="61" t="s">
        <v>13</v>
      </c>
      <c r="AA354" s="58" t="s">
        <v>7330</v>
      </c>
      <c r="AB354" s="61" t="s">
        <v>13</v>
      </c>
      <c r="AC354" s="56" t="s">
        <v>13</v>
      </c>
      <c r="AD354" s="56" t="s">
        <v>13</v>
      </c>
      <c r="AE354" s="56" t="s">
        <v>13</v>
      </c>
      <c r="AF354" s="56" t="s">
        <v>13</v>
      </c>
      <c r="AG354" s="56" t="s">
        <v>13</v>
      </c>
      <c r="AH354" s="56" t="s">
        <v>13</v>
      </c>
    </row>
    <row r="355" spans="1:34" ht="24.9" customHeight="1" x14ac:dyDescent="0.3">
      <c r="A355" s="54" t="s">
        <v>3656</v>
      </c>
      <c r="B355" s="55" t="s">
        <v>3649</v>
      </c>
      <c r="C355" s="56" t="s">
        <v>1103</v>
      </c>
      <c r="D355" s="56" t="s">
        <v>3650</v>
      </c>
      <c r="E355" s="56">
        <v>2</v>
      </c>
      <c r="F355" s="56">
        <v>2</v>
      </c>
      <c r="G355" s="56">
        <v>1</v>
      </c>
      <c r="H355" s="56">
        <v>5</v>
      </c>
      <c r="I355" s="56">
        <v>34</v>
      </c>
      <c r="J355" s="104">
        <v>0.14705882352941177</v>
      </c>
      <c r="K355" s="56" t="s">
        <v>3657</v>
      </c>
      <c r="L355" s="56" t="s">
        <v>3653</v>
      </c>
      <c r="M355" s="56" t="s">
        <v>1103</v>
      </c>
      <c r="N355" s="56" t="s">
        <v>7378</v>
      </c>
      <c r="O355" s="56"/>
      <c r="P355" s="56"/>
      <c r="Q355" s="56"/>
      <c r="R355" s="56" t="s">
        <v>18</v>
      </c>
      <c r="S355" s="57" t="s">
        <v>55</v>
      </c>
      <c r="T355" s="58" t="s">
        <v>13</v>
      </c>
      <c r="U355" s="56" t="s">
        <v>13</v>
      </c>
      <c r="V355" s="58" t="s">
        <v>7330</v>
      </c>
      <c r="W355" s="58" t="s">
        <v>7330</v>
      </c>
      <c r="X355" s="58" t="s">
        <v>13</v>
      </c>
      <c r="Y355" s="58" t="s">
        <v>13</v>
      </c>
      <c r="Z355" s="58" t="s">
        <v>13</v>
      </c>
      <c r="AA355" s="58" t="s">
        <v>7330</v>
      </c>
      <c r="AB355" s="58" t="s">
        <v>13</v>
      </c>
      <c r="AC355" s="56" t="s">
        <v>13</v>
      </c>
      <c r="AD355" s="56" t="s">
        <v>13</v>
      </c>
      <c r="AE355" s="56" t="s">
        <v>13</v>
      </c>
      <c r="AF355" s="56" t="s">
        <v>13</v>
      </c>
      <c r="AG355" s="56" t="s">
        <v>13</v>
      </c>
      <c r="AH355" s="56" t="s">
        <v>13</v>
      </c>
    </row>
    <row r="356" spans="1:34" ht="24.9" customHeight="1" x14ac:dyDescent="0.3">
      <c r="A356" s="54" t="s">
        <v>2216</v>
      </c>
      <c r="B356" s="55" t="s">
        <v>2215</v>
      </c>
      <c r="C356" s="56" t="s">
        <v>2218</v>
      </c>
      <c r="D356" s="56"/>
      <c r="E356" s="56">
        <v>1</v>
      </c>
      <c r="F356" s="56">
        <v>0</v>
      </c>
      <c r="G356" s="56">
        <v>0</v>
      </c>
      <c r="H356" s="56">
        <v>1</v>
      </c>
      <c r="I356" s="56">
        <v>17</v>
      </c>
      <c r="J356" s="104">
        <v>5.8823529411764705E-2</v>
      </c>
      <c r="K356" s="56" t="s">
        <v>2217</v>
      </c>
      <c r="L356" s="56" t="s">
        <v>2219</v>
      </c>
      <c r="M356" s="56" t="s">
        <v>2220</v>
      </c>
      <c r="N356" s="56" t="s">
        <v>7375</v>
      </c>
      <c r="O356" s="56"/>
      <c r="P356" s="56"/>
      <c r="Q356" s="56"/>
      <c r="R356" s="56" t="s">
        <v>18</v>
      </c>
      <c r="S356" s="56" t="s">
        <v>644</v>
      </c>
      <c r="T356" s="58" t="s">
        <v>7330</v>
      </c>
      <c r="U356" s="56" t="s">
        <v>13</v>
      </c>
      <c r="V356" s="58" t="s">
        <v>13</v>
      </c>
      <c r="W356" s="58" t="s">
        <v>7330</v>
      </c>
      <c r="X356" s="58" t="s">
        <v>13</v>
      </c>
      <c r="Y356" s="58" t="s">
        <v>13</v>
      </c>
      <c r="Z356" s="58" t="s">
        <v>7330</v>
      </c>
      <c r="AA356" s="58" t="s">
        <v>13</v>
      </c>
      <c r="AB356" s="58" t="s">
        <v>13</v>
      </c>
      <c r="AC356" s="56" t="s">
        <v>13</v>
      </c>
      <c r="AD356" s="56" t="s">
        <v>13</v>
      </c>
      <c r="AE356" s="56" t="s">
        <v>13</v>
      </c>
      <c r="AF356" s="56" t="s">
        <v>13</v>
      </c>
      <c r="AG356" s="56" t="s">
        <v>13</v>
      </c>
      <c r="AH356" s="56" t="s">
        <v>13</v>
      </c>
    </row>
    <row r="357" spans="1:34" ht="24.9" customHeight="1" x14ac:dyDescent="0.3">
      <c r="A357" s="59" t="s">
        <v>1276</v>
      </c>
      <c r="B357" s="60" t="s">
        <v>1269</v>
      </c>
      <c r="C357" s="57" t="s">
        <v>1273</v>
      </c>
      <c r="D357" s="57" t="s">
        <v>1270</v>
      </c>
      <c r="E357" s="57">
        <v>1</v>
      </c>
      <c r="F357" s="57">
        <v>2</v>
      </c>
      <c r="G357" s="57">
        <v>1</v>
      </c>
      <c r="H357" s="57">
        <v>4</v>
      </c>
      <c r="I357" s="57">
        <v>17</v>
      </c>
      <c r="J357" s="104">
        <v>0.23529411764705882</v>
      </c>
      <c r="K357" s="56" t="s">
        <v>1277</v>
      </c>
      <c r="L357" s="57" t="s">
        <v>1274</v>
      </c>
      <c r="M357" s="57" t="s">
        <v>1275</v>
      </c>
      <c r="N357" s="57">
        <v>100</v>
      </c>
      <c r="O357" s="57"/>
      <c r="P357" s="57"/>
      <c r="Q357" s="57"/>
      <c r="R357" s="57" t="s">
        <v>18</v>
      </c>
      <c r="S357" s="56" t="s">
        <v>403</v>
      </c>
      <c r="T357" s="61" t="s">
        <v>13</v>
      </c>
      <c r="U357" s="56" t="s">
        <v>7330</v>
      </c>
      <c r="V357" s="61" t="s">
        <v>13</v>
      </c>
      <c r="W357" s="61" t="s">
        <v>13</v>
      </c>
      <c r="X357" s="61" t="s">
        <v>13</v>
      </c>
      <c r="Y357" s="61" t="s">
        <v>13</v>
      </c>
      <c r="Z357" s="61" t="s">
        <v>13</v>
      </c>
      <c r="AA357" s="58" t="s">
        <v>7330</v>
      </c>
      <c r="AB357" s="61" t="s">
        <v>13</v>
      </c>
      <c r="AC357" s="56" t="s">
        <v>13</v>
      </c>
      <c r="AD357" s="56" t="s">
        <v>13</v>
      </c>
      <c r="AE357" s="56" t="s">
        <v>13</v>
      </c>
      <c r="AF357" s="56" t="s">
        <v>13</v>
      </c>
      <c r="AG357" s="56" t="s">
        <v>13</v>
      </c>
      <c r="AH357" s="56" t="s">
        <v>13</v>
      </c>
    </row>
    <row r="358" spans="1:34" ht="24.9" customHeight="1" x14ac:dyDescent="0.3">
      <c r="A358" s="59" t="s">
        <v>4470</v>
      </c>
      <c r="B358" s="60" t="s">
        <v>4463</v>
      </c>
      <c r="C358" s="57" t="s">
        <v>410</v>
      </c>
      <c r="D358" s="57"/>
      <c r="E358" s="57">
        <v>8</v>
      </c>
      <c r="F358" s="57">
        <v>3</v>
      </c>
      <c r="G358" s="57">
        <v>5</v>
      </c>
      <c r="H358" s="57">
        <v>16</v>
      </c>
      <c r="I358" s="57">
        <v>31</v>
      </c>
      <c r="J358" s="104">
        <v>0.5161290322580645</v>
      </c>
      <c r="K358" s="56" t="s">
        <v>4471</v>
      </c>
      <c r="L358" s="57" t="s">
        <v>4466</v>
      </c>
      <c r="M358" s="57" t="s">
        <v>4467</v>
      </c>
      <c r="N358" s="57" t="s">
        <v>7377</v>
      </c>
      <c r="O358" s="57"/>
      <c r="P358" s="57"/>
      <c r="Q358" s="57"/>
      <c r="R358" s="57" t="s">
        <v>63</v>
      </c>
      <c r="S358" s="56" t="s">
        <v>250</v>
      </c>
      <c r="T358" s="61" t="s">
        <v>13</v>
      </c>
      <c r="U358" s="56" t="s">
        <v>7330</v>
      </c>
      <c r="V358" s="61" t="s">
        <v>13</v>
      </c>
      <c r="W358" s="61" t="s">
        <v>13</v>
      </c>
      <c r="X358" s="61" t="s">
        <v>7330</v>
      </c>
      <c r="Y358" s="61" t="s">
        <v>13</v>
      </c>
      <c r="Z358" s="61" t="s">
        <v>13</v>
      </c>
      <c r="AA358" s="61" t="s">
        <v>13</v>
      </c>
      <c r="AB358" s="61" t="s">
        <v>13</v>
      </c>
      <c r="AC358" s="56" t="s">
        <v>13</v>
      </c>
      <c r="AD358" s="56" t="s">
        <v>13</v>
      </c>
      <c r="AE358" s="56" t="s">
        <v>13</v>
      </c>
      <c r="AF358" s="56" t="s">
        <v>13</v>
      </c>
      <c r="AG358" s="56" t="s">
        <v>13</v>
      </c>
      <c r="AH358" s="56" t="s">
        <v>13</v>
      </c>
    </row>
    <row r="359" spans="1:34" ht="24.9" customHeight="1" x14ac:dyDescent="0.3">
      <c r="A359" s="54" t="s">
        <v>2414</v>
      </c>
      <c r="B359" s="55" t="s">
        <v>2383</v>
      </c>
      <c r="C359" s="56" t="s">
        <v>2387</v>
      </c>
      <c r="D359" s="56" t="s">
        <v>2384</v>
      </c>
      <c r="E359" s="56">
        <v>6</v>
      </c>
      <c r="F359" s="56">
        <v>0</v>
      </c>
      <c r="G359" s="56">
        <v>8</v>
      </c>
      <c r="H359" s="56">
        <v>14</v>
      </c>
      <c r="I359" s="56">
        <v>28</v>
      </c>
      <c r="J359" s="104">
        <v>0.5</v>
      </c>
      <c r="K359" s="56" t="s">
        <v>2415</v>
      </c>
      <c r="L359" s="56" t="s">
        <v>2388</v>
      </c>
      <c r="M359" s="56" t="s">
        <v>2389</v>
      </c>
      <c r="N359" s="56" t="s">
        <v>7378</v>
      </c>
      <c r="O359" s="56"/>
      <c r="P359" s="56"/>
      <c r="Q359" s="56"/>
      <c r="R359" s="56" t="s">
        <v>63</v>
      </c>
      <c r="S359" s="56" t="s">
        <v>250</v>
      </c>
      <c r="T359" s="58" t="s">
        <v>7330</v>
      </c>
      <c r="U359" s="56" t="s">
        <v>13</v>
      </c>
      <c r="V359" s="58" t="s">
        <v>13</v>
      </c>
      <c r="W359" s="58" t="s">
        <v>7330</v>
      </c>
      <c r="X359" s="58" t="s">
        <v>13</v>
      </c>
      <c r="Y359" s="58" t="s">
        <v>13</v>
      </c>
      <c r="Z359" s="58" t="s">
        <v>13</v>
      </c>
      <c r="AA359" s="58" t="s">
        <v>13</v>
      </c>
      <c r="AB359" s="58" t="s">
        <v>13</v>
      </c>
      <c r="AC359" s="56" t="s">
        <v>13</v>
      </c>
      <c r="AD359" s="56" t="s">
        <v>13</v>
      </c>
      <c r="AE359" s="56" t="s">
        <v>13</v>
      </c>
      <c r="AF359" s="56" t="s">
        <v>13</v>
      </c>
      <c r="AG359" s="56" t="s">
        <v>13</v>
      </c>
      <c r="AH359" s="56" t="s">
        <v>13</v>
      </c>
    </row>
    <row r="360" spans="1:34" ht="24.9" customHeight="1" x14ac:dyDescent="0.3">
      <c r="A360" s="54" t="s">
        <v>6132</v>
      </c>
      <c r="B360" s="55" t="s">
        <v>6127</v>
      </c>
      <c r="C360" s="56" t="s">
        <v>3038</v>
      </c>
      <c r="D360" s="56" t="s">
        <v>3035</v>
      </c>
      <c r="E360" s="56">
        <v>3</v>
      </c>
      <c r="F360" s="56">
        <v>0</v>
      </c>
      <c r="G360" s="56">
        <v>0</v>
      </c>
      <c r="H360" s="56">
        <v>3</v>
      </c>
      <c r="I360" s="56">
        <v>15</v>
      </c>
      <c r="J360" s="104">
        <v>0.2</v>
      </c>
      <c r="K360" s="56" t="s">
        <v>6133</v>
      </c>
      <c r="L360" s="56" t="s">
        <v>6130</v>
      </c>
      <c r="M360" s="56" t="s">
        <v>5340</v>
      </c>
      <c r="N360" s="56" t="s">
        <v>7380</v>
      </c>
      <c r="O360" s="56"/>
      <c r="P360" s="56"/>
      <c r="Q360" s="56"/>
      <c r="R360" s="56" t="s">
        <v>236</v>
      </c>
      <c r="S360" s="56" t="s">
        <v>644</v>
      </c>
      <c r="T360" s="58" t="s">
        <v>7330</v>
      </c>
      <c r="U360" s="56" t="s">
        <v>13</v>
      </c>
      <c r="V360" s="58" t="s">
        <v>13</v>
      </c>
      <c r="W360" s="58" t="s">
        <v>7330</v>
      </c>
      <c r="X360" s="58" t="s">
        <v>13</v>
      </c>
      <c r="Y360" s="58" t="s">
        <v>13</v>
      </c>
      <c r="Z360" s="58" t="s">
        <v>13</v>
      </c>
      <c r="AA360" s="58" t="s">
        <v>13</v>
      </c>
      <c r="AB360" s="58" t="s">
        <v>13</v>
      </c>
      <c r="AC360" s="56" t="s">
        <v>13</v>
      </c>
      <c r="AD360" s="56" t="s">
        <v>13</v>
      </c>
      <c r="AE360" s="56" t="s">
        <v>13</v>
      </c>
      <c r="AF360" s="56" t="s">
        <v>13</v>
      </c>
      <c r="AG360" s="56" t="s">
        <v>13</v>
      </c>
      <c r="AH360" s="56" t="s">
        <v>13</v>
      </c>
    </row>
    <row r="361" spans="1:34" ht="24.9" customHeight="1" x14ac:dyDescent="0.3">
      <c r="A361" s="54" t="s">
        <v>4305</v>
      </c>
      <c r="B361" s="55" t="s">
        <v>4296</v>
      </c>
      <c r="C361" s="56" t="s">
        <v>4300</v>
      </c>
      <c r="D361" s="56" t="s">
        <v>4297</v>
      </c>
      <c r="E361" s="56">
        <v>2</v>
      </c>
      <c r="F361" s="56">
        <v>0</v>
      </c>
      <c r="G361" s="56">
        <v>1</v>
      </c>
      <c r="H361" s="56">
        <v>3</v>
      </c>
      <c r="I361" s="56">
        <v>25</v>
      </c>
      <c r="J361" s="104">
        <v>0.12</v>
      </c>
      <c r="K361" s="56" t="s">
        <v>4306</v>
      </c>
      <c r="L361" s="56" t="s">
        <v>4301</v>
      </c>
      <c r="M361" s="56" t="s">
        <v>4302</v>
      </c>
      <c r="N361" s="56">
        <v>100</v>
      </c>
      <c r="O361" s="56"/>
      <c r="P361" s="56"/>
      <c r="Q361" s="56"/>
      <c r="R361" s="56" t="s">
        <v>236</v>
      </c>
      <c r="S361" s="56" t="s">
        <v>465</v>
      </c>
      <c r="T361" s="58" t="s">
        <v>7330</v>
      </c>
      <c r="U361" s="56" t="s">
        <v>13</v>
      </c>
      <c r="V361" s="58" t="s">
        <v>13</v>
      </c>
      <c r="W361" s="58" t="s">
        <v>7330</v>
      </c>
      <c r="X361" s="58" t="s">
        <v>13</v>
      </c>
      <c r="Y361" s="58" t="s">
        <v>13</v>
      </c>
      <c r="Z361" s="58" t="s">
        <v>13</v>
      </c>
      <c r="AA361" s="58" t="s">
        <v>13</v>
      </c>
      <c r="AB361" s="58" t="s">
        <v>13</v>
      </c>
      <c r="AC361" s="56" t="s">
        <v>13</v>
      </c>
      <c r="AD361" s="56" t="s">
        <v>13</v>
      </c>
      <c r="AE361" s="56" t="s">
        <v>13</v>
      </c>
      <c r="AF361" s="56" t="s">
        <v>13</v>
      </c>
      <c r="AG361" s="56" t="s">
        <v>13</v>
      </c>
      <c r="AH361" s="56" t="s">
        <v>13</v>
      </c>
    </row>
    <row r="362" spans="1:34" ht="24.9" customHeight="1" x14ac:dyDescent="0.3">
      <c r="A362" s="54" t="s">
        <v>455</v>
      </c>
      <c r="B362" s="55" t="s">
        <v>445</v>
      </c>
      <c r="C362" s="56" t="s">
        <v>110</v>
      </c>
      <c r="D362" s="56"/>
      <c r="E362" s="56">
        <v>1</v>
      </c>
      <c r="F362" s="56">
        <v>1</v>
      </c>
      <c r="G362" s="56">
        <v>2</v>
      </c>
      <c r="H362" s="56">
        <v>4</v>
      </c>
      <c r="I362" s="56">
        <v>11</v>
      </c>
      <c r="J362" s="104">
        <v>0.36363636363636365</v>
      </c>
      <c r="K362" s="56" t="s">
        <v>453</v>
      </c>
      <c r="L362" s="56" t="s">
        <v>448</v>
      </c>
      <c r="M362" s="56" t="s">
        <v>202</v>
      </c>
      <c r="N362" s="56" t="s">
        <v>7383</v>
      </c>
      <c r="O362" s="56" t="s">
        <v>449</v>
      </c>
      <c r="P362" s="56" t="s">
        <v>450</v>
      </c>
      <c r="Q362" s="56" t="s">
        <v>7379</v>
      </c>
      <c r="R362" s="56" t="s">
        <v>112</v>
      </c>
      <c r="S362" s="57" t="s">
        <v>113</v>
      </c>
      <c r="T362" s="58" t="s">
        <v>13</v>
      </c>
      <c r="U362" s="56" t="s">
        <v>13</v>
      </c>
      <c r="V362" s="58" t="s">
        <v>7330</v>
      </c>
      <c r="W362" s="58" t="s">
        <v>7330</v>
      </c>
      <c r="X362" s="58" t="s">
        <v>13</v>
      </c>
      <c r="Y362" s="58" t="s">
        <v>13</v>
      </c>
      <c r="Z362" s="58" t="s">
        <v>7330</v>
      </c>
      <c r="AA362" s="58" t="s">
        <v>13</v>
      </c>
      <c r="AB362" s="58" t="s">
        <v>13</v>
      </c>
      <c r="AC362" s="56" t="s">
        <v>7330</v>
      </c>
      <c r="AD362" s="56" t="s">
        <v>13</v>
      </c>
      <c r="AE362" s="56" t="s">
        <v>13</v>
      </c>
      <c r="AF362" s="56" t="s">
        <v>13</v>
      </c>
      <c r="AG362" s="56" t="s">
        <v>13</v>
      </c>
      <c r="AH362" s="56" t="s">
        <v>7330</v>
      </c>
    </row>
    <row r="363" spans="1:34" ht="24.9" customHeight="1" x14ac:dyDescent="0.3">
      <c r="A363" s="54" t="s">
        <v>452</v>
      </c>
      <c r="B363" s="55" t="s">
        <v>445</v>
      </c>
      <c r="C363" s="56" t="s">
        <v>110</v>
      </c>
      <c r="D363" s="56"/>
      <c r="E363" s="56">
        <v>1</v>
      </c>
      <c r="F363" s="56">
        <v>1</v>
      </c>
      <c r="G363" s="56">
        <v>2</v>
      </c>
      <c r="H363" s="56">
        <v>4</v>
      </c>
      <c r="I363" s="56">
        <v>11</v>
      </c>
      <c r="J363" s="104">
        <v>0.36363636363636365</v>
      </c>
      <c r="K363" s="56" t="s">
        <v>453</v>
      </c>
      <c r="L363" s="56" t="s">
        <v>448</v>
      </c>
      <c r="M363" s="56" t="s">
        <v>202</v>
      </c>
      <c r="N363" s="56" t="s">
        <v>7383</v>
      </c>
      <c r="O363" s="56" t="s">
        <v>449</v>
      </c>
      <c r="P363" s="56" t="s">
        <v>450</v>
      </c>
      <c r="Q363" s="56" t="s">
        <v>7379</v>
      </c>
      <c r="R363" s="56" t="s">
        <v>112</v>
      </c>
      <c r="S363" s="57" t="s">
        <v>113</v>
      </c>
      <c r="T363" s="58" t="s">
        <v>13</v>
      </c>
      <c r="U363" s="56" t="s">
        <v>13</v>
      </c>
      <c r="V363" s="58" t="s">
        <v>7330</v>
      </c>
      <c r="W363" s="58" t="s">
        <v>13</v>
      </c>
      <c r="X363" s="58" t="s">
        <v>13</v>
      </c>
      <c r="Y363" s="58" t="s">
        <v>13</v>
      </c>
      <c r="Z363" s="58" t="s">
        <v>13</v>
      </c>
      <c r="AA363" s="58" t="s">
        <v>13</v>
      </c>
      <c r="AB363" s="58" t="s">
        <v>13</v>
      </c>
      <c r="AC363" s="56" t="s">
        <v>13</v>
      </c>
      <c r="AD363" s="56" t="s">
        <v>13</v>
      </c>
      <c r="AE363" s="56" t="s">
        <v>7330</v>
      </c>
      <c r="AF363" s="56" t="s">
        <v>13</v>
      </c>
      <c r="AG363" s="56" t="s">
        <v>13</v>
      </c>
      <c r="AH363" s="56" t="s">
        <v>13</v>
      </c>
    </row>
    <row r="364" spans="1:34" ht="24.9" customHeight="1" x14ac:dyDescent="0.3">
      <c r="A364" s="59" t="s">
        <v>6721</v>
      </c>
      <c r="B364" s="60" t="s">
        <v>6720</v>
      </c>
      <c r="C364" s="57" t="s">
        <v>110</v>
      </c>
      <c r="D364" s="57"/>
      <c r="E364" s="57">
        <v>1</v>
      </c>
      <c r="F364" s="57">
        <v>1</v>
      </c>
      <c r="G364" s="57">
        <v>0</v>
      </c>
      <c r="H364" s="57">
        <v>2</v>
      </c>
      <c r="I364" s="57">
        <v>26</v>
      </c>
      <c r="J364" s="104">
        <v>7.6923076923076927E-2</v>
      </c>
      <c r="K364" s="56" t="s">
        <v>6722</v>
      </c>
      <c r="L364" s="57" t="s">
        <v>6723</v>
      </c>
      <c r="M364" s="57" t="s">
        <v>110</v>
      </c>
      <c r="N364" s="57" t="s">
        <v>7377</v>
      </c>
      <c r="O364" s="57" t="s">
        <v>17906</v>
      </c>
      <c r="P364" s="57" t="s">
        <v>6724</v>
      </c>
      <c r="Q364" s="57">
        <v>100</v>
      </c>
      <c r="R364" s="57" t="s">
        <v>402</v>
      </c>
      <c r="S364" s="57" t="s">
        <v>79</v>
      </c>
      <c r="T364" s="61" t="s">
        <v>13</v>
      </c>
      <c r="U364" s="56" t="s">
        <v>7330</v>
      </c>
      <c r="V364" s="61" t="s">
        <v>13</v>
      </c>
      <c r="W364" s="61" t="s">
        <v>13</v>
      </c>
      <c r="X364" s="61" t="s">
        <v>13</v>
      </c>
      <c r="Y364" s="61" t="s">
        <v>13</v>
      </c>
      <c r="Z364" s="61" t="s">
        <v>13</v>
      </c>
      <c r="AA364" s="58" t="s">
        <v>7330</v>
      </c>
      <c r="AB364" s="61" t="s">
        <v>13</v>
      </c>
      <c r="AC364" s="56" t="s">
        <v>13</v>
      </c>
      <c r="AD364" s="56" t="s">
        <v>13</v>
      </c>
      <c r="AE364" s="56" t="s">
        <v>13</v>
      </c>
      <c r="AF364" s="56" t="s">
        <v>13</v>
      </c>
      <c r="AG364" s="56" t="s">
        <v>13</v>
      </c>
      <c r="AH364" s="56" t="s">
        <v>13</v>
      </c>
    </row>
    <row r="365" spans="1:34" ht="24.9" customHeight="1" x14ac:dyDescent="0.3">
      <c r="A365" s="54" t="s">
        <v>1337</v>
      </c>
      <c r="B365" s="55" t="s">
        <v>1328</v>
      </c>
      <c r="C365" s="56" t="s">
        <v>110</v>
      </c>
      <c r="D365" s="56" t="s">
        <v>1329</v>
      </c>
      <c r="E365" s="56">
        <v>2</v>
      </c>
      <c r="F365" s="56">
        <v>1</v>
      </c>
      <c r="G365" s="56">
        <v>0</v>
      </c>
      <c r="H365" s="56">
        <v>3</v>
      </c>
      <c r="I365" s="56">
        <v>8</v>
      </c>
      <c r="J365" s="104">
        <v>0.375</v>
      </c>
      <c r="K365" s="56" t="s">
        <v>1338</v>
      </c>
      <c r="L365" s="56" t="s">
        <v>1332</v>
      </c>
      <c r="M365" s="56" t="s">
        <v>1333</v>
      </c>
      <c r="N365" s="56" t="s">
        <v>7377</v>
      </c>
      <c r="O365" s="56" t="s">
        <v>17920</v>
      </c>
      <c r="P365" s="56" t="s">
        <v>1334</v>
      </c>
      <c r="Q365" s="56" t="s">
        <v>7372</v>
      </c>
      <c r="R365" s="56" t="s">
        <v>18</v>
      </c>
      <c r="S365" s="56" t="s">
        <v>130</v>
      </c>
      <c r="T365" s="58" t="s">
        <v>7330</v>
      </c>
      <c r="U365" s="56" t="s">
        <v>13</v>
      </c>
      <c r="V365" s="58" t="s">
        <v>13</v>
      </c>
      <c r="W365" s="58" t="s">
        <v>7330</v>
      </c>
      <c r="X365" s="58" t="s">
        <v>13</v>
      </c>
      <c r="Y365" s="58" t="s">
        <v>13</v>
      </c>
      <c r="Z365" s="58" t="s">
        <v>13</v>
      </c>
      <c r="AA365" s="58" t="s">
        <v>13</v>
      </c>
      <c r="AB365" s="58" t="s">
        <v>13</v>
      </c>
      <c r="AC365" s="56" t="s">
        <v>7330</v>
      </c>
      <c r="AD365" s="56" t="s">
        <v>13</v>
      </c>
      <c r="AE365" s="56" t="s">
        <v>13</v>
      </c>
      <c r="AF365" s="56" t="s">
        <v>13</v>
      </c>
      <c r="AG365" s="56" t="s">
        <v>13</v>
      </c>
      <c r="AH365" s="56" t="s">
        <v>13</v>
      </c>
    </row>
    <row r="366" spans="1:34" ht="24.9" customHeight="1" x14ac:dyDescent="0.3">
      <c r="A366" s="54" t="s">
        <v>3988</v>
      </c>
      <c r="B366" s="55" t="s">
        <v>3969</v>
      </c>
      <c r="C366" s="56" t="s">
        <v>3973</v>
      </c>
      <c r="D366" s="56" t="s">
        <v>3970</v>
      </c>
      <c r="E366" s="56">
        <v>3</v>
      </c>
      <c r="F366" s="56">
        <v>3</v>
      </c>
      <c r="G366" s="56">
        <v>4</v>
      </c>
      <c r="H366" s="56">
        <v>10</v>
      </c>
      <c r="I366" s="56">
        <v>50</v>
      </c>
      <c r="J366" s="104">
        <v>0.2</v>
      </c>
      <c r="K366" s="56" t="s">
        <v>3989</v>
      </c>
      <c r="L366" s="56" t="s">
        <v>3974</v>
      </c>
      <c r="M366" s="56" t="s">
        <v>3975</v>
      </c>
      <c r="N366" s="56">
        <v>100</v>
      </c>
      <c r="O366" s="56"/>
      <c r="P366" s="56"/>
      <c r="Q366" s="56"/>
      <c r="R366" s="56" t="s">
        <v>18</v>
      </c>
      <c r="S366" s="56" t="s">
        <v>465</v>
      </c>
      <c r="T366" s="58" t="s">
        <v>13</v>
      </c>
      <c r="U366" s="56" t="s">
        <v>13</v>
      </c>
      <c r="V366" s="58" t="s">
        <v>7330</v>
      </c>
      <c r="W366" s="58" t="s">
        <v>13</v>
      </c>
      <c r="X366" s="58" t="s">
        <v>13</v>
      </c>
      <c r="Y366" s="58" t="s">
        <v>7330</v>
      </c>
      <c r="Z366" s="58" t="s">
        <v>13</v>
      </c>
      <c r="AA366" s="58" t="s">
        <v>13</v>
      </c>
      <c r="AB366" s="58" t="s">
        <v>13</v>
      </c>
      <c r="AC366" s="56" t="s">
        <v>13</v>
      </c>
      <c r="AD366" s="56" t="s">
        <v>7330</v>
      </c>
      <c r="AE366" s="56" t="s">
        <v>13</v>
      </c>
      <c r="AF366" s="56" t="s">
        <v>13</v>
      </c>
      <c r="AG366" s="56" t="s">
        <v>13</v>
      </c>
      <c r="AH366" s="56" t="s">
        <v>13</v>
      </c>
    </row>
    <row r="367" spans="1:34" ht="24.9" customHeight="1" x14ac:dyDescent="0.3">
      <c r="A367" s="54" t="s">
        <v>158</v>
      </c>
      <c r="B367" s="55" t="s">
        <v>143</v>
      </c>
      <c r="C367" s="56" t="s">
        <v>147</v>
      </c>
      <c r="D367" s="56" t="s">
        <v>144</v>
      </c>
      <c r="E367" s="56">
        <v>2</v>
      </c>
      <c r="F367" s="56">
        <v>0</v>
      </c>
      <c r="G367" s="56">
        <v>4</v>
      </c>
      <c r="H367" s="56">
        <v>6</v>
      </c>
      <c r="I367" s="56">
        <v>10</v>
      </c>
      <c r="J367" s="104">
        <v>0.6</v>
      </c>
      <c r="K367" s="56" t="s">
        <v>159</v>
      </c>
      <c r="L367" s="56" t="s">
        <v>148</v>
      </c>
      <c r="M367" s="56" t="s">
        <v>147</v>
      </c>
      <c r="N367" s="56">
        <v>100</v>
      </c>
      <c r="O367" s="56"/>
      <c r="P367" s="56"/>
      <c r="Q367" s="56"/>
      <c r="R367" s="56" t="s">
        <v>18</v>
      </c>
      <c r="S367" s="56" t="s">
        <v>149</v>
      </c>
      <c r="T367" s="58" t="s">
        <v>7330</v>
      </c>
      <c r="U367" s="56" t="s">
        <v>13</v>
      </c>
      <c r="V367" s="58" t="s">
        <v>13</v>
      </c>
      <c r="W367" s="58" t="s">
        <v>13</v>
      </c>
      <c r="X367" s="58" t="s">
        <v>13</v>
      </c>
      <c r="Y367" s="58" t="s">
        <v>13</v>
      </c>
      <c r="Z367" s="58" t="s">
        <v>13</v>
      </c>
      <c r="AA367" s="58" t="s">
        <v>13</v>
      </c>
      <c r="AB367" s="58" t="s">
        <v>13</v>
      </c>
      <c r="AC367" s="56" t="s">
        <v>7330</v>
      </c>
      <c r="AD367" s="56" t="s">
        <v>13</v>
      </c>
      <c r="AE367" s="56" t="s">
        <v>13</v>
      </c>
      <c r="AF367" s="56" t="s">
        <v>13</v>
      </c>
      <c r="AG367" s="56" t="s">
        <v>13</v>
      </c>
      <c r="AH367" s="56" t="s">
        <v>13</v>
      </c>
    </row>
    <row r="368" spans="1:34" ht="24.9" customHeight="1" x14ac:dyDescent="0.3">
      <c r="A368" s="54" t="s">
        <v>2150</v>
      </c>
      <c r="B368" s="55" t="s">
        <v>2129</v>
      </c>
      <c r="C368" s="56" t="s">
        <v>2133</v>
      </c>
      <c r="D368" s="56" t="s">
        <v>2130</v>
      </c>
      <c r="E368" s="56">
        <v>6</v>
      </c>
      <c r="F368" s="56">
        <v>2</v>
      </c>
      <c r="G368" s="56">
        <v>1</v>
      </c>
      <c r="H368" s="56">
        <v>9</v>
      </c>
      <c r="I368" s="56">
        <v>30</v>
      </c>
      <c r="J368" s="104">
        <v>0.3</v>
      </c>
      <c r="K368" s="56" t="s">
        <v>2151</v>
      </c>
      <c r="L368" s="56" t="s">
        <v>2134</v>
      </c>
      <c r="M368" s="56" t="s">
        <v>2135</v>
      </c>
      <c r="N368" s="56">
        <v>100</v>
      </c>
      <c r="O368" s="56"/>
      <c r="P368" s="56"/>
      <c r="Q368" s="56"/>
      <c r="R368" s="56" t="s">
        <v>18</v>
      </c>
      <c r="S368" s="56" t="s">
        <v>465</v>
      </c>
      <c r="T368" s="58" t="s">
        <v>7330</v>
      </c>
      <c r="U368" s="56" t="s">
        <v>13</v>
      </c>
      <c r="V368" s="58" t="s">
        <v>13</v>
      </c>
      <c r="W368" s="58" t="s">
        <v>13</v>
      </c>
      <c r="X368" s="58" t="s">
        <v>13</v>
      </c>
      <c r="Y368" s="58" t="s">
        <v>13</v>
      </c>
      <c r="Z368" s="58" t="s">
        <v>13</v>
      </c>
      <c r="AA368" s="58" t="s">
        <v>13</v>
      </c>
      <c r="AB368" s="58" t="s">
        <v>13</v>
      </c>
      <c r="AC368" s="56" t="s">
        <v>7330</v>
      </c>
      <c r="AD368" s="56" t="s">
        <v>13</v>
      </c>
      <c r="AE368" s="56" t="s">
        <v>13</v>
      </c>
      <c r="AF368" s="56" t="s">
        <v>13</v>
      </c>
      <c r="AG368" s="56" t="s">
        <v>13</v>
      </c>
      <c r="AH368" s="56" t="s">
        <v>13</v>
      </c>
    </row>
    <row r="369" spans="1:34" ht="24.9" customHeight="1" x14ac:dyDescent="0.3">
      <c r="A369" s="59" t="s">
        <v>1063</v>
      </c>
      <c r="B369" s="60" t="s">
        <v>1053</v>
      </c>
      <c r="C369" s="57" t="s">
        <v>1057</v>
      </c>
      <c r="D369" s="57" t="s">
        <v>1054</v>
      </c>
      <c r="E369" s="57">
        <v>4</v>
      </c>
      <c r="F369" s="57">
        <v>3</v>
      </c>
      <c r="G369" s="57">
        <v>2</v>
      </c>
      <c r="H369" s="57">
        <v>9</v>
      </c>
      <c r="I369" s="57">
        <v>88</v>
      </c>
      <c r="J369" s="104">
        <v>0.10227272727272728</v>
      </c>
      <c r="K369" s="56" t="s">
        <v>1064</v>
      </c>
      <c r="L369" s="57" t="s">
        <v>1058</v>
      </c>
      <c r="M369" s="57" t="s">
        <v>1059</v>
      </c>
      <c r="N369" s="57">
        <v>100</v>
      </c>
      <c r="O369" s="57"/>
      <c r="P369" s="57"/>
      <c r="Q369" s="57"/>
      <c r="R369" s="57" t="s">
        <v>18</v>
      </c>
      <c r="S369" s="56" t="s">
        <v>403</v>
      </c>
      <c r="T369" s="61" t="s">
        <v>13</v>
      </c>
      <c r="U369" s="56" t="s">
        <v>7330</v>
      </c>
      <c r="V369" s="61" t="s">
        <v>13</v>
      </c>
      <c r="W369" s="61" t="s">
        <v>13</v>
      </c>
      <c r="X369" s="61" t="s">
        <v>7330</v>
      </c>
      <c r="Y369" s="61" t="s">
        <v>13</v>
      </c>
      <c r="Z369" s="61" t="s">
        <v>13</v>
      </c>
      <c r="AA369" s="61" t="s">
        <v>13</v>
      </c>
      <c r="AB369" s="61" t="s">
        <v>13</v>
      </c>
      <c r="AC369" s="56" t="s">
        <v>13</v>
      </c>
      <c r="AD369" s="56" t="s">
        <v>13</v>
      </c>
      <c r="AE369" s="56" t="s">
        <v>13</v>
      </c>
      <c r="AF369" s="56" t="s">
        <v>13</v>
      </c>
      <c r="AG369" s="56" t="s">
        <v>13</v>
      </c>
      <c r="AH369" s="56" t="s">
        <v>13</v>
      </c>
    </row>
    <row r="370" spans="1:34" ht="24.9" customHeight="1" x14ac:dyDescent="0.3">
      <c r="A370" s="59" t="s">
        <v>3717</v>
      </c>
      <c r="B370" s="60" t="s">
        <v>3709</v>
      </c>
      <c r="C370" s="57" t="s">
        <v>3713</v>
      </c>
      <c r="D370" s="57" t="s">
        <v>3710</v>
      </c>
      <c r="E370" s="57">
        <v>0</v>
      </c>
      <c r="F370" s="57">
        <v>2</v>
      </c>
      <c r="G370" s="57">
        <v>0</v>
      </c>
      <c r="H370" s="57">
        <v>2</v>
      </c>
      <c r="I370" s="57">
        <v>12</v>
      </c>
      <c r="J370" s="104">
        <v>0.16666666666666666</v>
      </c>
      <c r="K370" s="56" t="s">
        <v>3718</v>
      </c>
      <c r="L370" s="57" t="s">
        <v>3714</v>
      </c>
      <c r="M370" s="57" t="s">
        <v>3715</v>
      </c>
      <c r="N370" s="57">
        <v>100</v>
      </c>
      <c r="O370" s="57"/>
      <c r="P370" s="57"/>
      <c r="Q370" s="57"/>
      <c r="R370" s="57" t="s">
        <v>18</v>
      </c>
      <c r="S370" s="57" t="s">
        <v>130</v>
      </c>
      <c r="T370" s="61" t="s">
        <v>13</v>
      </c>
      <c r="U370" s="56" t="s">
        <v>7330</v>
      </c>
      <c r="V370" s="61" t="s">
        <v>13</v>
      </c>
      <c r="W370" s="61" t="s">
        <v>13</v>
      </c>
      <c r="X370" s="61" t="s">
        <v>7330</v>
      </c>
      <c r="Y370" s="61" t="s">
        <v>13</v>
      </c>
      <c r="Z370" s="61" t="s">
        <v>13</v>
      </c>
      <c r="AA370" s="61" t="s">
        <v>13</v>
      </c>
      <c r="AB370" s="61" t="s">
        <v>13</v>
      </c>
      <c r="AC370" s="56" t="s">
        <v>13</v>
      </c>
      <c r="AD370" s="56" t="s">
        <v>7330</v>
      </c>
      <c r="AE370" s="56" t="s">
        <v>13</v>
      </c>
      <c r="AF370" s="56" t="s">
        <v>13</v>
      </c>
      <c r="AG370" s="56" t="s">
        <v>7330</v>
      </c>
      <c r="AH370" s="56" t="s">
        <v>13</v>
      </c>
    </row>
    <row r="371" spans="1:34" ht="24.9" customHeight="1" x14ac:dyDescent="0.3">
      <c r="A371" s="54" t="s">
        <v>5345</v>
      </c>
      <c r="B371" s="55" t="s">
        <v>5336</v>
      </c>
      <c r="C371" s="56" t="s">
        <v>3038</v>
      </c>
      <c r="D371" s="56" t="s">
        <v>3035</v>
      </c>
      <c r="E371" s="56">
        <v>2</v>
      </c>
      <c r="F371" s="56">
        <v>0</v>
      </c>
      <c r="G371" s="56">
        <v>4</v>
      </c>
      <c r="H371" s="56">
        <v>6</v>
      </c>
      <c r="I371" s="56">
        <v>15</v>
      </c>
      <c r="J371" s="104">
        <v>0.4</v>
      </c>
      <c r="K371" s="56" t="s">
        <v>5346</v>
      </c>
      <c r="L371" s="56" t="s">
        <v>5339</v>
      </c>
      <c r="M371" s="56" t="s">
        <v>5340</v>
      </c>
      <c r="N371" s="56">
        <v>100</v>
      </c>
      <c r="O371" s="56"/>
      <c r="P371" s="56"/>
      <c r="Q371" s="56"/>
      <c r="R371" s="56" t="s">
        <v>18</v>
      </c>
      <c r="S371" s="56" t="s">
        <v>644</v>
      </c>
      <c r="T371" s="58" t="s">
        <v>13</v>
      </c>
      <c r="U371" s="56" t="s">
        <v>13</v>
      </c>
      <c r="V371" s="58" t="s">
        <v>7330</v>
      </c>
      <c r="W371" s="58" t="s">
        <v>13</v>
      </c>
      <c r="X371" s="58" t="s">
        <v>13</v>
      </c>
      <c r="Y371" s="58" t="s">
        <v>7330</v>
      </c>
      <c r="Z371" s="58" t="s">
        <v>13</v>
      </c>
      <c r="AA371" s="58" t="s">
        <v>7330</v>
      </c>
      <c r="AB371" s="58" t="s">
        <v>13</v>
      </c>
      <c r="AC371" s="56" t="s">
        <v>13</v>
      </c>
      <c r="AD371" s="56" t="s">
        <v>7330</v>
      </c>
      <c r="AE371" s="56" t="s">
        <v>13</v>
      </c>
      <c r="AF371" s="56" t="s">
        <v>7330</v>
      </c>
      <c r="AG371" s="56" t="s">
        <v>13</v>
      </c>
      <c r="AH371" s="56" t="s">
        <v>13</v>
      </c>
    </row>
    <row r="372" spans="1:34" ht="24.9" customHeight="1" x14ac:dyDescent="0.3">
      <c r="A372" s="54" t="s">
        <v>6771</v>
      </c>
      <c r="B372" s="55" t="s">
        <v>6764</v>
      </c>
      <c r="C372" s="56" t="s">
        <v>1403</v>
      </c>
      <c r="D372" s="56" t="s">
        <v>6765</v>
      </c>
      <c r="E372" s="56">
        <v>2</v>
      </c>
      <c r="F372" s="56">
        <v>1</v>
      </c>
      <c r="G372" s="56">
        <v>2</v>
      </c>
      <c r="H372" s="56">
        <v>5</v>
      </c>
      <c r="I372" s="56">
        <v>9</v>
      </c>
      <c r="J372" s="104">
        <v>0.55555555555555558</v>
      </c>
      <c r="K372" s="56" t="s">
        <v>6772</v>
      </c>
      <c r="L372" s="56" t="s">
        <v>6768</v>
      </c>
      <c r="M372" s="56" t="s">
        <v>1403</v>
      </c>
      <c r="N372" s="56">
        <v>100</v>
      </c>
      <c r="O372" s="56"/>
      <c r="P372" s="56"/>
      <c r="Q372" s="56"/>
      <c r="R372" s="56" t="s">
        <v>18</v>
      </c>
      <c r="S372" s="56" t="s">
        <v>55</v>
      </c>
      <c r="T372" s="58" t="s">
        <v>13</v>
      </c>
      <c r="U372" s="56" t="s">
        <v>13</v>
      </c>
      <c r="V372" s="58" t="s">
        <v>7330</v>
      </c>
      <c r="W372" s="58" t="s">
        <v>13</v>
      </c>
      <c r="X372" s="58" t="s">
        <v>13</v>
      </c>
      <c r="Y372" s="58" t="s">
        <v>7330</v>
      </c>
      <c r="Z372" s="58" t="s">
        <v>13</v>
      </c>
      <c r="AA372" s="58" t="s">
        <v>13</v>
      </c>
      <c r="AB372" s="58" t="s">
        <v>7330</v>
      </c>
      <c r="AC372" s="56" t="s">
        <v>13</v>
      </c>
      <c r="AD372" s="56" t="s">
        <v>13</v>
      </c>
      <c r="AE372" s="56" t="s">
        <v>7330</v>
      </c>
      <c r="AF372" s="56" t="s">
        <v>13</v>
      </c>
      <c r="AG372" s="56" t="s">
        <v>13</v>
      </c>
      <c r="AH372" s="56" t="s">
        <v>7330</v>
      </c>
    </row>
    <row r="373" spans="1:34" ht="24.9" customHeight="1" x14ac:dyDescent="0.3">
      <c r="A373" s="59" t="s">
        <v>4346</v>
      </c>
      <c r="B373" s="60" t="s">
        <v>4344</v>
      </c>
      <c r="C373" s="57" t="s">
        <v>4348</v>
      </c>
      <c r="D373" s="57" t="s">
        <v>4345</v>
      </c>
      <c r="E373" s="56">
        <v>11</v>
      </c>
      <c r="F373" s="56">
        <v>1</v>
      </c>
      <c r="G373" s="57">
        <v>8</v>
      </c>
      <c r="H373" s="56">
        <v>20</v>
      </c>
      <c r="I373" s="56">
        <v>47</v>
      </c>
      <c r="J373" s="104">
        <v>0.43</v>
      </c>
      <c r="K373" s="56" t="s">
        <v>4347</v>
      </c>
      <c r="L373" s="56" t="s">
        <v>4349</v>
      </c>
      <c r="M373" s="56" t="s">
        <v>4350</v>
      </c>
      <c r="N373" s="56" t="s">
        <v>7372</v>
      </c>
      <c r="O373" s="56"/>
      <c r="P373" s="56"/>
      <c r="Q373" s="56"/>
      <c r="R373" s="57" t="s">
        <v>18</v>
      </c>
      <c r="S373" s="56" t="s">
        <v>465</v>
      </c>
      <c r="T373" s="61" t="s">
        <v>13</v>
      </c>
      <c r="U373" s="56" t="s">
        <v>7330</v>
      </c>
      <c r="V373" s="61" t="s">
        <v>13</v>
      </c>
      <c r="W373" s="61" t="s">
        <v>13</v>
      </c>
      <c r="X373" s="61" t="s">
        <v>7330</v>
      </c>
      <c r="Y373" s="61" t="s">
        <v>13</v>
      </c>
      <c r="Z373" s="61" t="s">
        <v>13</v>
      </c>
      <c r="AA373" s="61" t="s">
        <v>13</v>
      </c>
      <c r="AB373" s="61" t="s">
        <v>13</v>
      </c>
      <c r="AC373" s="56" t="s">
        <v>13</v>
      </c>
      <c r="AD373" s="56" t="s">
        <v>13</v>
      </c>
      <c r="AE373" s="56" t="s">
        <v>13</v>
      </c>
      <c r="AF373" s="56" t="s">
        <v>13</v>
      </c>
      <c r="AG373" s="56" t="s">
        <v>13</v>
      </c>
      <c r="AH373" s="56" t="s">
        <v>13</v>
      </c>
    </row>
    <row r="374" spans="1:34" ht="24.9" customHeight="1" x14ac:dyDescent="0.3">
      <c r="A374" s="54" t="s">
        <v>1046</v>
      </c>
      <c r="B374" s="55" t="s">
        <v>1019</v>
      </c>
      <c r="C374" s="56" t="s">
        <v>1023</v>
      </c>
      <c r="D374" s="56" t="s">
        <v>1020</v>
      </c>
      <c r="E374" s="56">
        <v>6</v>
      </c>
      <c r="F374" s="56">
        <v>4</v>
      </c>
      <c r="G374" s="56">
        <v>3</v>
      </c>
      <c r="H374" s="56">
        <v>13</v>
      </c>
      <c r="I374" s="56">
        <v>79</v>
      </c>
      <c r="J374" s="104">
        <v>0.16455696202531644</v>
      </c>
      <c r="K374" s="56" t="s">
        <v>1047</v>
      </c>
      <c r="L374" s="56" t="s">
        <v>1024</v>
      </c>
      <c r="M374" s="56" t="s">
        <v>1025</v>
      </c>
      <c r="N374" s="56" t="s">
        <v>7386</v>
      </c>
      <c r="O374" s="56"/>
      <c r="P374" s="56"/>
      <c r="Q374" s="56"/>
      <c r="R374" s="56" t="s">
        <v>18</v>
      </c>
      <c r="S374" s="56" t="s">
        <v>403</v>
      </c>
      <c r="T374" s="58" t="s">
        <v>7330</v>
      </c>
      <c r="U374" s="56" t="s">
        <v>13</v>
      </c>
      <c r="V374" s="58" t="s">
        <v>13</v>
      </c>
      <c r="W374" s="58" t="s">
        <v>7330</v>
      </c>
      <c r="X374" s="58" t="s">
        <v>13</v>
      </c>
      <c r="Y374" s="58" t="s">
        <v>13</v>
      </c>
      <c r="Z374" s="58" t="s">
        <v>13</v>
      </c>
      <c r="AA374" s="58" t="s">
        <v>13</v>
      </c>
      <c r="AB374" s="58" t="s">
        <v>13</v>
      </c>
      <c r="AC374" s="56" t="s">
        <v>7330</v>
      </c>
      <c r="AD374" s="56" t="s">
        <v>13</v>
      </c>
      <c r="AE374" s="56" t="s">
        <v>13</v>
      </c>
      <c r="AF374" s="56" t="s">
        <v>7330</v>
      </c>
      <c r="AG374" s="56" t="s">
        <v>13</v>
      </c>
      <c r="AH374" s="56" t="s">
        <v>13</v>
      </c>
    </row>
    <row r="375" spans="1:34" ht="24.9" customHeight="1" x14ac:dyDescent="0.3">
      <c r="A375" s="59" t="s">
        <v>6486</v>
      </c>
      <c r="B375" s="60" t="s">
        <v>6481</v>
      </c>
      <c r="C375" s="57" t="s">
        <v>6485</v>
      </c>
      <c r="D375" s="57" t="s">
        <v>6482</v>
      </c>
      <c r="E375" s="57">
        <v>3</v>
      </c>
      <c r="F375" s="57">
        <v>2</v>
      </c>
      <c r="G375" s="57">
        <v>1</v>
      </c>
      <c r="H375" s="57">
        <v>6</v>
      </c>
      <c r="I375" s="57">
        <v>55</v>
      </c>
      <c r="J375" s="104">
        <v>0.10909090909090909</v>
      </c>
      <c r="K375" s="56" t="s">
        <v>6487</v>
      </c>
      <c r="L375" s="57" t="s">
        <v>13</v>
      </c>
      <c r="M375" s="57" t="s">
        <v>13</v>
      </c>
      <c r="N375" s="57" t="s">
        <v>13</v>
      </c>
      <c r="O375" s="57"/>
      <c r="P375" s="57"/>
      <c r="Q375" s="57"/>
      <c r="R375" s="57" t="s">
        <v>18</v>
      </c>
      <c r="S375" s="56" t="s">
        <v>250</v>
      </c>
      <c r="T375" s="61" t="s">
        <v>13</v>
      </c>
      <c r="U375" s="56" t="s">
        <v>7330</v>
      </c>
      <c r="V375" s="61" t="s">
        <v>13</v>
      </c>
      <c r="W375" s="61" t="s">
        <v>13</v>
      </c>
      <c r="X375" s="61" t="s">
        <v>13</v>
      </c>
      <c r="Y375" s="61" t="s">
        <v>13</v>
      </c>
      <c r="Z375" s="61" t="s">
        <v>13</v>
      </c>
      <c r="AA375" s="61" t="s">
        <v>13</v>
      </c>
      <c r="AB375" s="61" t="s">
        <v>13</v>
      </c>
      <c r="AC375" s="56" t="s">
        <v>13</v>
      </c>
      <c r="AD375" s="56" t="s">
        <v>7330</v>
      </c>
      <c r="AE375" s="56" t="s">
        <v>13</v>
      </c>
      <c r="AF375" s="56" t="s">
        <v>13</v>
      </c>
      <c r="AG375" s="56" t="s">
        <v>13</v>
      </c>
      <c r="AH375" s="56" t="s">
        <v>13</v>
      </c>
    </row>
    <row r="376" spans="1:34" ht="24.9" customHeight="1" x14ac:dyDescent="0.3">
      <c r="A376" s="59" t="s">
        <v>777</v>
      </c>
      <c r="B376" s="60" t="s">
        <v>770</v>
      </c>
      <c r="C376" s="57" t="s">
        <v>774</v>
      </c>
      <c r="D376" s="57" t="s">
        <v>771</v>
      </c>
      <c r="E376" s="57">
        <v>1</v>
      </c>
      <c r="F376" s="57">
        <v>2</v>
      </c>
      <c r="G376" s="57">
        <v>2</v>
      </c>
      <c r="H376" s="57">
        <v>5</v>
      </c>
      <c r="I376" s="57">
        <v>21</v>
      </c>
      <c r="J376" s="104">
        <v>0.23809523809523808</v>
      </c>
      <c r="K376" s="56" t="s">
        <v>778</v>
      </c>
      <c r="L376" s="57" t="s">
        <v>775</v>
      </c>
      <c r="M376" s="57" t="s">
        <v>776</v>
      </c>
      <c r="N376" s="57">
        <v>100</v>
      </c>
      <c r="O376" s="57"/>
      <c r="P376" s="57"/>
      <c r="Q376" s="57"/>
      <c r="R376" s="57" t="s">
        <v>18</v>
      </c>
      <c r="S376" s="57" t="s">
        <v>102</v>
      </c>
      <c r="T376" s="61" t="s">
        <v>13</v>
      </c>
      <c r="U376" s="56" t="s">
        <v>7330</v>
      </c>
      <c r="V376" s="61" t="s">
        <v>13</v>
      </c>
      <c r="W376" s="61" t="s">
        <v>13</v>
      </c>
      <c r="X376" s="61" t="s">
        <v>13</v>
      </c>
      <c r="Y376" s="61" t="s">
        <v>13</v>
      </c>
      <c r="Z376" s="61" t="s">
        <v>13</v>
      </c>
      <c r="AA376" s="61" t="s">
        <v>13</v>
      </c>
      <c r="AB376" s="61" t="s">
        <v>13</v>
      </c>
      <c r="AC376" s="56" t="s">
        <v>13</v>
      </c>
      <c r="AD376" s="56" t="s">
        <v>13</v>
      </c>
      <c r="AE376" s="56" t="s">
        <v>13</v>
      </c>
      <c r="AF376" s="56" t="s">
        <v>13</v>
      </c>
      <c r="AG376" s="56" t="s">
        <v>7330</v>
      </c>
      <c r="AH376" s="56" t="s">
        <v>13</v>
      </c>
    </row>
    <row r="377" spans="1:34" ht="24.9" customHeight="1" x14ac:dyDescent="0.3">
      <c r="A377" s="54" t="s">
        <v>5292</v>
      </c>
      <c r="B377" s="55" t="s">
        <v>5270</v>
      </c>
      <c r="C377" s="56" t="s">
        <v>5274</v>
      </c>
      <c r="D377" s="56" t="s">
        <v>5271</v>
      </c>
      <c r="E377" s="56">
        <v>9</v>
      </c>
      <c r="F377" s="56">
        <v>1</v>
      </c>
      <c r="G377" s="56">
        <v>10</v>
      </c>
      <c r="H377" s="56">
        <v>20</v>
      </c>
      <c r="I377" s="56">
        <v>42</v>
      </c>
      <c r="J377" s="104">
        <v>0.47599999999999998</v>
      </c>
      <c r="K377" s="56" t="s">
        <v>5293</v>
      </c>
      <c r="L377" s="56" t="s">
        <v>5275</v>
      </c>
      <c r="M377" s="56" t="s">
        <v>5276</v>
      </c>
      <c r="N377" s="56">
        <v>100</v>
      </c>
      <c r="O377" s="56"/>
      <c r="P377" s="56"/>
      <c r="Q377" s="56"/>
      <c r="R377" s="56" t="s">
        <v>18</v>
      </c>
      <c r="S377" s="56" t="s">
        <v>680</v>
      </c>
      <c r="T377" s="58" t="s">
        <v>13</v>
      </c>
      <c r="U377" s="56" t="s">
        <v>13</v>
      </c>
      <c r="V377" s="58" t="s">
        <v>7330</v>
      </c>
      <c r="W377" s="58" t="s">
        <v>7330</v>
      </c>
      <c r="X377" s="58" t="s">
        <v>13</v>
      </c>
      <c r="Y377" s="58" t="s">
        <v>13</v>
      </c>
      <c r="Z377" s="58" t="s">
        <v>13</v>
      </c>
      <c r="AA377" s="58" t="s">
        <v>13</v>
      </c>
      <c r="AB377" s="58" t="s">
        <v>13</v>
      </c>
      <c r="AC377" s="56" t="s">
        <v>13</v>
      </c>
      <c r="AD377" s="56" t="s">
        <v>13</v>
      </c>
      <c r="AE377" s="56" t="s">
        <v>7330</v>
      </c>
      <c r="AF377" s="56" t="s">
        <v>13</v>
      </c>
      <c r="AG377" s="56" t="s">
        <v>13</v>
      </c>
      <c r="AH377" s="56" t="s">
        <v>13</v>
      </c>
    </row>
    <row r="378" spans="1:34" ht="24.9" customHeight="1" x14ac:dyDescent="0.3">
      <c r="A378" s="54" t="s">
        <v>7015</v>
      </c>
      <c r="B378" s="55" t="s">
        <v>6985</v>
      </c>
      <c r="C378" s="56" t="s">
        <v>110</v>
      </c>
      <c r="D378" s="56" t="s">
        <v>7427</v>
      </c>
      <c r="E378" s="56">
        <v>9</v>
      </c>
      <c r="F378" s="56">
        <v>0</v>
      </c>
      <c r="G378" s="56">
        <v>6</v>
      </c>
      <c r="H378" s="56">
        <v>15</v>
      </c>
      <c r="I378" s="56">
        <v>28</v>
      </c>
      <c r="J378" s="104">
        <v>0.5357142857142857</v>
      </c>
      <c r="K378" s="56" t="s">
        <v>7016</v>
      </c>
      <c r="L378" s="56" t="s">
        <v>6988</v>
      </c>
      <c r="M378" s="56" t="s">
        <v>6989</v>
      </c>
      <c r="N378" s="56">
        <v>100</v>
      </c>
      <c r="O378" s="57" t="s">
        <v>17906</v>
      </c>
      <c r="P378" s="56" t="s">
        <v>6990</v>
      </c>
      <c r="Q378" s="56" t="s">
        <v>17916</v>
      </c>
      <c r="R378" s="56" t="s">
        <v>236</v>
      </c>
      <c r="S378" s="56" t="s">
        <v>250</v>
      </c>
      <c r="T378" s="58" t="s">
        <v>7330</v>
      </c>
      <c r="U378" s="56" t="s">
        <v>13</v>
      </c>
      <c r="V378" s="58" t="s">
        <v>13</v>
      </c>
      <c r="W378" s="58" t="s">
        <v>13</v>
      </c>
      <c r="X378" s="58" t="s">
        <v>13</v>
      </c>
      <c r="Y378" s="58" t="s">
        <v>13</v>
      </c>
      <c r="Z378" s="58" t="s">
        <v>13</v>
      </c>
      <c r="AA378" s="58" t="s">
        <v>13</v>
      </c>
      <c r="AB378" s="58" t="s">
        <v>13</v>
      </c>
      <c r="AC378" s="56" t="s">
        <v>7330</v>
      </c>
      <c r="AD378" s="56" t="s">
        <v>13</v>
      </c>
      <c r="AE378" s="56" t="s">
        <v>13</v>
      </c>
      <c r="AF378" s="56" t="s">
        <v>13</v>
      </c>
      <c r="AG378" s="56" t="s">
        <v>13</v>
      </c>
      <c r="AH378" s="56" t="s">
        <v>13</v>
      </c>
    </row>
    <row r="379" spans="1:34" ht="24.9" customHeight="1" x14ac:dyDescent="0.3">
      <c r="A379" s="59" t="s">
        <v>6642</v>
      </c>
      <c r="B379" s="60" t="s">
        <v>6634</v>
      </c>
      <c r="C379" s="57" t="s">
        <v>6638</v>
      </c>
      <c r="D379" s="57" t="s">
        <v>6635</v>
      </c>
      <c r="E379" s="57">
        <v>0</v>
      </c>
      <c r="F379" s="57">
        <v>3</v>
      </c>
      <c r="G379" s="57">
        <v>1</v>
      </c>
      <c r="H379" s="57">
        <v>4</v>
      </c>
      <c r="I379" s="57">
        <v>19</v>
      </c>
      <c r="J379" s="104">
        <v>0.21052631578947367</v>
      </c>
      <c r="K379" s="56" t="s">
        <v>6643</v>
      </c>
      <c r="L379" s="57" t="s">
        <v>6639</v>
      </c>
      <c r="M379" s="57" t="s">
        <v>6638</v>
      </c>
      <c r="N379" s="57" t="s">
        <v>7372</v>
      </c>
      <c r="O379" s="57"/>
      <c r="P379" s="57"/>
      <c r="Q379" s="57"/>
      <c r="R379" s="57" t="s">
        <v>18</v>
      </c>
      <c r="S379" s="56" t="s">
        <v>102</v>
      </c>
      <c r="T379" s="61" t="s">
        <v>13</v>
      </c>
      <c r="U379" s="56" t="s">
        <v>7330</v>
      </c>
      <c r="V379" s="61" t="s">
        <v>13</v>
      </c>
      <c r="W379" s="61" t="s">
        <v>13</v>
      </c>
      <c r="X379" s="61" t="s">
        <v>13</v>
      </c>
      <c r="Y379" s="61" t="s">
        <v>13</v>
      </c>
      <c r="Z379" s="61" t="s">
        <v>13</v>
      </c>
      <c r="AA379" s="58" t="s">
        <v>7330</v>
      </c>
      <c r="AB379" s="61" t="s">
        <v>13</v>
      </c>
      <c r="AC379" s="56" t="s">
        <v>13</v>
      </c>
      <c r="AD379" s="56" t="s">
        <v>13</v>
      </c>
      <c r="AE379" s="56" t="s">
        <v>13</v>
      </c>
      <c r="AF379" s="56" t="s">
        <v>13</v>
      </c>
      <c r="AG379" s="56" t="s">
        <v>13</v>
      </c>
      <c r="AH379" s="56" t="s">
        <v>13</v>
      </c>
    </row>
    <row r="380" spans="1:34" ht="24.9" customHeight="1" x14ac:dyDescent="0.3">
      <c r="A380" s="54" t="s">
        <v>2761</v>
      </c>
      <c r="B380" s="55" t="s">
        <v>2753</v>
      </c>
      <c r="C380" s="56" t="s">
        <v>2757</v>
      </c>
      <c r="D380" s="56" t="s">
        <v>2754</v>
      </c>
      <c r="E380" s="56">
        <v>2</v>
      </c>
      <c r="F380" s="56">
        <v>0</v>
      </c>
      <c r="G380" s="56">
        <v>0</v>
      </c>
      <c r="H380" s="56">
        <v>2</v>
      </c>
      <c r="I380" s="56">
        <v>16</v>
      </c>
      <c r="J380" s="104">
        <v>0.125</v>
      </c>
      <c r="K380" s="56" t="s">
        <v>2762</v>
      </c>
      <c r="L380" s="56" t="s">
        <v>2758</v>
      </c>
      <c r="M380" s="56" t="s">
        <v>2759</v>
      </c>
      <c r="N380" s="56">
        <v>100</v>
      </c>
      <c r="O380" s="56"/>
      <c r="P380" s="56"/>
      <c r="Q380" s="56"/>
      <c r="R380" s="56" t="s">
        <v>18</v>
      </c>
      <c r="S380" s="56" t="s">
        <v>102</v>
      </c>
      <c r="T380" s="58" t="s">
        <v>7330</v>
      </c>
      <c r="U380" s="56" t="s">
        <v>13</v>
      </c>
      <c r="V380" s="58" t="s">
        <v>13</v>
      </c>
      <c r="W380" s="58" t="s">
        <v>7330</v>
      </c>
      <c r="X380" s="58" t="s">
        <v>13</v>
      </c>
      <c r="Y380" s="58" t="s">
        <v>13</v>
      </c>
      <c r="Z380" s="58" t="s">
        <v>13</v>
      </c>
      <c r="AA380" s="58" t="s">
        <v>13</v>
      </c>
      <c r="AB380" s="58" t="s">
        <v>13</v>
      </c>
      <c r="AC380" s="56" t="s">
        <v>7330</v>
      </c>
      <c r="AD380" s="56" t="s">
        <v>13</v>
      </c>
      <c r="AE380" s="56" t="s">
        <v>13</v>
      </c>
      <c r="AF380" s="56" t="s">
        <v>13</v>
      </c>
      <c r="AG380" s="56" t="s">
        <v>13</v>
      </c>
      <c r="AH380" s="56" t="s">
        <v>13</v>
      </c>
    </row>
    <row r="381" spans="1:34" ht="24.9" customHeight="1" x14ac:dyDescent="0.3">
      <c r="A381" s="54" t="s">
        <v>6185</v>
      </c>
      <c r="B381" s="55" t="s">
        <v>6176</v>
      </c>
      <c r="C381" s="56" t="s">
        <v>6180</v>
      </c>
      <c r="D381" s="56" t="s">
        <v>6177</v>
      </c>
      <c r="E381" s="56">
        <v>2</v>
      </c>
      <c r="F381" s="56">
        <v>0</v>
      </c>
      <c r="G381" s="56">
        <v>4</v>
      </c>
      <c r="H381" s="56">
        <v>6</v>
      </c>
      <c r="I381" s="56">
        <v>29</v>
      </c>
      <c r="J381" s="104">
        <v>0.20689655172413793</v>
      </c>
      <c r="K381" s="56" t="s">
        <v>6186</v>
      </c>
      <c r="L381" s="56" t="s">
        <v>6181</v>
      </c>
      <c r="M381" s="56" t="s">
        <v>6182</v>
      </c>
      <c r="N381" s="56" t="s">
        <v>7387</v>
      </c>
      <c r="O381" s="56"/>
      <c r="P381" s="56"/>
      <c r="Q381" s="56"/>
      <c r="R381" s="56" t="s">
        <v>18</v>
      </c>
      <c r="S381" s="56" t="s">
        <v>534</v>
      </c>
      <c r="T381" s="58" t="s">
        <v>13</v>
      </c>
      <c r="U381" s="56" t="s">
        <v>13</v>
      </c>
      <c r="V381" s="58" t="s">
        <v>7330</v>
      </c>
      <c r="W381" s="58" t="s">
        <v>13</v>
      </c>
      <c r="X381" s="58" t="s">
        <v>13</v>
      </c>
      <c r="Y381" s="58" t="s">
        <v>7330</v>
      </c>
      <c r="Z381" s="58" t="s">
        <v>13</v>
      </c>
      <c r="AA381" s="58" t="s">
        <v>13</v>
      </c>
      <c r="AB381" s="58" t="s">
        <v>13</v>
      </c>
      <c r="AC381" s="56" t="s">
        <v>13</v>
      </c>
      <c r="AD381" s="56" t="s">
        <v>13</v>
      </c>
      <c r="AE381" s="56" t="s">
        <v>13</v>
      </c>
      <c r="AF381" s="56" t="s">
        <v>13</v>
      </c>
      <c r="AG381" s="56" t="s">
        <v>13</v>
      </c>
      <c r="AH381" s="56" t="s">
        <v>13</v>
      </c>
    </row>
    <row r="382" spans="1:34" ht="24.9" customHeight="1" x14ac:dyDescent="0.3">
      <c r="A382" s="54" t="s">
        <v>4387</v>
      </c>
      <c r="B382" s="55" t="s">
        <v>4344</v>
      </c>
      <c r="C382" s="56" t="s">
        <v>4348</v>
      </c>
      <c r="D382" s="56" t="s">
        <v>4345</v>
      </c>
      <c r="E382" s="56">
        <v>11</v>
      </c>
      <c r="F382" s="56">
        <v>1</v>
      </c>
      <c r="G382" s="56">
        <v>8</v>
      </c>
      <c r="H382" s="56">
        <v>20</v>
      </c>
      <c r="I382" s="56">
        <v>47</v>
      </c>
      <c r="J382" s="104">
        <v>0.43</v>
      </c>
      <c r="K382" s="56" t="s">
        <v>4388</v>
      </c>
      <c r="L382" s="56" t="s">
        <v>4349</v>
      </c>
      <c r="M382" s="56" t="s">
        <v>4350</v>
      </c>
      <c r="N382" s="56" t="s">
        <v>7372</v>
      </c>
      <c r="O382" s="56"/>
      <c r="P382" s="56"/>
      <c r="Q382" s="56"/>
      <c r="R382" s="56" t="s">
        <v>18</v>
      </c>
      <c r="S382" s="56" t="s">
        <v>465</v>
      </c>
      <c r="T382" s="58" t="s">
        <v>7330</v>
      </c>
      <c r="U382" s="56" t="s">
        <v>13</v>
      </c>
      <c r="V382" s="58" t="s">
        <v>13</v>
      </c>
      <c r="W382" s="58" t="s">
        <v>7330</v>
      </c>
      <c r="X382" s="58" t="s">
        <v>13</v>
      </c>
      <c r="Y382" s="58" t="s">
        <v>13</v>
      </c>
      <c r="Z382" s="58" t="s">
        <v>13</v>
      </c>
      <c r="AA382" s="58" t="s">
        <v>13</v>
      </c>
      <c r="AB382" s="58" t="s">
        <v>13</v>
      </c>
      <c r="AC382" s="56" t="s">
        <v>13</v>
      </c>
      <c r="AD382" s="56" t="s">
        <v>13</v>
      </c>
      <c r="AE382" s="56" t="s">
        <v>13</v>
      </c>
      <c r="AF382" s="56" t="s">
        <v>13</v>
      </c>
      <c r="AG382" s="56" t="s">
        <v>13</v>
      </c>
      <c r="AH382" s="56" t="s">
        <v>13</v>
      </c>
    </row>
    <row r="383" spans="1:34" ht="24.9" customHeight="1" x14ac:dyDescent="0.3">
      <c r="A383" s="54" t="s">
        <v>2603</v>
      </c>
      <c r="B383" s="55" t="s">
        <v>2596</v>
      </c>
      <c r="C383" s="56" t="s">
        <v>2600</v>
      </c>
      <c r="D383" s="56" t="s">
        <v>2597</v>
      </c>
      <c r="E383" s="56">
        <v>0</v>
      </c>
      <c r="F383" s="56">
        <v>1</v>
      </c>
      <c r="G383" s="56">
        <v>1</v>
      </c>
      <c r="H383" s="56">
        <v>2</v>
      </c>
      <c r="I383" s="56">
        <v>8</v>
      </c>
      <c r="J383" s="104">
        <v>0.25</v>
      </c>
      <c r="K383" s="56" t="s">
        <v>2604</v>
      </c>
      <c r="L383" s="56" t="s">
        <v>2601</v>
      </c>
      <c r="M383" s="56" t="s">
        <v>2602</v>
      </c>
      <c r="N383" s="56" t="s">
        <v>7378</v>
      </c>
      <c r="O383" s="56"/>
      <c r="P383" s="56"/>
      <c r="Q383" s="56"/>
      <c r="R383" s="56" t="s">
        <v>18</v>
      </c>
      <c r="S383" s="56" t="s">
        <v>465</v>
      </c>
      <c r="T383" s="58" t="s">
        <v>13</v>
      </c>
      <c r="U383" s="56" t="s">
        <v>13</v>
      </c>
      <c r="V383" s="58" t="s">
        <v>7330</v>
      </c>
      <c r="W383" s="58" t="s">
        <v>13</v>
      </c>
      <c r="X383" s="58" t="s">
        <v>13</v>
      </c>
      <c r="Y383" s="58" t="s">
        <v>13</v>
      </c>
      <c r="Z383" s="58" t="s">
        <v>13</v>
      </c>
      <c r="AA383" s="58" t="s">
        <v>7330</v>
      </c>
      <c r="AB383" s="58" t="s">
        <v>13</v>
      </c>
      <c r="AC383" s="56" t="s">
        <v>13</v>
      </c>
      <c r="AD383" s="56" t="s">
        <v>13</v>
      </c>
      <c r="AE383" s="56" t="s">
        <v>13</v>
      </c>
      <c r="AF383" s="56" t="s">
        <v>7330</v>
      </c>
      <c r="AG383" s="56" t="s">
        <v>13</v>
      </c>
      <c r="AH383" s="56" t="s">
        <v>13</v>
      </c>
    </row>
    <row r="384" spans="1:34" ht="24.9" customHeight="1" x14ac:dyDescent="0.3">
      <c r="A384" s="54" t="s">
        <v>2902</v>
      </c>
      <c r="B384" s="55" t="s">
        <v>2869</v>
      </c>
      <c r="C384" s="56" t="s">
        <v>2873</v>
      </c>
      <c r="D384" s="56" t="s">
        <v>2870</v>
      </c>
      <c r="E384" s="56">
        <v>6</v>
      </c>
      <c r="F384" s="56">
        <v>1</v>
      </c>
      <c r="G384" s="56">
        <v>8</v>
      </c>
      <c r="H384" s="56">
        <v>15</v>
      </c>
      <c r="I384" s="56">
        <v>60</v>
      </c>
      <c r="J384" s="104">
        <v>0.25</v>
      </c>
      <c r="K384" s="56" t="s">
        <v>2903</v>
      </c>
      <c r="L384" s="56" t="s">
        <v>2874</v>
      </c>
      <c r="M384" s="56" t="s">
        <v>2875</v>
      </c>
      <c r="N384" s="56">
        <v>100</v>
      </c>
      <c r="O384" s="56"/>
      <c r="P384" s="56"/>
      <c r="Q384" s="56"/>
      <c r="R384" s="56" t="s">
        <v>18</v>
      </c>
      <c r="S384" s="56" t="s">
        <v>644</v>
      </c>
      <c r="T384" s="58" t="s">
        <v>7330</v>
      </c>
      <c r="U384" s="56" t="s">
        <v>13</v>
      </c>
      <c r="V384" s="58" t="s">
        <v>13</v>
      </c>
      <c r="W384" s="58" t="s">
        <v>7330</v>
      </c>
      <c r="X384" s="58" t="s">
        <v>13</v>
      </c>
      <c r="Y384" s="58" t="s">
        <v>13</v>
      </c>
      <c r="Z384" s="58" t="s">
        <v>13</v>
      </c>
      <c r="AA384" s="58" t="s">
        <v>13</v>
      </c>
      <c r="AB384" s="58" t="s">
        <v>13</v>
      </c>
      <c r="AC384" s="56" t="s">
        <v>13</v>
      </c>
      <c r="AD384" s="56" t="s">
        <v>13</v>
      </c>
      <c r="AE384" s="56" t="s">
        <v>13</v>
      </c>
      <c r="AF384" s="56" t="s">
        <v>13</v>
      </c>
      <c r="AG384" s="56" t="s">
        <v>13</v>
      </c>
      <c r="AH384" s="56" t="s">
        <v>13</v>
      </c>
    </row>
    <row r="385" spans="1:34" ht="24.9" customHeight="1" x14ac:dyDescent="0.3">
      <c r="A385" s="54" t="s">
        <v>2554</v>
      </c>
      <c r="B385" s="55" t="s">
        <v>2548</v>
      </c>
      <c r="C385" s="56" t="s">
        <v>2552</v>
      </c>
      <c r="D385" s="56" t="s">
        <v>2549</v>
      </c>
      <c r="E385" s="56">
        <v>2</v>
      </c>
      <c r="F385" s="56">
        <v>0</v>
      </c>
      <c r="G385" s="56">
        <v>0</v>
      </c>
      <c r="H385" s="56">
        <v>2</v>
      </c>
      <c r="I385" s="56">
        <v>19</v>
      </c>
      <c r="J385" s="104">
        <v>0.10526315789473684</v>
      </c>
      <c r="K385" s="56" t="s">
        <v>2555</v>
      </c>
      <c r="L385" s="56" t="s">
        <v>2553</v>
      </c>
      <c r="M385" s="56" t="s">
        <v>2552</v>
      </c>
      <c r="N385" s="56">
        <v>100</v>
      </c>
      <c r="O385" s="56"/>
      <c r="P385" s="56"/>
      <c r="Q385" s="56"/>
      <c r="R385" s="56" t="s">
        <v>18</v>
      </c>
      <c r="S385" s="57" t="s">
        <v>418</v>
      </c>
      <c r="T385" s="58" t="s">
        <v>7330</v>
      </c>
      <c r="U385" s="56" t="s">
        <v>13</v>
      </c>
      <c r="V385" s="58" t="s">
        <v>13</v>
      </c>
      <c r="W385" s="58" t="s">
        <v>7330</v>
      </c>
      <c r="X385" s="58" t="s">
        <v>13</v>
      </c>
      <c r="Y385" s="58" t="s">
        <v>13</v>
      </c>
      <c r="Z385" s="58" t="s">
        <v>13</v>
      </c>
      <c r="AA385" s="58" t="s">
        <v>13</v>
      </c>
      <c r="AB385" s="58" t="s">
        <v>13</v>
      </c>
      <c r="AC385" s="56" t="s">
        <v>13</v>
      </c>
      <c r="AD385" s="56" t="s">
        <v>13</v>
      </c>
      <c r="AE385" s="56" t="s">
        <v>13</v>
      </c>
      <c r="AF385" s="56" t="s">
        <v>13</v>
      </c>
      <c r="AG385" s="56" t="s">
        <v>13</v>
      </c>
      <c r="AH385" s="56" t="s">
        <v>13</v>
      </c>
    </row>
    <row r="386" spans="1:34" ht="24.9" customHeight="1" x14ac:dyDescent="0.3">
      <c r="A386" s="54" t="s">
        <v>6396</v>
      </c>
      <c r="B386" s="55" t="s">
        <v>6369</v>
      </c>
      <c r="C386" s="56" t="s">
        <v>6373</v>
      </c>
      <c r="D386" s="56" t="s">
        <v>6370</v>
      </c>
      <c r="E386" s="56">
        <v>3</v>
      </c>
      <c r="F386" s="56">
        <v>5</v>
      </c>
      <c r="G386" s="56">
        <v>5</v>
      </c>
      <c r="H386" s="56">
        <v>13</v>
      </c>
      <c r="I386" s="56">
        <v>46</v>
      </c>
      <c r="J386" s="104">
        <v>0.28260869565217389</v>
      </c>
      <c r="K386" s="56" t="s">
        <v>6397</v>
      </c>
      <c r="L386" s="56" t="s">
        <v>6374</v>
      </c>
      <c r="M386" s="56" t="s">
        <v>6375</v>
      </c>
      <c r="N386" s="56">
        <v>100</v>
      </c>
      <c r="O386" s="56"/>
      <c r="P386" s="56"/>
      <c r="Q386" s="56"/>
      <c r="R386" s="56" t="s">
        <v>18</v>
      </c>
      <c r="S386" s="56" t="s">
        <v>465</v>
      </c>
      <c r="T386" s="58" t="s">
        <v>7330</v>
      </c>
      <c r="U386" s="56" t="s">
        <v>13</v>
      </c>
      <c r="V386" s="58" t="s">
        <v>13</v>
      </c>
      <c r="W386" s="58" t="s">
        <v>7330</v>
      </c>
      <c r="X386" s="58" t="s">
        <v>13</v>
      </c>
      <c r="Y386" s="58" t="s">
        <v>13</v>
      </c>
      <c r="Z386" s="58" t="s">
        <v>13</v>
      </c>
      <c r="AA386" s="58" t="s">
        <v>13</v>
      </c>
      <c r="AB386" s="58" t="s">
        <v>13</v>
      </c>
      <c r="AC386" s="56" t="s">
        <v>7330</v>
      </c>
      <c r="AD386" s="56" t="s">
        <v>13</v>
      </c>
      <c r="AE386" s="56" t="s">
        <v>13</v>
      </c>
      <c r="AF386" s="56" t="s">
        <v>7330</v>
      </c>
      <c r="AG386" s="56" t="s">
        <v>13</v>
      </c>
      <c r="AH386" s="56" t="s">
        <v>13</v>
      </c>
    </row>
    <row r="387" spans="1:34" ht="24.9" customHeight="1" x14ac:dyDescent="0.3">
      <c r="A387" s="54" t="s">
        <v>6393</v>
      </c>
      <c r="B387" s="55" t="s">
        <v>6369</v>
      </c>
      <c r="C387" s="56" t="s">
        <v>6373</v>
      </c>
      <c r="D387" s="56" t="s">
        <v>6370</v>
      </c>
      <c r="E387" s="56">
        <v>3</v>
      </c>
      <c r="F387" s="56">
        <v>5</v>
      </c>
      <c r="G387" s="56">
        <v>5</v>
      </c>
      <c r="H387" s="56">
        <v>13</v>
      </c>
      <c r="I387" s="56">
        <v>46</v>
      </c>
      <c r="J387" s="104">
        <v>0.28260869565217389</v>
      </c>
      <c r="K387" s="56" t="s">
        <v>6381</v>
      </c>
      <c r="L387" s="56" t="s">
        <v>6374</v>
      </c>
      <c r="M387" s="56" t="s">
        <v>6375</v>
      </c>
      <c r="N387" s="56">
        <v>100</v>
      </c>
      <c r="O387" s="56"/>
      <c r="P387" s="56"/>
      <c r="Q387" s="56"/>
      <c r="R387" s="56" t="s">
        <v>18</v>
      </c>
      <c r="S387" s="56" t="s">
        <v>465</v>
      </c>
      <c r="T387" s="58" t="s">
        <v>13</v>
      </c>
      <c r="U387" s="56" t="s">
        <v>13</v>
      </c>
      <c r="V387" s="58" t="s">
        <v>7330</v>
      </c>
      <c r="W387" s="58" t="s">
        <v>13</v>
      </c>
      <c r="X387" s="61" t="s">
        <v>7330</v>
      </c>
      <c r="Y387" s="58" t="s">
        <v>13</v>
      </c>
      <c r="Z387" s="58" t="s">
        <v>13</v>
      </c>
      <c r="AA387" s="58" t="s">
        <v>7330</v>
      </c>
      <c r="AB387" s="58" t="s">
        <v>13</v>
      </c>
      <c r="AC387" s="56" t="s">
        <v>13</v>
      </c>
      <c r="AD387" s="56" t="s">
        <v>13</v>
      </c>
      <c r="AE387" s="56" t="s">
        <v>7330</v>
      </c>
      <c r="AF387" s="56" t="s">
        <v>7330</v>
      </c>
      <c r="AG387" s="56" t="s">
        <v>13</v>
      </c>
      <c r="AH387" s="56" t="s">
        <v>13</v>
      </c>
    </row>
    <row r="388" spans="1:34" ht="24.9" customHeight="1" x14ac:dyDescent="0.3">
      <c r="A388" s="59" t="s">
        <v>6380</v>
      </c>
      <c r="B388" s="60" t="s">
        <v>6369</v>
      </c>
      <c r="C388" s="57" t="s">
        <v>6373</v>
      </c>
      <c r="D388" s="57" t="s">
        <v>6370</v>
      </c>
      <c r="E388" s="56">
        <v>3</v>
      </c>
      <c r="F388" s="56">
        <v>5</v>
      </c>
      <c r="G388" s="56">
        <v>5</v>
      </c>
      <c r="H388" s="56">
        <v>13</v>
      </c>
      <c r="I388" s="56">
        <v>46</v>
      </c>
      <c r="J388" s="104">
        <v>0.28260869565217389</v>
      </c>
      <c r="K388" s="56" t="s">
        <v>6381</v>
      </c>
      <c r="L388" s="57" t="s">
        <v>6374</v>
      </c>
      <c r="M388" s="57" t="s">
        <v>6375</v>
      </c>
      <c r="N388" s="57">
        <v>100</v>
      </c>
      <c r="O388" s="57"/>
      <c r="P388" s="57"/>
      <c r="Q388" s="57"/>
      <c r="R388" s="57" t="s">
        <v>18</v>
      </c>
      <c r="S388" s="56" t="s">
        <v>465</v>
      </c>
      <c r="T388" s="61" t="s">
        <v>13</v>
      </c>
      <c r="U388" s="56" t="s">
        <v>7330</v>
      </c>
      <c r="V388" s="61" t="s">
        <v>13</v>
      </c>
      <c r="W388" s="61" t="s">
        <v>13</v>
      </c>
      <c r="X388" s="61" t="s">
        <v>7330</v>
      </c>
      <c r="Y388" s="61" t="s">
        <v>13</v>
      </c>
      <c r="Z388" s="61" t="s">
        <v>13</v>
      </c>
      <c r="AA388" s="61" t="s">
        <v>13</v>
      </c>
      <c r="AB388" s="61" t="s">
        <v>13</v>
      </c>
      <c r="AC388" s="56" t="s">
        <v>13</v>
      </c>
      <c r="AD388" s="56" t="s">
        <v>7330</v>
      </c>
      <c r="AE388" s="56" t="s">
        <v>13</v>
      </c>
      <c r="AF388" s="56" t="s">
        <v>13</v>
      </c>
      <c r="AG388" s="56" t="s">
        <v>13</v>
      </c>
      <c r="AH388" s="56" t="s">
        <v>13</v>
      </c>
    </row>
    <row r="389" spans="1:34" ht="24.9" customHeight="1" x14ac:dyDescent="0.3">
      <c r="A389" s="59" t="s">
        <v>5272</v>
      </c>
      <c r="B389" s="60" t="s">
        <v>5270</v>
      </c>
      <c r="C389" s="57" t="s">
        <v>5274</v>
      </c>
      <c r="D389" s="57" t="s">
        <v>5271</v>
      </c>
      <c r="E389" s="56">
        <v>9</v>
      </c>
      <c r="F389" s="56">
        <v>1</v>
      </c>
      <c r="G389" s="56">
        <v>10</v>
      </c>
      <c r="H389" s="56">
        <v>20</v>
      </c>
      <c r="I389" s="56">
        <v>42</v>
      </c>
      <c r="J389" s="104">
        <v>0.47599999999999998</v>
      </c>
      <c r="K389" s="56" t="s">
        <v>5273</v>
      </c>
      <c r="L389" s="56" t="s">
        <v>5275</v>
      </c>
      <c r="M389" s="56" t="s">
        <v>5276</v>
      </c>
      <c r="N389" s="56">
        <v>100</v>
      </c>
      <c r="O389" s="56"/>
      <c r="P389" s="56"/>
      <c r="Q389" s="56"/>
      <c r="R389" s="57" t="s">
        <v>18</v>
      </c>
      <c r="S389" s="56" t="s">
        <v>680</v>
      </c>
      <c r="T389" s="61" t="s">
        <v>13</v>
      </c>
      <c r="U389" s="56" t="s">
        <v>7330</v>
      </c>
      <c r="V389" s="61" t="s">
        <v>13</v>
      </c>
      <c r="W389" s="61" t="s">
        <v>13</v>
      </c>
      <c r="X389" s="61" t="s">
        <v>7330</v>
      </c>
      <c r="Y389" s="61" t="s">
        <v>13</v>
      </c>
      <c r="Z389" s="61" t="s">
        <v>13</v>
      </c>
      <c r="AA389" s="58" t="s">
        <v>7330</v>
      </c>
      <c r="AB389" s="61" t="s">
        <v>13</v>
      </c>
      <c r="AC389" s="56" t="s">
        <v>13</v>
      </c>
      <c r="AD389" s="56" t="s">
        <v>7330</v>
      </c>
      <c r="AE389" s="56" t="s">
        <v>13</v>
      </c>
      <c r="AF389" s="56" t="s">
        <v>13</v>
      </c>
      <c r="AG389" s="56" t="s">
        <v>13</v>
      </c>
      <c r="AH389" s="56" t="s">
        <v>13</v>
      </c>
    </row>
    <row r="390" spans="1:34" ht="24.9" customHeight="1" x14ac:dyDescent="0.3">
      <c r="A390" s="54" t="s">
        <v>5315</v>
      </c>
      <c r="B390" s="55" t="s">
        <v>5270</v>
      </c>
      <c r="C390" s="56" t="s">
        <v>5274</v>
      </c>
      <c r="D390" s="56" t="s">
        <v>5271</v>
      </c>
      <c r="E390" s="56">
        <v>9</v>
      </c>
      <c r="F390" s="56">
        <v>1</v>
      </c>
      <c r="G390" s="56">
        <v>10</v>
      </c>
      <c r="H390" s="56">
        <v>20</v>
      </c>
      <c r="I390" s="56">
        <v>42</v>
      </c>
      <c r="J390" s="104">
        <v>0.47599999999999998</v>
      </c>
      <c r="K390" s="56" t="s">
        <v>5316</v>
      </c>
      <c r="L390" s="56" t="s">
        <v>5275</v>
      </c>
      <c r="M390" s="56" t="s">
        <v>5276</v>
      </c>
      <c r="N390" s="56">
        <v>100</v>
      </c>
      <c r="O390" s="56"/>
      <c r="P390" s="56"/>
      <c r="Q390" s="56"/>
      <c r="R390" s="56" t="s">
        <v>18</v>
      </c>
      <c r="S390" s="56" t="s">
        <v>680</v>
      </c>
      <c r="T390" s="58" t="s">
        <v>7330</v>
      </c>
      <c r="U390" s="56" t="s">
        <v>13</v>
      </c>
      <c r="V390" s="58" t="s">
        <v>13</v>
      </c>
      <c r="W390" s="58" t="s">
        <v>7330</v>
      </c>
      <c r="X390" s="58" t="s">
        <v>13</v>
      </c>
      <c r="Y390" s="58" t="s">
        <v>13</v>
      </c>
      <c r="Z390" s="58" t="s">
        <v>13</v>
      </c>
      <c r="AA390" s="58" t="s">
        <v>13</v>
      </c>
      <c r="AB390" s="58" t="s">
        <v>13</v>
      </c>
      <c r="AC390" s="56" t="s">
        <v>13</v>
      </c>
      <c r="AD390" s="56" t="s">
        <v>13</v>
      </c>
      <c r="AE390" s="56" t="s">
        <v>13</v>
      </c>
      <c r="AF390" s="56" t="s">
        <v>13</v>
      </c>
      <c r="AG390" s="56" t="s">
        <v>13</v>
      </c>
      <c r="AH390" s="56" t="s">
        <v>13</v>
      </c>
    </row>
    <row r="391" spans="1:34" ht="24.9" customHeight="1" x14ac:dyDescent="0.3">
      <c r="A391" s="54" t="s">
        <v>6893</v>
      </c>
      <c r="B391" s="55" t="s">
        <v>6887</v>
      </c>
      <c r="C391" s="56" t="s">
        <v>207</v>
      </c>
      <c r="D391" s="56"/>
      <c r="E391" s="56">
        <v>3</v>
      </c>
      <c r="F391" s="56">
        <v>0</v>
      </c>
      <c r="G391" s="56">
        <v>2</v>
      </c>
      <c r="H391" s="56">
        <v>5</v>
      </c>
      <c r="I391" s="56">
        <v>32</v>
      </c>
      <c r="J391" s="104">
        <v>0.15625</v>
      </c>
      <c r="K391" s="56" t="s">
        <v>6894</v>
      </c>
      <c r="L391" s="56" t="s">
        <v>6890</v>
      </c>
      <c r="M391" s="56" t="s">
        <v>6891</v>
      </c>
      <c r="N391" s="56" t="s">
        <v>7372</v>
      </c>
      <c r="O391" s="56"/>
      <c r="P391" s="56"/>
      <c r="Q391" s="56"/>
      <c r="R391" s="56" t="s">
        <v>18</v>
      </c>
      <c r="S391" s="57" t="s">
        <v>130</v>
      </c>
      <c r="T391" s="58" t="s">
        <v>13</v>
      </c>
      <c r="U391" s="56" t="s">
        <v>13</v>
      </c>
      <c r="V391" s="58" t="s">
        <v>7330</v>
      </c>
      <c r="W391" s="58" t="s">
        <v>13</v>
      </c>
      <c r="X391" s="61" t="s">
        <v>7330</v>
      </c>
      <c r="Y391" s="58" t="s">
        <v>13</v>
      </c>
      <c r="Z391" s="58" t="s">
        <v>13</v>
      </c>
      <c r="AA391" s="58" t="s">
        <v>7330</v>
      </c>
      <c r="AB391" s="58" t="s">
        <v>13</v>
      </c>
      <c r="AC391" s="56" t="s">
        <v>13</v>
      </c>
      <c r="AD391" s="56" t="s">
        <v>13</v>
      </c>
      <c r="AE391" s="56" t="s">
        <v>7330</v>
      </c>
      <c r="AF391" s="56" t="s">
        <v>13</v>
      </c>
      <c r="AG391" s="56" t="s">
        <v>13</v>
      </c>
      <c r="AH391" s="56" t="s">
        <v>7330</v>
      </c>
    </row>
    <row r="392" spans="1:34" ht="24.9" customHeight="1" x14ac:dyDescent="0.3">
      <c r="A392" s="54" t="s">
        <v>3808</v>
      </c>
      <c r="B392" s="55" t="s">
        <v>3799</v>
      </c>
      <c r="C392" s="56" t="s">
        <v>1350</v>
      </c>
      <c r="D392" s="56" t="s">
        <v>3800</v>
      </c>
      <c r="E392" s="56">
        <v>1</v>
      </c>
      <c r="F392" s="56">
        <v>0</v>
      </c>
      <c r="G392" s="56">
        <v>4</v>
      </c>
      <c r="H392" s="56">
        <v>5</v>
      </c>
      <c r="I392" s="57">
        <v>11</v>
      </c>
      <c r="J392" s="104">
        <v>0.45454545454545453</v>
      </c>
      <c r="K392" s="56" t="s">
        <v>3809</v>
      </c>
      <c r="L392" s="56" t="s">
        <v>3803</v>
      </c>
      <c r="M392" s="56" t="s">
        <v>1352</v>
      </c>
      <c r="N392" s="56">
        <v>100</v>
      </c>
      <c r="O392" s="56"/>
      <c r="P392" s="56"/>
      <c r="Q392" s="56"/>
      <c r="R392" s="56" t="s">
        <v>18</v>
      </c>
      <c r="S392" s="56" t="s">
        <v>130</v>
      </c>
      <c r="T392" s="58" t="s">
        <v>13</v>
      </c>
      <c r="U392" s="56" t="s">
        <v>13</v>
      </c>
      <c r="V392" s="58" t="s">
        <v>7330</v>
      </c>
      <c r="W392" s="58" t="s">
        <v>13</v>
      </c>
      <c r="X392" s="61" t="s">
        <v>7330</v>
      </c>
      <c r="Y392" s="58" t="s">
        <v>13</v>
      </c>
      <c r="Z392" s="58" t="s">
        <v>13</v>
      </c>
      <c r="AA392" s="58" t="s">
        <v>13</v>
      </c>
      <c r="AB392" s="58" t="s">
        <v>7330</v>
      </c>
      <c r="AC392" s="56" t="s">
        <v>13</v>
      </c>
      <c r="AD392" s="56" t="s">
        <v>13</v>
      </c>
      <c r="AE392" s="56" t="s">
        <v>7330</v>
      </c>
      <c r="AF392" s="56" t="s">
        <v>13</v>
      </c>
      <c r="AG392" s="56" t="s">
        <v>7330</v>
      </c>
      <c r="AH392" s="56" t="s">
        <v>13</v>
      </c>
    </row>
    <row r="393" spans="1:34" ht="24.9" customHeight="1" x14ac:dyDescent="0.3">
      <c r="A393" s="59" t="s">
        <v>3158</v>
      </c>
      <c r="B393" s="60" t="s">
        <v>3157</v>
      </c>
      <c r="C393" s="57" t="s">
        <v>3160</v>
      </c>
      <c r="D393" s="57"/>
      <c r="E393" s="57">
        <v>0</v>
      </c>
      <c r="F393" s="57">
        <v>1</v>
      </c>
      <c r="G393" s="57">
        <v>0</v>
      </c>
      <c r="H393" s="57">
        <v>1</v>
      </c>
      <c r="I393" s="57">
        <v>11</v>
      </c>
      <c r="J393" s="104">
        <v>9.0909090909090912E-2</v>
      </c>
      <c r="K393" s="56" t="s">
        <v>3159</v>
      </c>
      <c r="L393" s="57" t="s">
        <v>3161</v>
      </c>
      <c r="M393" s="57" t="s">
        <v>3162</v>
      </c>
      <c r="N393" s="57">
        <v>99</v>
      </c>
      <c r="O393" s="57"/>
      <c r="P393" s="57"/>
      <c r="Q393" s="57"/>
      <c r="R393" s="57" t="s">
        <v>18</v>
      </c>
      <c r="S393" s="57" t="s">
        <v>868</v>
      </c>
      <c r="T393" s="61" t="s">
        <v>13</v>
      </c>
      <c r="U393" s="56" t="s">
        <v>7330</v>
      </c>
      <c r="V393" s="61" t="s">
        <v>13</v>
      </c>
      <c r="W393" s="61" t="s">
        <v>13</v>
      </c>
      <c r="X393" s="61" t="s">
        <v>7330</v>
      </c>
      <c r="Y393" s="61" t="s">
        <v>13</v>
      </c>
      <c r="Z393" s="61" t="s">
        <v>13</v>
      </c>
      <c r="AA393" s="58" t="s">
        <v>7330</v>
      </c>
      <c r="AB393" s="61" t="s">
        <v>13</v>
      </c>
      <c r="AC393" s="56" t="s">
        <v>13</v>
      </c>
      <c r="AD393" s="56" t="s">
        <v>7330</v>
      </c>
      <c r="AE393" s="56" t="s">
        <v>13</v>
      </c>
      <c r="AF393" s="56" t="s">
        <v>13</v>
      </c>
      <c r="AG393" s="56" t="s">
        <v>13</v>
      </c>
      <c r="AH393" s="56" t="s">
        <v>13</v>
      </c>
    </row>
    <row r="394" spans="1:34" ht="24.9" customHeight="1" x14ac:dyDescent="0.3">
      <c r="A394" s="54" t="s">
        <v>6713</v>
      </c>
      <c r="B394" s="55" t="s">
        <v>6711</v>
      </c>
      <c r="C394" s="56" t="s">
        <v>6715</v>
      </c>
      <c r="D394" s="56" t="s">
        <v>6712</v>
      </c>
      <c r="E394" s="56">
        <v>1</v>
      </c>
      <c r="F394" s="56">
        <v>0</v>
      </c>
      <c r="G394" s="56">
        <v>1</v>
      </c>
      <c r="H394" s="56">
        <v>2</v>
      </c>
      <c r="I394" s="56">
        <v>10</v>
      </c>
      <c r="J394" s="104">
        <v>0.2</v>
      </c>
      <c r="K394" s="56" t="s">
        <v>6714</v>
      </c>
      <c r="L394" s="56" t="s">
        <v>6716</v>
      </c>
      <c r="M394" s="56" t="s">
        <v>6717</v>
      </c>
      <c r="N394" s="56">
        <v>100</v>
      </c>
      <c r="O394" s="56"/>
      <c r="P394" s="56"/>
      <c r="Q394" s="56"/>
      <c r="R394" s="56" t="s">
        <v>18</v>
      </c>
      <c r="S394" s="56" t="s">
        <v>149</v>
      </c>
      <c r="T394" s="58" t="s">
        <v>13</v>
      </c>
      <c r="U394" s="56" t="s">
        <v>13</v>
      </c>
      <c r="V394" s="58" t="s">
        <v>7330</v>
      </c>
      <c r="W394" s="58" t="s">
        <v>13</v>
      </c>
      <c r="X394" s="58" t="s">
        <v>13</v>
      </c>
      <c r="Y394" s="58" t="s">
        <v>7330</v>
      </c>
      <c r="Z394" s="58" t="s">
        <v>13</v>
      </c>
      <c r="AA394" s="58" t="s">
        <v>7330</v>
      </c>
      <c r="AB394" s="58" t="s">
        <v>13</v>
      </c>
      <c r="AC394" s="56" t="s">
        <v>13</v>
      </c>
      <c r="AD394" s="56" t="s">
        <v>7330</v>
      </c>
      <c r="AE394" s="56" t="s">
        <v>13</v>
      </c>
      <c r="AF394" s="56" t="s">
        <v>13</v>
      </c>
      <c r="AG394" s="56" t="s">
        <v>7330</v>
      </c>
      <c r="AH394" s="56" t="s">
        <v>13</v>
      </c>
    </row>
    <row r="395" spans="1:34" ht="24.9" customHeight="1" x14ac:dyDescent="0.3">
      <c r="A395" s="54" t="s">
        <v>3269</v>
      </c>
      <c r="B395" s="55" t="s">
        <v>3264</v>
      </c>
      <c r="C395" s="56" t="s">
        <v>401</v>
      </c>
      <c r="D395" s="56"/>
      <c r="E395" s="56">
        <v>2</v>
      </c>
      <c r="F395" s="56">
        <v>1</v>
      </c>
      <c r="G395" s="56">
        <v>1</v>
      </c>
      <c r="H395" s="56">
        <v>4</v>
      </c>
      <c r="I395" s="56">
        <v>15</v>
      </c>
      <c r="J395" s="104">
        <v>0.26666666666666666</v>
      </c>
      <c r="K395" s="56" t="s">
        <v>3270</v>
      </c>
      <c r="L395" s="56" t="s">
        <v>3267</v>
      </c>
      <c r="M395" s="56" t="s">
        <v>3268</v>
      </c>
      <c r="N395" s="56">
        <v>100</v>
      </c>
      <c r="O395" s="56"/>
      <c r="P395" s="56"/>
      <c r="Q395" s="56"/>
      <c r="R395" s="56" t="s">
        <v>18</v>
      </c>
      <c r="S395" s="56" t="s">
        <v>403</v>
      </c>
      <c r="T395" s="58" t="s">
        <v>13</v>
      </c>
      <c r="U395" s="56" t="s">
        <v>13</v>
      </c>
      <c r="V395" s="58" t="s">
        <v>7330</v>
      </c>
      <c r="W395" s="58" t="s">
        <v>13</v>
      </c>
      <c r="X395" s="61" t="s">
        <v>7330</v>
      </c>
      <c r="Y395" s="58" t="s">
        <v>13</v>
      </c>
      <c r="Z395" s="58" t="s">
        <v>13</v>
      </c>
      <c r="AA395" s="58" t="s">
        <v>13</v>
      </c>
      <c r="AB395" s="58" t="s">
        <v>13</v>
      </c>
      <c r="AC395" s="56" t="s">
        <v>13</v>
      </c>
      <c r="AD395" s="56" t="s">
        <v>13</v>
      </c>
      <c r="AE395" s="56" t="s">
        <v>7330</v>
      </c>
      <c r="AF395" s="56" t="s">
        <v>13</v>
      </c>
      <c r="AG395" s="56" t="s">
        <v>13</v>
      </c>
      <c r="AH395" s="56" t="s">
        <v>13</v>
      </c>
    </row>
    <row r="396" spans="1:34" ht="24.9" customHeight="1" x14ac:dyDescent="0.3">
      <c r="A396" s="54" t="s">
        <v>4324</v>
      </c>
      <c r="B396" s="55" t="s">
        <v>4307</v>
      </c>
      <c r="C396" s="56" t="s">
        <v>4311</v>
      </c>
      <c r="D396" s="56" t="s">
        <v>4308</v>
      </c>
      <c r="E396" s="56">
        <v>3</v>
      </c>
      <c r="F396" s="56">
        <v>0</v>
      </c>
      <c r="G396" s="56">
        <v>5</v>
      </c>
      <c r="H396" s="56">
        <v>8</v>
      </c>
      <c r="I396" s="56">
        <v>26</v>
      </c>
      <c r="J396" s="104">
        <v>0.30769230769230771</v>
      </c>
      <c r="K396" s="56" t="s">
        <v>4322</v>
      </c>
      <c r="L396" s="56" t="s">
        <v>4312</v>
      </c>
      <c r="M396" s="56" t="s">
        <v>4313</v>
      </c>
      <c r="N396" s="56">
        <v>100</v>
      </c>
      <c r="O396" s="56"/>
      <c r="P396" s="56"/>
      <c r="Q396" s="56"/>
      <c r="R396" s="56" t="s">
        <v>18</v>
      </c>
      <c r="S396" s="56" t="s">
        <v>465</v>
      </c>
      <c r="T396" s="58" t="s">
        <v>13</v>
      </c>
      <c r="U396" s="56" t="s">
        <v>13</v>
      </c>
      <c r="V396" s="58" t="s">
        <v>7330</v>
      </c>
      <c r="W396" s="58" t="s">
        <v>7330</v>
      </c>
      <c r="X396" s="58" t="s">
        <v>13</v>
      </c>
      <c r="Y396" s="58" t="s">
        <v>13</v>
      </c>
      <c r="Z396" s="58" t="s">
        <v>13</v>
      </c>
      <c r="AA396" s="58" t="s">
        <v>13</v>
      </c>
      <c r="AB396" s="58" t="s">
        <v>7330</v>
      </c>
      <c r="AC396" s="56" t="s">
        <v>13</v>
      </c>
      <c r="AD396" s="56" t="s">
        <v>7330</v>
      </c>
      <c r="AE396" s="56" t="s">
        <v>13</v>
      </c>
      <c r="AF396" s="56" t="s">
        <v>7330</v>
      </c>
      <c r="AG396" s="56" t="s">
        <v>13</v>
      </c>
      <c r="AH396" s="56" t="s">
        <v>13</v>
      </c>
    </row>
    <row r="397" spans="1:34" ht="24.9" customHeight="1" x14ac:dyDescent="0.3">
      <c r="A397" s="54" t="s">
        <v>4321</v>
      </c>
      <c r="B397" s="55" t="s">
        <v>4307</v>
      </c>
      <c r="C397" s="56" t="s">
        <v>4311</v>
      </c>
      <c r="D397" s="56" t="s">
        <v>4308</v>
      </c>
      <c r="E397" s="56">
        <v>3</v>
      </c>
      <c r="F397" s="56">
        <v>0</v>
      </c>
      <c r="G397" s="56">
        <v>5</v>
      </c>
      <c r="H397" s="56">
        <v>8</v>
      </c>
      <c r="I397" s="56">
        <v>26</v>
      </c>
      <c r="J397" s="104">
        <v>0.30769230769230771</v>
      </c>
      <c r="K397" s="56" t="s">
        <v>4322</v>
      </c>
      <c r="L397" s="56" t="s">
        <v>4312</v>
      </c>
      <c r="M397" s="56" t="s">
        <v>4313</v>
      </c>
      <c r="N397" s="56">
        <v>100</v>
      </c>
      <c r="O397" s="56"/>
      <c r="P397" s="56"/>
      <c r="Q397" s="56"/>
      <c r="R397" s="56" t="s">
        <v>18</v>
      </c>
      <c r="S397" s="56" t="s">
        <v>465</v>
      </c>
      <c r="T397" s="58" t="s">
        <v>13</v>
      </c>
      <c r="U397" s="56" t="s">
        <v>13</v>
      </c>
      <c r="V397" s="58" t="s">
        <v>7330</v>
      </c>
      <c r="W397" s="58" t="s">
        <v>13</v>
      </c>
      <c r="X397" s="58" t="s">
        <v>13</v>
      </c>
      <c r="Y397" s="58" t="s">
        <v>7330</v>
      </c>
      <c r="Z397" s="58" t="s">
        <v>7330</v>
      </c>
      <c r="AA397" s="58" t="s">
        <v>13</v>
      </c>
      <c r="AB397" s="58" t="s">
        <v>13</v>
      </c>
      <c r="AC397" s="56" t="s">
        <v>13</v>
      </c>
      <c r="AD397" s="56" t="s">
        <v>13</v>
      </c>
      <c r="AE397" s="56" t="s">
        <v>7330</v>
      </c>
      <c r="AF397" s="56" t="s">
        <v>7330</v>
      </c>
      <c r="AG397" s="56" t="s">
        <v>13</v>
      </c>
      <c r="AH397" s="56" t="s">
        <v>13</v>
      </c>
    </row>
    <row r="398" spans="1:34" ht="24.9" customHeight="1" x14ac:dyDescent="0.3">
      <c r="A398" s="59" t="s">
        <v>4858</v>
      </c>
      <c r="B398" s="60" t="s">
        <v>4856</v>
      </c>
      <c r="C398" s="57" t="s">
        <v>4860</v>
      </c>
      <c r="D398" s="57" t="s">
        <v>4857</v>
      </c>
      <c r="E398" s="57">
        <v>0</v>
      </c>
      <c r="F398" s="57">
        <v>1</v>
      </c>
      <c r="G398" s="57">
        <v>0</v>
      </c>
      <c r="H398" s="57">
        <v>1</v>
      </c>
      <c r="I398" s="57">
        <v>10</v>
      </c>
      <c r="J398" s="104">
        <v>0.1</v>
      </c>
      <c r="K398" s="56" t="s">
        <v>4859</v>
      </c>
      <c r="L398" s="57" t="s">
        <v>4861</v>
      </c>
      <c r="M398" s="57" t="s">
        <v>4860</v>
      </c>
      <c r="N398" s="57">
        <v>100</v>
      </c>
      <c r="O398" s="57"/>
      <c r="P398" s="57"/>
      <c r="Q398" s="57"/>
      <c r="R398" s="57" t="s">
        <v>18</v>
      </c>
      <c r="S398" s="56" t="s">
        <v>102</v>
      </c>
      <c r="T398" s="61" t="s">
        <v>13</v>
      </c>
      <c r="U398" s="56" t="s">
        <v>7330</v>
      </c>
      <c r="V398" s="61" t="s">
        <v>13</v>
      </c>
      <c r="W398" s="61" t="s">
        <v>13</v>
      </c>
      <c r="X398" s="61" t="s">
        <v>13</v>
      </c>
      <c r="Y398" s="61" t="s">
        <v>13</v>
      </c>
      <c r="Z398" s="61" t="s">
        <v>13</v>
      </c>
      <c r="AA398" s="61" t="s">
        <v>13</v>
      </c>
      <c r="AB398" s="61" t="s">
        <v>13</v>
      </c>
      <c r="AC398" s="56" t="s">
        <v>13</v>
      </c>
      <c r="AD398" s="56" t="s">
        <v>7330</v>
      </c>
      <c r="AE398" s="56" t="s">
        <v>13</v>
      </c>
      <c r="AF398" s="56" t="s">
        <v>13</v>
      </c>
      <c r="AG398" s="56" t="s">
        <v>13</v>
      </c>
      <c r="AH398" s="56" t="s">
        <v>13</v>
      </c>
    </row>
    <row r="399" spans="1:34" ht="24.9" customHeight="1" x14ac:dyDescent="0.3">
      <c r="A399" s="54" t="s">
        <v>5917</v>
      </c>
      <c r="B399" s="55" t="s">
        <v>5902</v>
      </c>
      <c r="C399" s="56" t="s">
        <v>110</v>
      </c>
      <c r="D399" s="56" t="s">
        <v>7415</v>
      </c>
      <c r="E399" s="56">
        <v>1</v>
      </c>
      <c r="F399" s="56">
        <v>0</v>
      </c>
      <c r="G399" s="56">
        <v>8</v>
      </c>
      <c r="H399" s="56">
        <v>9</v>
      </c>
      <c r="I399" s="56">
        <v>13</v>
      </c>
      <c r="J399" s="104">
        <v>0.69230769230769229</v>
      </c>
      <c r="K399" s="56" t="s">
        <v>5918</v>
      </c>
      <c r="L399" s="56" t="s">
        <v>5905</v>
      </c>
      <c r="M399" s="56" t="s">
        <v>202</v>
      </c>
      <c r="N399" s="56">
        <v>100</v>
      </c>
      <c r="O399" s="57" t="s">
        <v>17995</v>
      </c>
      <c r="P399" s="56" t="s">
        <v>5906</v>
      </c>
      <c r="Q399" s="56">
        <v>100</v>
      </c>
      <c r="R399" s="56" t="s">
        <v>63</v>
      </c>
      <c r="S399" s="56" t="s">
        <v>149</v>
      </c>
      <c r="T399" s="58" t="s">
        <v>13</v>
      </c>
      <c r="U399" s="56" t="s">
        <v>13</v>
      </c>
      <c r="V399" s="58" t="s">
        <v>7330</v>
      </c>
      <c r="W399" s="58" t="s">
        <v>13</v>
      </c>
      <c r="X399" s="58" t="s">
        <v>13</v>
      </c>
      <c r="Y399" s="58" t="s">
        <v>7330</v>
      </c>
      <c r="Z399" s="58" t="s">
        <v>7330</v>
      </c>
      <c r="AA399" s="58" t="s">
        <v>13</v>
      </c>
      <c r="AB399" s="58" t="s">
        <v>13</v>
      </c>
      <c r="AC399" s="56" t="s">
        <v>13</v>
      </c>
      <c r="AD399" s="56" t="s">
        <v>13</v>
      </c>
      <c r="AE399" s="56" t="s">
        <v>7330</v>
      </c>
      <c r="AF399" s="56" t="s">
        <v>7330</v>
      </c>
      <c r="AG399" s="56" t="s">
        <v>13</v>
      </c>
      <c r="AH399" s="56" t="s">
        <v>13</v>
      </c>
    </row>
    <row r="400" spans="1:34" ht="24.9" customHeight="1" x14ac:dyDescent="0.3">
      <c r="A400" s="59" t="s">
        <v>2473</v>
      </c>
      <c r="B400" s="60" t="s">
        <v>2472</v>
      </c>
      <c r="C400" s="57" t="s">
        <v>2213</v>
      </c>
      <c r="D400" s="57"/>
      <c r="E400" s="57">
        <v>0</v>
      </c>
      <c r="F400" s="57">
        <v>1</v>
      </c>
      <c r="G400" s="57">
        <v>0</v>
      </c>
      <c r="H400" s="57">
        <v>1</v>
      </c>
      <c r="I400" s="57">
        <v>7</v>
      </c>
      <c r="J400" s="104">
        <v>0.14285714285714285</v>
      </c>
      <c r="K400" s="56" t="s">
        <v>2474</v>
      </c>
      <c r="L400" s="57" t="s">
        <v>2475</v>
      </c>
      <c r="M400" s="57" t="s">
        <v>2476</v>
      </c>
      <c r="N400" s="57">
        <v>100</v>
      </c>
      <c r="O400" s="57"/>
      <c r="P400" s="57"/>
      <c r="Q400" s="57"/>
      <c r="R400" s="57" t="s">
        <v>18</v>
      </c>
      <c r="S400" s="56" t="s">
        <v>644</v>
      </c>
      <c r="T400" s="61" t="s">
        <v>13</v>
      </c>
      <c r="U400" s="56" t="s">
        <v>7330</v>
      </c>
      <c r="V400" s="61" t="s">
        <v>13</v>
      </c>
      <c r="W400" s="61" t="s">
        <v>13</v>
      </c>
      <c r="X400" s="61" t="s">
        <v>13</v>
      </c>
      <c r="Y400" s="61" t="s">
        <v>13</v>
      </c>
      <c r="Z400" s="61" t="s">
        <v>13</v>
      </c>
      <c r="AA400" s="61" t="s">
        <v>13</v>
      </c>
      <c r="AB400" s="61" t="s">
        <v>13</v>
      </c>
      <c r="AC400" s="56" t="s">
        <v>13</v>
      </c>
      <c r="AD400" s="56" t="s">
        <v>7330</v>
      </c>
      <c r="AE400" s="56" t="s">
        <v>13</v>
      </c>
      <c r="AF400" s="56" t="s">
        <v>13</v>
      </c>
      <c r="AG400" s="56" t="s">
        <v>13</v>
      </c>
      <c r="AH400" s="56" t="s">
        <v>13</v>
      </c>
    </row>
    <row r="401" spans="1:34" ht="24.9" customHeight="1" x14ac:dyDescent="0.3">
      <c r="A401" s="54" t="s">
        <v>7209</v>
      </c>
      <c r="B401" s="55" t="s">
        <v>7199</v>
      </c>
      <c r="C401" s="56" t="s">
        <v>7203</v>
      </c>
      <c r="D401" s="56" t="s">
        <v>7200</v>
      </c>
      <c r="E401" s="56">
        <v>2</v>
      </c>
      <c r="F401" s="56">
        <v>0</v>
      </c>
      <c r="G401" s="56">
        <v>1</v>
      </c>
      <c r="H401" s="56">
        <v>3</v>
      </c>
      <c r="I401" s="56">
        <v>11</v>
      </c>
      <c r="J401" s="104">
        <v>0.27272727272727271</v>
      </c>
      <c r="K401" s="56" t="s">
        <v>7210</v>
      </c>
      <c r="L401" s="56" t="s">
        <v>7204</v>
      </c>
      <c r="M401" s="56" t="s">
        <v>7205</v>
      </c>
      <c r="N401" s="56">
        <v>100</v>
      </c>
      <c r="O401" s="56"/>
      <c r="P401" s="56"/>
      <c r="Q401" s="56"/>
      <c r="R401" s="56" t="s">
        <v>236</v>
      </c>
      <c r="S401" s="56" t="s">
        <v>79</v>
      </c>
      <c r="T401" s="58" t="s">
        <v>7330</v>
      </c>
      <c r="U401" s="56" t="s">
        <v>13</v>
      </c>
      <c r="V401" s="58" t="s">
        <v>13</v>
      </c>
      <c r="W401" s="58" t="s">
        <v>7330</v>
      </c>
      <c r="X401" s="58" t="s">
        <v>13</v>
      </c>
      <c r="Y401" s="58" t="s">
        <v>13</v>
      </c>
      <c r="Z401" s="58" t="s">
        <v>13</v>
      </c>
      <c r="AA401" s="58" t="s">
        <v>13</v>
      </c>
      <c r="AB401" s="58" t="s">
        <v>13</v>
      </c>
      <c r="AC401" s="56" t="s">
        <v>13</v>
      </c>
      <c r="AD401" s="56" t="s">
        <v>13</v>
      </c>
      <c r="AE401" s="56" t="s">
        <v>13</v>
      </c>
      <c r="AF401" s="56" t="s">
        <v>13</v>
      </c>
      <c r="AG401" s="56" t="s">
        <v>13</v>
      </c>
      <c r="AH401" s="56" t="s">
        <v>13</v>
      </c>
    </row>
    <row r="402" spans="1:34" ht="24.9" customHeight="1" x14ac:dyDescent="0.3">
      <c r="A402" s="59" t="s">
        <v>1996</v>
      </c>
      <c r="B402" s="60" t="s">
        <v>1994</v>
      </c>
      <c r="C402" s="57" t="s">
        <v>1998</v>
      </c>
      <c r="D402" s="57" t="s">
        <v>1995</v>
      </c>
      <c r="E402" s="57">
        <v>1</v>
      </c>
      <c r="F402" s="57">
        <v>1</v>
      </c>
      <c r="G402" s="57">
        <v>0</v>
      </c>
      <c r="H402" s="57">
        <v>2</v>
      </c>
      <c r="I402" s="57">
        <v>18</v>
      </c>
      <c r="J402" s="104">
        <v>0.1111111111111111</v>
      </c>
      <c r="K402" s="56" t="s">
        <v>1997</v>
      </c>
      <c r="L402" s="57" t="s">
        <v>1999</v>
      </c>
      <c r="M402" s="57" t="s">
        <v>1998</v>
      </c>
      <c r="N402" s="57">
        <v>100</v>
      </c>
      <c r="O402" s="57"/>
      <c r="P402" s="57"/>
      <c r="Q402" s="57"/>
      <c r="R402" s="57" t="s">
        <v>18</v>
      </c>
      <c r="S402" s="57" t="s">
        <v>55</v>
      </c>
      <c r="T402" s="61" t="s">
        <v>13</v>
      </c>
      <c r="U402" s="56" t="s">
        <v>7330</v>
      </c>
      <c r="V402" s="61" t="s">
        <v>13</v>
      </c>
      <c r="W402" s="61" t="s">
        <v>13</v>
      </c>
      <c r="X402" s="61" t="s">
        <v>7330</v>
      </c>
      <c r="Y402" s="61" t="s">
        <v>13</v>
      </c>
      <c r="Z402" s="61" t="s">
        <v>13</v>
      </c>
      <c r="AA402" s="58" t="s">
        <v>7330</v>
      </c>
      <c r="AB402" s="61" t="s">
        <v>13</v>
      </c>
      <c r="AC402" s="56" t="s">
        <v>13</v>
      </c>
      <c r="AD402" s="56" t="s">
        <v>7330</v>
      </c>
      <c r="AE402" s="56" t="s">
        <v>13</v>
      </c>
      <c r="AF402" s="56" t="s">
        <v>13</v>
      </c>
      <c r="AG402" s="56" t="s">
        <v>13</v>
      </c>
      <c r="AH402" s="56" t="s">
        <v>13</v>
      </c>
    </row>
    <row r="403" spans="1:34" ht="24.9" customHeight="1" x14ac:dyDescent="0.3">
      <c r="A403" s="54" t="s">
        <v>3281</v>
      </c>
      <c r="B403" s="55" t="s">
        <v>3274</v>
      </c>
      <c r="C403" s="56" t="s">
        <v>110</v>
      </c>
      <c r="D403" s="56"/>
      <c r="E403" s="56">
        <v>0</v>
      </c>
      <c r="F403" s="56">
        <v>0</v>
      </c>
      <c r="G403" s="56">
        <v>4</v>
      </c>
      <c r="H403" s="56">
        <v>4</v>
      </c>
      <c r="I403" s="56">
        <v>8</v>
      </c>
      <c r="J403" s="104">
        <v>0.5</v>
      </c>
      <c r="K403" s="56" t="s">
        <v>3282</v>
      </c>
      <c r="L403" s="56" t="s">
        <v>3277</v>
      </c>
      <c r="M403" s="56" t="s">
        <v>110</v>
      </c>
      <c r="N403" s="56">
        <v>100</v>
      </c>
      <c r="O403" s="57" t="s">
        <v>17906</v>
      </c>
      <c r="P403" s="56" t="s">
        <v>3278</v>
      </c>
      <c r="Q403" s="56">
        <v>100</v>
      </c>
      <c r="R403" s="56" t="s">
        <v>112</v>
      </c>
      <c r="S403" s="56" t="s">
        <v>113</v>
      </c>
      <c r="T403" s="58" t="s">
        <v>13</v>
      </c>
      <c r="U403" s="56" t="s">
        <v>13</v>
      </c>
      <c r="V403" s="58" t="s">
        <v>7330</v>
      </c>
      <c r="W403" s="58" t="s">
        <v>13</v>
      </c>
      <c r="X403" s="58" t="s">
        <v>13</v>
      </c>
      <c r="Y403" s="58" t="s">
        <v>7330</v>
      </c>
      <c r="Z403" s="58" t="s">
        <v>13</v>
      </c>
      <c r="AA403" s="58" t="s">
        <v>7330</v>
      </c>
      <c r="AB403" s="58" t="s">
        <v>13</v>
      </c>
      <c r="AC403" s="56" t="s">
        <v>13</v>
      </c>
      <c r="AD403" s="56" t="s">
        <v>13</v>
      </c>
      <c r="AE403" s="56" t="s">
        <v>7330</v>
      </c>
      <c r="AF403" s="56" t="s">
        <v>13</v>
      </c>
      <c r="AG403" s="56" t="s">
        <v>13</v>
      </c>
      <c r="AH403" s="56" t="s">
        <v>7330</v>
      </c>
    </row>
    <row r="404" spans="1:34" ht="24.9" customHeight="1" x14ac:dyDescent="0.3">
      <c r="A404" s="54" t="s">
        <v>2917</v>
      </c>
      <c r="B404" s="55" t="s">
        <v>2906</v>
      </c>
      <c r="C404" s="56" t="s">
        <v>2910</v>
      </c>
      <c r="D404" s="56" t="s">
        <v>2907</v>
      </c>
      <c r="E404" s="56">
        <v>4</v>
      </c>
      <c r="F404" s="56">
        <v>0</v>
      </c>
      <c r="G404" s="56">
        <v>1</v>
      </c>
      <c r="H404" s="56">
        <v>5</v>
      </c>
      <c r="I404" s="56">
        <v>19</v>
      </c>
      <c r="J404" s="104">
        <v>0.26315789473684209</v>
      </c>
      <c r="K404" s="56" t="s">
        <v>2918</v>
      </c>
      <c r="L404" s="56" t="s">
        <v>2911</v>
      </c>
      <c r="M404" s="56" t="s">
        <v>2912</v>
      </c>
      <c r="N404" s="56" t="s">
        <v>7375</v>
      </c>
      <c r="O404" s="56"/>
      <c r="P404" s="56"/>
      <c r="Q404" s="56"/>
      <c r="R404" s="56" t="s">
        <v>18</v>
      </c>
      <c r="S404" s="56" t="s">
        <v>644</v>
      </c>
      <c r="T404" s="58" t="s">
        <v>7330</v>
      </c>
      <c r="U404" s="56" t="s">
        <v>13</v>
      </c>
      <c r="V404" s="58" t="s">
        <v>13</v>
      </c>
      <c r="W404" s="58" t="s">
        <v>7330</v>
      </c>
      <c r="X404" s="58" t="s">
        <v>13</v>
      </c>
      <c r="Y404" s="58" t="s">
        <v>13</v>
      </c>
      <c r="Z404" s="58" t="s">
        <v>13</v>
      </c>
      <c r="AA404" s="58" t="s">
        <v>13</v>
      </c>
      <c r="AB404" s="58" t="s">
        <v>13</v>
      </c>
      <c r="AC404" s="56" t="s">
        <v>7330</v>
      </c>
      <c r="AD404" s="56" t="s">
        <v>13</v>
      </c>
      <c r="AE404" s="56" t="s">
        <v>13</v>
      </c>
      <c r="AF404" s="56" t="s">
        <v>13</v>
      </c>
      <c r="AG404" s="56" t="s">
        <v>13</v>
      </c>
      <c r="AH404" s="56" t="s">
        <v>13</v>
      </c>
    </row>
    <row r="405" spans="1:34" ht="24.9" customHeight="1" x14ac:dyDescent="0.3">
      <c r="A405" s="59" t="s">
        <v>7040</v>
      </c>
      <c r="B405" s="60" t="s">
        <v>7035</v>
      </c>
      <c r="C405" s="57" t="s">
        <v>110</v>
      </c>
      <c r="D405" s="57"/>
      <c r="E405" s="57">
        <v>0</v>
      </c>
      <c r="F405" s="57">
        <v>2</v>
      </c>
      <c r="G405" s="57">
        <v>0</v>
      </c>
      <c r="H405" s="57">
        <v>2</v>
      </c>
      <c r="I405" s="57">
        <v>6</v>
      </c>
      <c r="J405" s="104">
        <v>0.33333333333333331</v>
      </c>
      <c r="K405" s="56" t="s">
        <v>7041</v>
      </c>
      <c r="L405" s="57" t="s">
        <v>7038</v>
      </c>
      <c r="M405" s="57" t="s">
        <v>110</v>
      </c>
      <c r="N405" s="57" t="s">
        <v>7378</v>
      </c>
      <c r="O405" s="57" t="s">
        <v>17930</v>
      </c>
      <c r="P405" s="57" t="s">
        <v>7039</v>
      </c>
      <c r="Q405" s="57" t="s">
        <v>7374</v>
      </c>
      <c r="R405" s="57" t="s">
        <v>18</v>
      </c>
      <c r="S405" s="56" t="s">
        <v>465</v>
      </c>
      <c r="T405" s="61" t="s">
        <v>13</v>
      </c>
      <c r="U405" s="56" t="s">
        <v>7330</v>
      </c>
      <c r="V405" s="61" t="s">
        <v>13</v>
      </c>
      <c r="W405" s="61" t="s">
        <v>13</v>
      </c>
      <c r="X405" s="61" t="s">
        <v>7330</v>
      </c>
      <c r="Y405" s="61" t="s">
        <v>13</v>
      </c>
      <c r="Z405" s="61" t="s">
        <v>13</v>
      </c>
      <c r="AA405" s="58" t="s">
        <v>7330</v>
      </c>
      <c r="AB405" s="61" t="s">
        <v>13</v>
      </c>
      <c r="AC405" s="56" t="s">
        <v>13</v>
      </c>
      <c r="AD405" s="56" t="s">
        <v>7330</v>
      </c>
      <c r="AE405" s="56" t="s">
        <v>13</v>
      </c>
      <c r="AF405" s="56" t="s">
        <v>13</v>
      </c>
      <c r="AG405" s="56" t="s">
        <v>13</v>
      </c>
      <c r="AH405" s="56" t="s">
        <v>13</v>
      </c>
    </row>
    <row r="406" spans="1:34" ht="24.9" customHeight="1" x14ac:dyDescent="0.3">
      <c r="A406" s="54" t="s">
        <v>2148</v>
      </c>
      <c r="B406" s="55" t="s">
        <v>2129</v>
      </c>
      <c r="C406" s="56" t="s">
        <v>2133</v>
      </c>
      <c r="D406" s="56" t="s">
        <v>2130</v>
      </c>
      <c r="E406" s="56">
        <v>6</v>
      </c>
      <c r="F406" s="56">
        <v>2</v>
      </c>
      <c r="G406" s="56">
        <v>1</v>
      </c>
      <c r="H406" s="56">
        <v>9</v>
      </c>
      <c r="I406" s="56">
        <v>30</v>
      </c>
      <c r="J406" s="104">
        <v>0.3</v>
      </c>
      <c r="K406" s="56" t="s">
        <v>2149</v>
      </c>
      <c r="L406" s="56" t="s">
        <v>2134</v>
      </c>
      <c r="M406" s="56" t="s">
        <v>2135</v>
      </c>
      <c r="N406" s="56">
        <v>100</v>
      </c>
      <c r="O406" s="56"/>
      <c r="P406" s="56"/>
      <c r="Q406" s="56"/>
      <c r="R406" s="56" t="s">
        <v>18</v>
      </c>
      <c r="S406" s="56" t="s">
        <v>465</v>
      </c>
      <c r="T406" s="58" t="s">
        <v>7330</v>
      </c>
      <c r="U406" s="56" t="s">
        <v>13</v>
      </c>
      <c r="V406" s="58" t="s">
        <v>13</v>
      </c>
      <c r="W406" s="58" t="s">
        <v>7330</v>
      </c>
      <c r="X406" s="58" t="s">
        <v>13</v>
      </c>
      <c r="Y406" s="58" t="s">
        <v>13</v>
      </c>
      <c r="Z406" s="58" t="s">
        <v>7330</v>
      </c>
      <c r="AA406" s="58" t="s">
        <v>13</v>
      </c>
      <c r="AB406" s="58" t="s">
        <v>13</v>
      </c>
      <c r="AC406" s="56" t="s">
        <v>13</v>
      </c>
      <c r="AD406" s="56" t="s">
        <v>13</v>
      </c>
      <c r="AE406" s="56" t="s">
        <v>13</v>
      </c>
      <c r="AF406" s="56" t="s">
        <v>13</v>
      </c>
      <c r="AG406" s="56" t="s">
        <v>13</v>
      </c>
      <c r="AH406" s="56" t="s">
        <v>13</v>
      </c>
    </row>
    <row r="407" spans="1:34" ht="24.9" customHeight="1" x14ac:dyDescent="0.3">
      <c r="A407" s="54" t="s">
        <v>6271</v>
      </c>
      <c r="B407" s="55" t="s">
        <v>6265</v>
      </c>
      <c r="C407" s="56" t="s">
        <v>6269</v>
      </c>
      <c r="D407" s="56" t="s">
        <v>6266</v>
      </c>
      <c r="E407" s="56">
        <v>1</v>
      </c>
      <c r="F407" s="56">
        <v>1</v>
      </c>
      <c r="G407" s="56">
        <v>0</v>
      </c>
      <c r="H407" s="56">
        <v>2</v>
      </c>
      <c r="I407" s="56">
        <v>8</v>
      </c>
      <c r="J407" s="104">
        <v>0.25</v>
      </c>
      <c r="K407" s="56" t="s">
        <v>6272</v>
      </c>
      <c r="L407" s="56" t="s">
        <v>6270</v>
      </c>
      <c r="M407" s="56" t="s">
        <v>6269</v>
      </c>
      <c r="N407" s="56">
        <v>100</v>
      </c>
      <c r="O407" s="56"/>
      <c r="P407" s="56"/>
      <c r="Q407" s="56"/>
      <c r="R407" s="56" t="s">
        <v>18</v>
      </c>
      <c r="S407" s="57" t="s">
        <v>55</v>
      </c>
      <c r="T407" s="58" t="s">
        <v>7330</v>
      </c>
      <c r="U407" s="56" t="s">
        <v>13</v>
      </c>
      <c r="V407" s="58" t="s">
        <v>13</v>
      </c>
      <c r="W407" s="58" t="s">
        <v>7330</v>
      </c>
      <c r="X407" s="58" t="s">
        <v>13</v>
      </c>
      <c r="Y407" s="58" t="s">
        <v>13</v>
      </c>
      <c r="Z407" s="58" t="s">
        <v>13</v>
      </c>
      <c r="AA407" s="58" t="s">
        <v>13</v>
      </c>
      <c r="AB407" s="58" t="s">
        <v>13</v>
      </c>
      <c r="AC407" s="56" t="s">
        <v>7330</v>
      </c>
      <c r="AD407" s="56" t="s">
        <v>13</v>
      </c>
      <c r="AE407" s="56" t="s">
        <v>13</v>
      </c>
      <c r="AF407" s="56" t="s">
        <v>13</v>
      </c>
      <c r="AG407" s="56" t="s">
        <v>13</v>
      </c>
      <c r="AH407" s="56" t="s">
        <v>13</v>
      </c>
    </row>
    <row r="408" spans="1:34" ht="24.9" customHeight="1" x14ac:dyDescent="0.3">
      <c r="A408" s="54" t="s">
        <v>2066</v>
      </c>
      <c r="B408" s="55" t="s">
        <v>2042</v>
      </c>
      <c r="C408" s="56" t="s">
        <v>2046</v>
      </c>
      <c r="D408" s="56" t="s">
        <v>2043</v>
      </c>
      <c r="E408" s="56">
        <v>3</v>
      </c>
      <c r="F408" s="56">
        <v>0</v>
      </c>
      <c r="G408" s="56">
        <v>8</v>
      </c>
      <c r="H408" s="56">
        <v>11</v>
      </c>
      <c r="I408" s="56">
        <v>15</v>
      </c>
      <c r="J408" s="104">
        <v>0.73333333333333328</v>
      </c>
      <c r="K408" s="56" t="s">
        <v>2067</v>
      </c>
      <c r="L408" s="56" t="s">
        <v>2047</v>
      </c>
      <c r="M408" s="56" t="s">
        <v>2046</v>
      </c>
      <c r="N408" s="56">
        <v>100</v>
      </c>
      <c r="O408" s="56"/>
      <c r="P408" s="56"/>
      <c r="Q408" s="56"/>
      <c r="R408" s="56" t="s">
        <v>18</v>
      </c>
      <c r="S408" s="57" t="s">
        <v>55</v>
      </c>
      <c r="T408" s="58" t="s">
        <v>7330</v>
      </c>
      <c r="U408" s="56" t="s">
        <v>13</v>
      </c>
      <c r="V408" s="58" t="s">
        <v>13</v>
      </c>
      <c r="W408" s="58" t="s">
        <v>7330</v>
      </c>
      <c r="X408" s="58" t="s">
        <v>13</v>
      </c>
      <c r="Y408" s="58" t="s">
        <v>13</v>
      </c>
      <c r="Z408" s="58" t="s">
        <v>13</v>
      </c>
      <c r="AA408" s="58" t="s">
        <v>13</v>
      </c>
      <c r="AB408" s="58" t="s">
        <v>13</v>
      </c>
      <c r="AC408" s="56" t="s">
        <v>13</v>
      </c>
      <c r="AD408" s="56" t="s">
        <v>13</v>
      </c>
      <c r="AE408" s="56" t="s">
        <v>13</v>
      </c>
      <c r="AF408" s="56" t="s">
        <v>13</v>
      </c>
      <c r="AG408" s="56" t="s">
        <v>13</v>
      </c>
      <c r="AH408" s="56" t="s">
        <v>13</v>
      </c>
    </row>
    <row r="409" spans="1:34" ht="24.9" customHeight="1" x14ac:dyDescent="0.3">
      <c r="A409" s="54" t="s">
        <v>6391</v>
      </c>
      <c r="B409" s="55" t="s">
        <v>6369</v>
      </c>
      <c r="C409" s="56" t="s">
        <v>6373</v>
      </c>
      <c r="D409" s="56" t="s">
        <v>6370</v>
      </c>
      <c r="E409" s="56">
        <v>3</v>
      </c>
      <c r="F409" s="56">
        <v>5</v>
      </c>
      <c r="G409" s="56">
        <v>5</v>
      </c>
      <c r="H409" s="56">
        <v>13</v>
      </c>
      <c r="I409" s="56">
        <v>46</v>
      </c>
      <c r="J409" s="104">
        <v>0.28260869565217389</v>
      </c>
      <c r="K409" s="56" t="s">
        <v>6392</v>
      </c>
      <c r="L409" s="56" t="s">
        <v>6374</v>
      </c>
      <c r="M409" s="56" t="s">
        <v>6375</v>
      </c>
      <c r="N409" s="56">
        <v>100</v>
      </c>
      <c r="O409" s="56"/>
      <c r="P409" s="56"/>
      <c r="Q409" s="56"/>
      <c r="R409" s="56" t="s">
        <v>18</v>
      </c>
      <c r="S409" s="56" t="s">
        <v>465</v>
      </c>
      <c r="T409" s="58" t="s">
        <v>13</v>
      </c>
      <c r="U409" s="56" t="s">
        <v>13</v>
      </c>
      <c r="V409" s="58" t="s">
        <v>7330</v>
      </c>
      <c r="W409" s="58" t="s">
        <v>13</v>
      </c>
      <c r="X409" s="58" t="s">
        <v>13</v>
      </c>
      <c r="Y409" s="58" t="s">
        <v>7330</v>
      </c>
      <c r="Z409" s="58" t="s">
        <v>13</v>
      </c>
      <c r="AA409" s="58" t="s">
        <v>7330</v>
      </c>
      <c r="AB409" s="58" t="s">
        <v>13</v>
      </c>
      <c r="AC409" s="56" t="s">
        <v>13</v>
      </c>
      <c r="AD409" s="56" t="s">
        <v>7330</v>
      </c>
      <c r="AE409" s="56" t="s">
        <v>13</v>
      </c>
      <c r="AF409" s="56" t="s">
        <v>7330</v>
      </c>
      <c r="AG409" s="56" t="s">
        <v>13</v>
      </c>
      <c r="AH409" s="56" t="s">
        <v>13</v>
      </c>
    </row>
    <row r="410" spans="1:34" ht="24.9" customHeight="1" x14ac:dyDescent="0.3">
      <c r="A410" s="54" t="s">
        <v>6558</v>
      </c>
      <c r="B410" s="55" t="s">
        <v>6556</v>
      </c>
      <c r="C410" s="56" t="s">
        <v>6560</v>
      </c>
      <c r="D410" s="56" t="s">
        <v>6557</v>
      </c>
      <c r="E410" s="56">
        <v>0</v>
      </c>
      <c r="F410" s="56">
        <v>0</v>
      </c>
      <c r="G410" s="56">
        <v>1</v>
      </c>
      <c r="H410" s="56">
        <v>1</v>
      </c>
      <c r="I410" s="56">
        <v>4</v>
      </c>
      <c r="J410" s="104">
        <v>0.25</v>
      </c>
      <c r="K410" s="56" t="s">
        <v>6559</v>
      </c>
      <c r="L410" s="56" t="s">
        <v>6561</v>
      </c>
      <c r="M410" s="56" t="s">
        <v>6562</v>
      </c>
      <c r="N410" s="56">
        <v>100</v>
      </c>
      <c r="O410" s="56"/>
      <c r="P410" s="56"/>
      <c r="Q410" s="56"/>
      <c r="R410" s="56" t="s">
        <v>18</v>
      </c>
      <c r="S410" s="56" t="s">
        <v>169</v>
      </c>
      <c r="T410" s="58" t="s">
        <v>13</v>
      </c>
      <c r="U410" s="56" t="s">
        <v>13</v>
      </c>
      <c r="V410" s="58" t="s">
        <v>7330</v>
      </c>
      <c r="W410" s="58" t="s">
        <v>13</v>
      </c>
      <c r="X410" s="58" t="s">
        <v>13</v>
      </c>
      <c r="Y410" s="58" t="s">
        <v>7330</v>
      </c>
      <c r="Z410" s="58" t="s">
        <v>7330</v>
      </c>
      <c r="AA410" s="58" t="s">
        <v>13</v>
      </c>
      <c r="AB410" s="58" t="s">
        <v>13</v>
      </c>
      <c r="AC410" s="56" t="s">
        <v>13</v>
      </c>
      <c r="AD410" s="56" t="s">
        <v>13</v>
      </c>
      <c r="AE410" s="56" t="s">
        <v>7330</v>
      </c>
      <c r="AF410" s="56" t="s">
        <v>7330</v>
      </c>
      <c r="AG410" s="56" t="s">
        <v>13</v>
      </c>
      <c r="AH410" s="56" t="s">
        <v>13</v>
      </c>
    </row>
    <row r="411" spans="1:34" ht="24.9" customHeight="1" x14ac:dyDescent="0.3">
      <c r="A411" s="54" t="s">
        <v>543</v>
      </c>
      <c r="B411" s="55" t="s">
        <v>538</v>
      </c>
      <c r="C411" s="56" t="s">
        <v>110</v>
      </c>
      <c r="D411" s="56"/>
      <c r="E411" s="56">
        <v>2</v>
      </c>
      <c r="F411" s="56">
        <v>0</v>
      </c>
      <c r="G411" s="56">
        <v>0</v>
      </c>
      <c r="H411" s="56">
        <v>2</v>
      </c>
      <c r="I411" s="56">
        <v>8</v>
      </c>
      <c r="J411" s="104">
        <v>0.25</v>
      </c>
      <c r="K411" s="56" t="s">
        <v>544</v>
      </c>
      <c r="L411" s="56" t="s">
        <v>541</v>
      </c>
      <c r="M411" s="56" t="s">
        <v>110</v>
      </c>
      <c r="N411" s="56" t="s">
        <v>7377</v>
      </c>
      <c r="O411" s="56" t="s">
        <v>17942</v>
      </c>
      <c r="P411" s="56" t="s">
        <v>542</v>
      </c>
      <c r="Q411" s="56" t="s">
        <v>7377</v>
      </c>
      <c r="R411" s="56" t="s">
        <v>112</v>
      </c>
      <c r="S411" s="56" t="s">
        <v>130</v>
      </c>
      <c r="T411" s="58" t="s">
        <v>7330</v>
      </c>
      <c r="U411" s="56" t="s">
        <v>13</v>
      </c>
      <c r="V411" s="58" t="s">
        <v>13</v>
      </c>
      <c r="W411" s="58" t="s">
        <v>7330</v>
      </c>
      <c r="X411" s="58" t="s">
        <v>13</v>
      </c>
      <c r="Y411" s="58" t="s">
        <v>13</v>
      </c>
      <c r="Z411" s="58" t="s">
        <v>13</v>
      </c>
      <c r="AA411" s="58" t="s">
        <v>13</v>
      </c>
      <c r="AB411" s="58" t="s">
        <v>13</v>
      </c>
      <c r="AC411" s="56" t="s">
        <v>13</v>
      </c>
      <c r="AD411" s="56" t="s">
        <v>13</v>
      </c>
      <c r="AE411" s="56" t="s">
        <v>13</v>
      </c>
      <c r="AF411" s="56" t="s">
        <v>13</v>
      </c>
      <c r="AG411" s="56" t="s">
        <v>13</v>
      </c>
      <c r="AH411" s="56" t="s">
        <v>13</v>
      </c>
    </row>
    <row r="412" spans="1:34" ht="24.9" customHeight="1" x14ac:dyDescent="0.3">
      <c r="A412" s="54" t="s">
        <v>3985</v>
      </c>
      <c r="B412" s="55" t="s">
        <v>3969</v>
      </c>
      <c r="C412" s="56" t="s">
        <v>3973</v>
      </c>
      <c r="D412" s="56" t="s">
        <v>3970</v>
      </c>
      <c r="E412" s="56">
        <v>3</v>
      </c>
      <c r="F412" s="56">
        <v>3</v>
      </c>
      <c r="G412" s="56">
        <v>4</v>
      </c>
      <c r="H412" s="56">
        <v>10</v>
      </c>
      <c r="I412" s="56">
        <v>50</v>
      </c>
      <c r="J412" s="104">
        <v>0.2</v>
      </c>
      <c r="K412" s="56" t="s">
        <v>3986</v>
      </c>
      <c r="L412" s="56" t="s">
        <v>3974</v>
      </c>
      <c r="M412" s="56" t="s">
        <v>3975</v>
      </c>
      <c r="N412" s="56">
        <v>100</v>
      </c>
      <c r="O412" s="56"/>
      <c r="P412" s="56"/>
      <c r="Q412" s="56"/>
      <c r="R412" s="56" t="s">
        <v>18</v>
      </c>
      <c r="S412" s="56" t="s">
        <v>465</v>
      </c>
      <c r="T412" s="58" t="s">
        <v>13</v>
      </c>
      <c r="U412" s="56" t="s">
        <v>13</v>
      </c>
      <c r="V412" s="58" t="s">
        <v>7330</v>
      </c>
      <c r="W412" s="58" t="s">
        <v>13</v>
      </c>
      <c r="X412" s="58" t="s">
        <v>13</v>
      </c>
      <c r="Y412" s="58" t="s">
        <v>7330</v>
      </c>
      <c r="Z412" s="58" t="s">
        <v>13</v>
      </c>
      <c r="AA412" s="58" t="s">
        <v>7330</v>
      </c>
      <c r="AB412" s="58" t="s">
        <v>13</v>
      </c>
      <c r="AC412" s="56" t="s">
        <v>13</v>
      </c>
      <c r="AD412" s="56" t="s">
        <v>13</v>
      </c>
      <c r="AE412" s="56" t="s">
        <v>7330</v>
      </c>
      <c r="AF412" s="56" t="s">
        <v>13</v>
      </c>
      <c r="AG412" s="56" t="s">
        <v>13</v>
      </c>
      <c r="AH412" s="56" t="s">
        <v>13</v>
      </c>
    </row>
    <row r="413" spans="1:34" ht="24.9" customHeight="1" x14ac:dyDescent="0.3">
      <c r="A413" s="54" t="s">
        <v>1296</v>
      </c>
      <c r="B413" s="55" t="s">
        <v>1282</v>
      </c>
      <c r="C413" s="56" t="s">
        <v>1286</v>
      </c>
      <c r="D413" s="56" t="s">
        <v>1283</v>
      </c>
      <c r="E413" s="56">
        <v>4</v>
      </c>
      <c r="F413" s="56">
        <v>3</v>
      </c>
      <c r="G413" s="56">
        <v>3</v>
      </c>
      <c r="H413" s="56">
        <v>10</v>
      </c>
      <c r="I413" s="56">
        <v>21</v>
      </c>
      <c r="J413" s="104">
        <v>0.47619047619047616</v>
      </c>
      <c r="K413" s="56" t="s">
        <v>1297</v>
      </c>
      <c r="L413" s="56" t="s">
        <v>1287</v>
      </c>
      <c r="M413" s="56" t="s">
        <v>1286</v>
      </c>
      <c r="N413" s="56">
        <v>100</v>
      </c>
      <c r="O413" s="56"/>
      <c r="P413" s="56"/>
      <c r="Q413" s="56"/>
      <c r="R413" s="56" t="s">
        <v>402</v>
      </c>
      <c r="S413" s="56" t="s">
        <v>149</v>
      </c>
      <c r="T413" s="58" t="s">
        <v>13</v>
      </c>
      <c r="U413" s="56" t="s">
        <v>13</v>
      </c>
      <c r="V413" s="58" t="s">
        <v>7330</v>
      </c>
      <c r="W413" s="58" t="s">
        <v>13</v>
      </c>
      <c r="X413" s="58" t="s">
        <v>13</v>
      </c>
      <c r="Y413" s="58" t="s">
        <v>7330</v>
      </c>
      <c r="Z413" s="58" t="s">
        <v>13</v>
      </c>
      <c r="AA413" s="58" t="s">
        <v>13</v>
      </c>
      <c r="AB413" s="58" t="s">
        <v>13</v>
      </c>
      <c r="AC413" s="56" t="s">
        <v>13</v>
      </c>
      <c r="AD413" s="56" t="s">
        <v>7330</v>
      </c>
      <c r="AE413" s="56" t="s">
        <v>13</v>
      </c>
      <c r="AF413" s="56" t="s">
        <v>13</v>
      </c>
      <c r="AG413" s="56" t="s">
        <v>13</v>
      </c>
      <c r="AH413" s="56" t="s">
        <v>13</v>
      </c>
    </row>
    <row r="414" spans="1:34" ht="24.9" customHeight="1" x14ac:dyDescent="0.3">
      <c r="A414" s="59" t="s">
        <v>3287</v>
      </c>
      <c r="B414" s="60" t="s">
        <v>3285</v>
      </c>
      <c r="C414" s="57" t="s">
        <v>3289</v>
      </c>
      <c r="D414" s="57" t="s">
        <v>3286</v>
      </c>
      <c r="E414" s="57">
        <v>0</v>
      </c>
      <c r="F414" s="57">
        <v>1</v>
      </c>
      <c r="G414" s="57">
        <v>0</v>
      </c>
      <c r="H414" s="57">
        <v>1</v>
      </c>
      <c r="I414" s="57">
        <v>11</v>
      </c>
      <c r="J414" s="104">
        <v>9.0909090909090912E-2</v>
      </c>
      <c r="K414" s="56" t="s">
        <v>3288</v>
      </c>
      <c r="L414" s="57" t="s">
        <v>3290</v>
      </c>
      <c r="M414" s="57" t="s">
        <v>3291</v>
      </c>
      <c r="N414" s="57" t="s">
        <v>7372</v>
      </c>
      <c r="O414" s="57"/>
      <c r="P414" s="57"/>
      <c r="Q414" s="57"/>
      <c r="R414" s="57" t="s">
        <v>236</v>
      </c>
      <c r="S414" s="56" t="s">
        <v>79</v>
      </c>
      <c r="T414" s="61" t="s">
        <v>13</v>
      </c>
      <c r="U414" s="56" t="s">
        <v>7330</v>
      </c>
      <c r="V414" s="61" t="s">
        <v>13</v>
      </c>
      <c r="W414" s="61" t="s">
        <v>13</v>
      </c>
      <c r="X414" s="61" t="s">
        <v>7330</v>
      </c>
      <c r="Y414" s="61" t="s">
        <v>13</v>
      </c>
      <c r="Z414" s="61" t="s">
        <v>13</v>
      </c>
      <c r="AA414" s="61" t="s">
        <v>13</v>
      </c>
      <c r="AB414" s="61" t="s">
        <v>13</v>
      </c>
      <c r="AC414" s="56" t="s">
        <v>13</v>
      </c>
      <c r="AD414" s="56" t="s">
        <v>13</v>
      </c>
      <c r="AE414" s="56" t="s">
        <v>13</v>
      </c>
      <c r="AF414" s="56" t="s">
        <v>13</v>
      </c>
      <c r="AG414" s="56" t="s">
        <v>13</v>
      </c>
      <c r="AH414" s="56" t="s">
        <v>13</v>
      </c>
    </row>
    <row r="415" spans="1:34" ht="24.9" customHeight="1" x14ac:dyDescent="0.3">
      <c r="A415" s="59" t="s">
        <v>5832</v>
      </c>
      <c r="B415" s="60" t="s">
        <v>5830</v>
      </c>
      <c r="C415" s="57" t="s">
        <v>5834</v>
      </c>
      <c r="D415" s="57" t="s">
        <v>5831</v>
      </c>
      <c r="E415" s="57">
        <v>2</v>
      </c>
      <c r="F415" s="57">
        <v>1</v>
      </c>
      <c r="G415" s="57">
        <v>0</v>
      </c>
      <c r="H415" s="57">
        <v>3</v>
      </c>
      <c r="I415" s="57">
        <v>31</v>
      </c>
      <c r="J415" s="104">
        <v>9.6774193548387094E-2</v>
      </c>
      <c r="K415" s="56" t="s">
        <v>5833</v>
      </c>
      <c r="L415" s="57" t="s">
        <v>5835</v>
      </c>
      <c r="M415" s="57" t="s">
        <v>5836</v>
      </c>
      <c r="N415" s="57">
        <v>100</v>
      </c>
      <c r="O415" s="57"/>
      <c r="P415" s="57"/>
      <c r="Q415" s="57"/>
      <c r="R415" s="57" t="s">
        <v>18</v>
      </c>
      <c r="S415" s="56" t="s">
        <v>102</v>
      </c>
      <c r="T415" s="61" t="s">
        <v>13</v>
      </c>
      <c r="U415" s="56" t="s">
        <v>7330</v>
      </c>
      <c r="V415" s="61" t="s">
        <v>13</v>
      </c>
      <c r="W415" s="61" t="s">
        <v>13</v>
      </c>
      <c r="X415" s="61" t="s">
        <v>7330</v>
      </c>
      <c r="Y415" s="61" t="s">
        <v>13</v>
      </c>
      <c r="Z415" s="61" t="s">
        <v>13</v>
      </c>
      <c r="AA415" s="61" t="s">
        <v>13</v>
      </c>
      <c r="AB415" s="61" t="s">
        <v>13</v>
      </c>
      <c r="AC415" s="56" t="s">
        <v>13</v>
      </c>
      <c r="AD415" s="56" t="s">
        <v>13</v>
      </c>
      <c r="AE415" s="56" t="s">
        <v>13</v>
      </c>
      <c r="AF415" s="56" t="s">
        <v>13</v>
      </c>
      <c r="AG415" s="56" t="s">
        <v>13</v>
      </c>
      <c r="AH415" s="56" t="s">
        <v>13</v>
      </c>
    </row>
    <row r="416" spans="1:34" ht="24.9" customHeight="1" x14ac:dyDescent="0.3">
      <c r="A416" s="54" t="s">
        <v>3865</v>
      </c>
      <c r="B416" s="55" t="s">
        <v>3864</v>
      </c>
      <c r="C416" s="56" t="s">
        <v>3867</v>
      </c>
      <c r="D416" s="56"/>
      <c r="E416" s="56">
        <v>1</v>
      </c>
      <c r="F416" s="56">
        <v>0</v>
      </c>
      <c r="G416" s="56">
        <v>0</v>
      </c>
      <c r="H416" s="56">
        <v>1</v>
      </c>
      <c r="I416" s="56">
        <v>24</v>
      </c>
      <c r="J416" s="104">
        <v>4.1666666666666664E-2</v>
      </c>
      <c r="K416" s="56" t="s">
        <v>3866</v>
      </c>
      <c r="L416" s="56" t="s">
        <v>3868</v>
      </c>
      <c r="M416" s="56" t="s">
        <v>3869</v>
      </c>
      <c r="N416" s="56" t="s">
        <v>7386</v>
      </c>
      <c r="O416" s="56"/>
      <c r="P416" s="56"/>
      <c r="Q416" s="56"/>
      <c r="R416" s="56" t="s">
        <v>18</v>
      </c>
      <c r="S416" s="56" t="s">
        <v>102</v>
      </c>
      <c r="T416" s="58" t="s">
        <v>7330</v>
      </c>
      <c r="U416" s="56" t="s">
        <v>13</v>
      </c>
      <c r="V416" s="58" t="s">
        <v>13</v>
      </c>
      <c r="W416" s="58" t="s">
        <v>7330</v>
      </c>
      <c r="X416" s="58" t="s">
        <v>13</v>
      </c>
      <c r="Y416" s="58" t="s">
        <v>13</v>
      </c>
      <c r="Z416" s="58" t="s">
        <v>13</v>
      </c>
      <c r="AA416" s="58" t="s">
        <v>13</v>
      </c>
      <c r="AB416" s="58" t="s">
        <v>13</v>
      </c>
      <c r="AC416" s="56" t="s">
        <v>13</v>
      </c>
      <c r="AD416" s="56" t="s">
        <v>13</v>
      </c>
      <c r="AE416" s="56" t="s">
        <v>13</v>
      </c>
      <c r="AF416" s="56" t="s">
        <v>13</v>
      </c>
      <c r="AG416" s="56" t="s">
        <v>13</v>
      </c>
      <c r="AH416" s="56" t="s">
        <v>13</v>
      </c>
    </row>
    <row r="417" spans="1:34" ht="24.9" customHeight="1" x14ac:dyDescent="0.3">
      <c r="A417" s="59" t="s">
        <v>6545</v>
      </c>
      <c r="B417" s="60" t="s">
        <v>6534</v>
      </c>
      <c r="C417" s="57" t="s">
        <v>6538</v>
      </c>
      <c r="D417" s="57" t="s">
        <v>6535</v>
      </c>
      <c r="E417" s="57">
        <v>0</v>
      </c>
      <c r="F417" s="57">
        <v>4</v>
      </c>
      <c r="G417" s="57">
        <v>1</v>
      </c>
      <c r="H417" s="57">
        <v>5</v>
      </c>
      <c r="I417" s="57">
        <v>35</v>
      </c>
      <c r="J417" s="104">
        <v>0.14285714285714285</v>
      </c>
      <c r="K417" s="56" t="s">
        <v>6546</v>
      </c>
      <c r="L417" s="57" t="s">
        <v>6539</v>
      </c>
      <c r="M417" s="57" t="s">
        <v>6540</v>
      </c>
      <c r="N417" s="57">
        <v>100</v>
      </c>
      <c r="O417" s="57"/>
      <c r="P417" s="57"/>
      <c r="Q417" s="57"/>
      <c r="R417" s="57" t="s">
        <v>236</v>
      </c>
      <c r="S417" s="57" t="s">
        <v>149</v>
      </c>
      <c r="T417" s="61" t="s">
        <v>13</v>
      </c>
      <c r="U417" s="56" t="s">
        <v>7330</v>
      </c>
      <c r="V417" s="61" t="s">
        <v>13</v>
      </c>
      <c r="W417" s="61" t="s">
        <v>13</v>
      </c>
      <c r="X417" s="61" t="s">
        <v>13</v>
      </c>
      <c r="Y417" s="61" t="s">
        <v>13</v>
      </c>
      <c r="Z417" s="61" t="s">
        <v>13</v>
      </c>
      <c r="AA417" s="58" t="s">
        <v>7330</v>
      </c>
      <c r="AB417" s="61" t="s">
        <v>13</v>
      </c>
      <c r="AC417" s="56" t="s">
        <v>13</v>
      </c>
      <c r="AD417" s="56" t="s">
        <v>7330</v>
      </c>
      <c r="AE417" s="56" t="s">
        <v>13</v>
      </c>
      <c r="AF417" s="56" t="s">
        <v>13</v>
      </c>
      <c r="AG417" s="56" t="s">
        <v>13</v>
      </c>
      <c r="AH417" s="56" t="s">
        <v>13</v>
      </c>
    </row>
    <row r="418" spans="1:34" ht="24.9" customHeight="1" x14ac:dyDescent="0.3">
      <c r="A418" s="54" t="s">
        <v>7013</v>
      </c>
      <c r="B418" s="55" t="s">
        <v>6985</v>
      </c>
      <c r="C418" s="56" t="s">
        <v>110</v>
      </c>
      <c r="D418" s="56" t="s">
        <v>7427</v>
      </c>
      <c r="E418" s="56">
        <v>9</v>
      </c>
      <c r="F418" s="56">
        <v>0</v>
      </c>
      <c r="G418" s="56">
        <v>6</v>
      </c>
      <c r="H418" s="56">
        <v>15</v>
      </c>
      <c r="I418" s="56">
        <v>28</v>
      </c>
      <c r="J418" s="104">
        <v>0.5357142857142857</v>
      </c>
      <c r="K418" s="56" t="s">
        <v>7014</v>
      </c>
      <c r="L418" s="56" t="s">
        <v>6988</v>
      </c>
      <c r="M418" s="56" t="s">
        <v>6989</v>
      </c>
      <c r="N418" s="56">
        <v>100</v>
      </c>
      <c r="O418" s="57" t="s">
        <v>17906</v>
      </c>
      <c r="P418" s="56" t="s">
        <v>6990</v>
      </c>
      <c r="Q418" s="56" t="s">
        <v>17917</v>
      </c>
      <c r="R418" s="56" t="s">
        <v>236</v>
      </c>
      <c r="S418" s="56" t="s">
        <v>250</v>
      </c>
      <c r="T418" s="58" t="s">
        <v>7330</v>
      </c>
      <c r="U418" s="56" t="s">
        <v>13</v>
      </c>
      <c r="V418" s="58" t="s">
        <v>13</v>
      </c>
      <c r="W418" s="58" t="s">
        <v>7330</v>
      </c>
      <c r="X418" s="58" t="s">
        <v>13</v>
      </c>
      <c r="Y418" s="58" t="s">
        <v>13</v>
      </c>
      <c r="Z418" s="58" t="s">
        <v>13</v>
      </c>
      <c r="AA418" s="58" t="s">
        <v>13</v>
      </c>
      <c r="AB418" s="58" t="s">
        <v>13</v>
      </c>
      <c r="AC418" s="56" t="s">
        <v>13</v>
      </c>
      <c r="AD418" s="56" t="s">
        <v>13</v>
      </c>
      <c r="AE418" s="56" t="s">
        <v>13</v>
      </c>
      <c r="AF418" s="56" t="s">
        <v>13</v>
      </c>
      <c r="AG418" s="56" t="s">
        <v>13</v>
      </c>
      <c r="AH418" s="56" t="s">
        <v>13</v>
      </c>
    </row>
    <row r="419" spans="1:34" ht="24.9" customHeight="1" x14ac:dyDescent="0.3">
      <c r="A419" s="59" t="s">
        <v>5599</v>
      </c>
      <c r="B419" s="60" t="s">
        <v>5597</v>
      </c>
      <c r="C419" s="57" t="s">
        <v>5601</v>
      </c>
      <c r="D419" s="57" t="s">
        <v>5598</v>
      </c>
      <c r="E419" s="57">
        <v>2</v>
      </c>
      <c r="F419" s="57">
        <v>1</v>
      </c>
      <c r="G419" s="57">
        <v>1</v>
      </c>
      <c r="H419" s="57">
        <v>4</v>
      </c>
      <c r="I419" s="57">
        <v>33</v>
      </c>
      <c r="J419" s="104">
        <v>0.12121212121212122</v>
      </c>
      <c r="K419" s="56" t="s">
        <v>5600</v>
      </c>
      <c r="L419" s="57" t="s">
        <v>5602</v>
      </c>
      <c r="M419" s="57" t="s">
        <v>5603</v>
      </c>
      <c r="N419" s="57" t="s">
        <v>7372</v>
      </c>
      <c r="O419" s="57"/>
      <c r="P419" s="57"/>
      <c r="Q419" s="57"/>
      <c r="R419" s="57" t="s">
        <v>18</v>
      </c>
      <c r="S419" s="57" t="s">
        <v>55</v>
      </c>
      <c r="T419" s="61" t="s">
        <v>13</v>
      </c>
      <c r="U419" s="56" t="s">
        <v>7330</v>
      </c>
      <c r="V419" s="61" t="s">
        <v>13</v>
      </c>
      <c r="W419" s="61" t="s">
        <v>13</v>
      </c>
      <c r="X419" s="61" t="s">
        <v>7330</v>
      </c>
      <c r="Y419" s="61" t="s">
        <v>13</v>
      </c>
      <c r="Z419" s="61" t="s">
        <v>13</v>
      </c>
      <c r="AA419" s="61" t="s">
        <v>13</v>
      </c>
      <c r="AB419" s="61" t="s">
        <v>13</v>
      </c>
      <c r="AC419" s="56" t="s">
        <v>13</v>
      </c>
      <c r="AD419" s="56" t="s">
        <v>7330</v>
      </c>
      <c r="AE419" s="56" t="s">
        <v>13</v>
      </c>
      <c r="AF419" s="56" t="s">
        <v>13</v>
      </c>
      <c r="AG419" s="56" t="s">
        <v>13</v>
      </c>
      <c r="AH419" s="56" t="s">
        <v>13</v>
      </c>
    </row>
    <row r="420" spans="1:34" ht="24.9" customHeight="1" x14ac:dyDescent="0.3">
      <c r="A420" s="54" t="s">
        <v>1130</v>
      </c>
      <c r="B420" s="55" t="s">
        <v>1099</v>
      </c>
      <c r="C420" s="56" t="s">
        <v>1103</v>
      </c>
      <c r="D420" s="56" t="s">
        <v>1100</v>
      </c>
      <c r="E420" s="56">
        <v>5</v>
      </c>
      <c r="F420" s="56">
        <v>2</v>
      </c>
      <c r="G420" s="56">
        <v>10</v>
      </c>
      <c r="H420" s="56">
        <v>17</v>
      </c>
      <c r="I420" s="56">
        <v>46</v>
      </c>
      <c r="J420" s="104">
        <v>0.36956521739130432</v>
      </c>
      <c r="K420" s="56" t="s">
        <v>1131</v>
      </c>
      <c r="L420" s="56" t="s">
        <v>1104</v>
      </c>
      <c r="M420" s="56" t="s">
        <v>1103</v>
      </c>
      <c r="N420" s="56">
        <v>100</v>
      </c>
      <c r="O420" s="56"/>
      <c r="P420" s="56"/>
      <c r="Q420" s="56"/>
      <c r="R420" s="56" t="s">
        <v>18</v>
      </c>
      <c r="S420" s="57" t="s">
        <v>55</v>
      </c>
      <c r="T420" s="58" t="s">
        <v>13</v>
      </c>
      <c r="U420" s="56" t="s">
        <v>13</v>
      </c>
      <c r="V420" s="58" t="s">
        <v>7330</v>
      </c>
      <c r="W420" s="58" t="s">
        <v>13</v>
      </c>
      <c r="X420" s="58" t="s">
        <v>13</v>
      </c>
      <c r="Y420" s="58" t="s">
        <v>7330</v>
      </c>
      <c r="Z420" s="58" t="s">
        <v>13</v>
      </c>
      <c r="AA420" s="58" t="s">
        <v>7330</v>
      </c>
      <c r="AB420" s="58" t="s">
        <v>13</v>
      </c>
      <c r="AC420" s="56" t="s">
        <v>13</v>
      </c>
      <c r="AD420" s="56" t="s">
        <v>13</v>
      </c>
      <c r="AE420" s="56" t="s">
        <v>7330</v>
      </c>
      <c r="AF420" s="56" t="s">
        <v>13</v>
      </c>
      <c r="AG420" s="56" t="s">
        <v>7330</v>
      </c>
      <c r="AH420" s="56" t="s">
        <v>13</v>
      </c>
    </row>
    <row r="421" spans="1:34" ht="24.9" customHeight="1" x14ac:dyDescent="0.3">
      <c r="A421" s="54" t="s">
        <v>6675</v>
      </c>
      <c r="B421" s="55" t="s">
        <v>6669</v>
      </c>
      <c r="C421" s="56" t="s">
        <v>6673</v>
      </c>
      <c r="D421" s="56" t="s">
        <v>6670</v>
      </c>
      <c r="E421" s="56">
        <v>1</v>
      </c>
      <c r="F421" s="56">
        <v>1</v>
      </c>
      <c r="G421" s="56">
        <v>0</v>
      </c>
      <c r="H421" s="56">
        <v>2</v>
      </c>
      <c r="I421" s="56">
        <v>17</v>
      </c>
      <c r="J421" s="104">
        <v>0.11764705882352941</v>
      </c>
      <c r="K421" s="56" t="s">
        <v>6676</v>
      </c>
      <c r="L421" s="56" t="s">
        <v>6674</v>
      </c>
      <c r="M421" s="56" t="s">
        <v>6673</v>
      </c>
      <c r="N421" s="56" t="s">
        <v>7374</v>
      </c>
      <c r="O421" s="56"/>
      <c r="P421" s="56"/>
      <c r="Q421" s="56"/>
      <c r="R421" s="56" t="s">
        <v>18</v>
      </c>
      <c r="S421" s="56" t="s">
        <v>102</v>
      </c>
      <c r="T421" s="58" t="s">
        <v>7330</v>
      </c>
      <c r="U421" s="56" t="s">
        <v>13</v>
      </c>
      <c r="V421" s="58" t="s">
        <v>13</v>
      </c>
      <c r="W421" s="58" t="s">
        <v>7330</v>
      </c>
      <c r="X421" s="58" t="s">
        <v>13</v>
      </c>
      <c r="Y421" s="58" t="s">
        <v>13</v>
      </c>
      <c r="Z421" s="58" t="s">
        <v>13</v>
      </c>
      <c r="AA421" s="58" t="s">
        <v>13</v>
      </c>
      <c r="AB421" s="58" t="s">
        <v>13</v>
      </c>
      <c r="AC421" s="56" t="s">
        <v>7330</v>
      </c>
      <c r="AD421" s="56" t="s">
        <v>13</v>
      </c>
      <c r="AE421" s="56" t="s">
        <v>13</v>
      </c>
      <c r="AF421" s="56" t="s">
        <v>13</v>
      </c>
      <c r="AG421" s="56" t="s">
        <v>13</v>
      </c>
      <c r="AH421" s="56" t="s">
        <v>13</v>
      </c>
    </row>
    <row r="422" spans="1:34" ht="24.9" customHeight="1" x14ac:dyDescent="0.3">
      <c r="A422" s="54" t="s">
        <v>5589</v>
      </c>
      <c r="B422" s="55" t="s">
        <v>5583</v>
      </c>
      <c r="C422" s="56" t="s">
        <v>5587</v>
      </c>
      <c r="D422" s="56" t="s">
        <v>5584</v>
      </c>
      <c r="E422" s="56">
        <v>1</v>
      </c>
      <c r="F422" s="56">
        <v>0</v>
      </c>
      <c r="G422" s="56">
        <v>1</v>
      </c>
      <c r="H422" s="56">
        <v>2</v>
      </c>
      <c r="I422" s="56">
        <v>17</v>
      </c>
      <c r="J422" s="104">
        <v>0.11764705882352941</v>
      </c>
      <c r="K422" s="56" t="s">
        <v>5590</v>
      </c>
      <c r="L422" s="56" t="s">
        <v>5588</v>
      </c>
      <c r="M422" s="56" t="s">
        <v>5587</v>
      </c>
      <c r="N422" s="56">
        <v>100</v>
      </c>
      <c r="O422" s="56"/>
      <c r="P422" s="56"/>
      <c r="Q422" s="56"/>
      <c r="R422" s="56" t="s">
        <v>18</v>
      </c>
      <c r="S422" s="57" t="s">
        <v>418</v>
      </c>
      <c r="T422" s="58" t="s">
        <v>7330</v>
      </c>
      <c r="U422" s="56" t="s">
        <v>13</v>
      </c>
      <c r="V422" s="58" t="s">
        <v>13</v>
      </c>
      <c r="W422" s="58" t="s">
        <v>7330</v>
      </c>
      <c r="X422" s="58" t="s">
        <v>13</v>
      </c>
      <c r="Y422" s="58" t="s">
        <v>13</v>
      </c>
      <c r="Z422" s="58" t="s">
        <v>13</v>
      </c>
      <c r="AA422" s="58" t="s">
        <v>13</v>
      </c>
      <c r="AB422" s="58" t="s">
        <v>13</v>
      </c>
      <c r="AC422" s="56" t="s">
        <v>7330</v>
      </c>
      <c r="AD422" s="56" t="s">
        <v>13</v>
      </c>
      <c r="AE422" s="56" t="s">
        <v>13</v>
      </c>
      <c r="AF422" s="56" t="s">
        <v>13</v>
      </c>
      <c r="AG422" s="56" t="s">
        <v>13</v>
      </c>
      <c r="AH422" s="56" t="s">
        <v>13</v>
      </c>
    </row>
    <row r="423" spans="1:34" ht="24.9" customHeight="1" x14ac:dyDescent="0.3">
      <c r="A423" s="54" t="s">
        <v>1813</v>
      </c>
      <c r="B423" s="55" t="s">
        <v>1791</v>
      </c>
      <c r="C423" s="56" t="s">
        <v>1795</v>
      </c>
      <c r="D423" s="56" t="s">
        <v>1792</v>
      </c>
      <c r="E423" s="56">
        <v>3</v>
      </c>
      <c r="F423" s="56">
        <v>2</v>
      </c>
      <c r="G423" s="56">
        <v>3</v>
      </c>
      <c r="H423" s="56">
        <v>8</v>
      </c>
      <c r="I423" s="56">
        <v>25</v>
      </c>
      <c r="J423" s="104">
        <v>0.32</v>
      </c>
      <c r="K423" s="56" t="s">
        <v>1814</v>
      </c>
      <c r="L423" s="56" t="s">
        <v>1796</v>
      </c>
      <c r="M423" s="56" t="s">
        <v>1797</v>
      </c>
      <c r="N423" s="56">
        <v>100</v>
      </c>
      <c r="O423" s="56"/>
      <c r="P423" s="56"/>
      <c r="Q423" s="56"/>
      <c r="R423" s="56" t="s">
        <v>18</v>
      </c>
      <c r="S423" s="56" t="s">
        <v>534</v>
      </c>
      <c r="T423" s="58" t="s">
        <v>7330</v>
      </c>
      <c r="U423" s="56" t="s">
        <v>13</v>
      </c>
      <c r="V423" s="58" t="s">
        <v>13</v>
      </c>
      <c r="W423" s="58" t="s">
        <v>7330</v>
      </c>
      <c r="X423" s="58" t="s">
        <v>13</v>
      </c>
      <c r="Y423" s="58" t="s">
        <v>13</v>
      </c>
      <c r="Z423" s="58" t="s">
        <v>13</v>
      </c>
      <c r="AA423" s="58" t="s">
        <v>13</v>
      </c>
      <c r="AB423" s="58" t="s">
        <v>13</v>
      </c>
      <c r="AC423" s="56" t="s">
        <v>13</v>
      </c>
      <c r="AD423" s="56" t="s">
        <v>13</v>
      </c>
      <c r="AE423" s="56" t="s">
        <v>13</v>
      </c>
      <c r="AF423" s="56" t="s">
        <v>13</v>
      </c>
      <c r="AG423" s="56" t="s">
        <v>13</v>
      </c>
      <c r="AH423" s="56" t="s">
        <v>13</v>
      </c>
    </row>
    <row r="424" spans="1:34" ht="24.9" customHeight="1" x14ac:dyDescent="0.3">
      <c r="A424" s="54" t="s">
        <v>3170</v>
      </c>
      <c r="B424" s="55" t="s">
        <v>3163</v>
      </c>
      <c r="C424" s="56" t="s">
        <v>3167</v>
      </c>
      <c r="D424" s="56" t="s">
        <v>3164</v>
      </c>
      <c r="E424" s="56">
        <v>2</v>
      </c>
      <c r="F424" s="56">
        <v>0</v>
      </c>
      <c r="G424" s="56">
        <v>3</v>
      </c>
      <c r="H424" s="56">
        <v>5</v>
      </c>
      <c r="I424" s="56">
        <v>12</v>
      </c>
      <c r="J424" s="104">
        <v>0.41666666666666669</v>
      </c>
      <c r="K424" s="56" t="s">
        <v>3171</v>
      </c>
      <c r="L424" s="56" t="s">
        <v>3168</v>
      </c>
      <c r="M424" s="56" t="s">
        <v>3169</v>
      </c>
      <c r="N424" s="56">
        <v>100</v>
      </c>
      <c r="O424" s="56"/>
      <c r="P424" s="56"/>
      <c r="Q424" s="56"/>
      <c r="R424" s="56" t="s">
        <v>18</v>
      </c>
      <c r="S424" s="56" t="s">
        <v>465</v>
      </c>
      <c r="T424" s="58" t="s">
        <v>13</v>
      </c>
      <c r="U424" s="56" t="s">
        <v>13</v>
      </c>
      <c r="V424" s="58" t="s">
        <v>7330</v>
      </c>
      <c r="W424" s="58" t="s">
        <v>13</v>
      </c>
      <c r="X424" s="58" t="s">
        <v>13</v>
      </c>
      <c r="Y424" s="58" t="s">
        <v>7330</v>
      </c>
      <c r="Z424" s="58" t="s">
        <v>13</v>
      </c>
      <c r="AA424" s="58" t="s">
        <v>13</v>
      </c>
      <c r="AB424" s="58" t="s">
        <v>7330</v>
      </c>
      <c r="AC424" s="56" t="s">
        <v>13</v>
      </c>
      <c r="AD424" s="56" t="s">
        <v>13</v>
      </c>
      <c r="AE424" s="56" t="s">
        <v>7330</v>
      </c>
      <c r="AF424" s="56" t="s">
        <v>13</v>
      </c>
      <c r="AG424" s="56" t="s">
        <v>7330</v>
      </c>
      <c r="AH424" s="56" t="s">
        <v>13</v>
      </c>
    </row>
    <row r="425" spans="1:34" ht="24.9" customHeight="1" x14ac:dyDescent="0.3">
      <c r="A425" s="59" t="s">
        <v>5523</v>
      </c>
      <c r="B425" s="60" t="s">
        <v>5518</v>
      </c>
      <c r="C425" s="57" t="s">
        <v>110</v>
      </c>
      <c r="D425" s="57"/>
      <c r="E425" s="57">
        <v>6</v>
      </c>
      <c r="F425" s="57">
        <v>2</v>
      </c>
      <c r="G425" s="57">
        <v>0</v>
      </c>
      <c r="H425" s="57">
        <v>8</v>
      </c>
      <c r="I425" s="57">
        <v>18</v>
      </c>
      <c r="J425" s="104">
        <v>0.44444444444444442</v>
      </c>
      <c r="K425" s="56" t="s">
        <v>5524</v>
      </c>
      <c r="L425" s="57" t="s">
        <v>5521</v>
      </c>
      <c r="M425" s="57" t="s">
        <v>202</v>
      </c>
      <c r="N425" s="57">
        <v>100</v>
      </c>
      <c r="O425" s="57" t="s">
        <v>17906</v>
      </c>
      <c r="P425" s="57" t="s">
        <v>5522</v>
      </c>
      <c r="Q425" s="57">
        <v>100</v>
      </c>
      <c r="R425" s="57" t="s">
        <v>112</v>
      </c>
      <c r="S425" s="57" t="s">
        <v>250</v>
      </c>
      <c r="T425" s="61" t="s">
        <v>13</v>
      </c>
      <c r="U425" s="56" t="s">
        <v>7330</v>
      </c>
      <c r="V425" s="61" t="s">
        <v>13</v>
      </c>
      <c r="W425" s="61" t="s">
        <v>13</v>
      </c>
      <c r="X425" s="61" t="s">
        <v>7330</v>
      </c>
      <c r="Y425" s="61" t="s">
        <v>13</v>
      </c>
      <c r="Z425" s="61" t="s">
        <v>13</v>
      </c>
      <c r="AA425" s="61" t="s">
        <v>13</v>
      </c>
      <c r="AB425" s="61" t="s">
        <v>13</v>
      </c>
      <c r="AC425" s="56" t="s">
        <v>13</v>
      </c>
      <c r="AD425" s="56" t="s">
        <v>7330</v>
      </c>
      <c r="AE425" s="56" t="s">
        <v>13</v>
      </c>
      <c r="AF425" s="56" t="s">
        <v>13</v>
      </c>
      <c r="AG425" s="56" t="s">
        <v>13</v>
      </c>
      <c r="AH425" s="56" t="s">
        <v>13</v>
      </c>
    </row>
    <row r="426" spans="1:34" ht="24.9" customHeight="1" x14ac:dyDescent="0.3">
      <c r="A426" s="54" t="s">
        <v>1529</v>
      </c>
      <c r="B426" s="55" t="s">
        <v>1513</v>
      </c>
      <c r="C426" s="56" t="s">
        <v>1516</v>
      </c>
      <c r="D426" s="56"/>
      <c r="E426" s="56">
        <v>2</v>
      </c>
      <c r="F426" s="56">
        <v>1</v>
      </c>
      <c r="G426" s="56">
        <v>4</v>
      </c>
      <c r="H426" s="56">
        <v>7</v>
      </c>
      <c r="I426" s="56">
        <v>9</v>
      </c>
      <c r="J426" s="104">
        <v>0.77777777777777779</v>
      </c>
      <c r="K426" s="56" t="s">
        <v>1530</v>
      </c>
      <c r="L426" s="56" t="s">
        <v>1517</v>
      </c>
      <c r="M426" s="56" t="s">
        <v>1518</v>
      </c>
      <c r="N426" s="56">
        <v>100</v>
      </c>
      <c r="O426" s="56"/>
      <c r="P426" s="56"/>
      <c r="Q426" s="56"/>
      <c r="R426" s="56" t="s">
        <v>18</v>
      </c>
      <c r="S426" s="57" t="s">
        <v>19</v>
      </c>
      <c r="T426" s="58" t="s">
        <v>7330</v>
      </c>
      <c r="U426" s="56" t="s">
        <v>13</v>
      </c>
      <c r="V426" s="58" t="s">
        <v>13</v>
      </c>
      <c r="W426" s="58" t="s">
        <v>7330</v>
      </c>
      <c r="X426" s="58" t="s">
        <v>13</v>
      </c>
      <c r="Y426" s="58" t="s">
        <v>13</v>
      </c>
      <c r="Z426" s="58" t="s">
        <v>13</v>
      </c>
      <c r="AA426" s="58" t="s">
        <v>13</v>
      </c>
      <c r="AB426" s="58" t="s">
        <v>13</v>
      </c>
      <c r="AC426" s="56" t="s">
        <v>13</v>
      </c>
      <c r="AD426" s="56" t="s">
        <v>13</v>
      </c>
      <c r="AE426" s="56" t="s">
        <v>13</v>
      </c>
      <c r="AF426" s="56" t="s">
        <v>13</v>
      </c>
      <c r="AG426" s="56" t="s">
        <v>13</v>
      </c>
      <c r="AH426" s="56" t="s">
        <v>13</v>
      </c>
    </row>
    <row r="427" spans="1:34" ht="24.9" customHeight="1" x14ac:dyDescent="0.3">
      <c r="A427" s="54" t="s">
        <v>246</v>
      </c>
      <c r="B427" s="55" t="s">
        <v>245</v>
      </c>
      <c r="C427" s="56" t="s">
        <v>110</v>
      </c>
      <c r="D427" s="56"/>
      <c r="E427" s="56">
        <v>1</v>
      </c>
      <c r="F427" s="56">
        <v>0</v>
      </c>
      <c r="G427" s="56">
        <v>0</v>
      </c>
      <c r="H427" s="56">
        <v>1</v>
      </c>
      <c r="I427" s="56">
        <v>18</v>
      </c>
      <c r="J427" s="104">
        <v>5.5555555555555552E-2</v>
      </c>
      <c r="K427" s="56" t="s">
        <v>247</v>
      </c>
      <c r="L427" s="56" t="s">
        <v>248</v>
      </c>
      <c r="M427" s="56" t="s">
        <v>202</v>
      </c>
      <c r="N427" s="56" t="s">
        <v>7384</v>
      </c>
      <c r="O427" s="56" t="s">
        <v>17933</v>
      </c>
      <c r="P427" s="56" t="s">
        <v>249</v>
      </c>
      <c r="Q427" s="56" t="s">
        <v>7374</v>
      </c>
      <c r="R427" s="56" t="s">
        <v>112</v>
      </c>
      <c r="S427" s="56" t="s">
        <v>250</v>
      </c>
      <c r="T427" s="58" t="s">
        <v>7330</v>
      </c>
      <c r="U427" s="56" t="s">
        <v>13</v>
      </c>
      <c r="V427" s="58" t="s">
        <v>13</v>
      </c>
      <c r="W427" s="58" t="s">
        <v>13</v>
      </c>
      <c r="X427" s="58" t="s">
        <v>13</v>
      </c>
      <c r="Y427" s="58" t="s">
        <v>13</v>
      </c>
      <c r="Z427" s="58" t="s">
        <v>13</v>
      </c>
      <c r="AA427" s="58" t="s">
        <v>13</v>
      </c>
      <c r="AB427" s="58" t="s">
        <v>13</v>
      </c>
      <c r="AC427" s="56" t="s">
        <v>7330</v>
      </c>
      <c r="AD427" s="56" t="s">
        <v>13</v>
      </c>
      <c r="AE427" s="56" t="s">
        <v>13</v>
      </c>
      <c r="AF427" s="56" t="s">
        <v>13</v>
      </c>
      <c r="AG427" s="56" t="s">
        <v>13</v>
      </c>
      <c r="AH427" s="56" t="s">
        <v>13</v>
      </c>
    </row>
    <row r="428" spans="1:34" ht="24.9" customHeight="1" x14ac:dyDescent="0.3">
      <c r="A428" s="54" t="s">
        <v>4744</v>
      </c>
      <c r="B428" s="55" t="s">
        <v>4731</v>
      </c>
      <c r="C428" s="56" t="s">
        <v>4735</v>
      </c>
      <c r="D428" s="56" t="s">
        <v>4732</v>
      </c>
      <c r="E428" s="56">
        <v>3</v>
      </c>
      <c r="F428" s="56">
        <v>1</v>
      </c>
      <c r="G428" s="56">
        <v>1</v>
      </c>
      <c r="H428" s="56">
        <v>5</v>
      </c>
      <c r="I428" s="56">
        <v>15</v>
      </c>
      <c r="J428" s="104">
        <v>0.33333333333333331</v>
      </c>
      <c r="K428" s="56" t="s">
        <v>4745</v>
      </c>
      <c r="L428" s="56" t="s">
        <v>4736</v>
      </c>
      <c r="M428" s="56" t="s">
        <v>4735</v>
      </c>
      <c r="N428" s="56">
        <v>100</v>
      </c>
      <c r="O428" s="56"/>
      <c r="P428" s="56"/>
      <c r="Q428" s="56"/>
      <c r="R428" s="56" t="s">
        <v>18</v>
      </c>
      <c r="S428" s="56" t="s">
        <v>149</v>
      </c>
      <c r="T428" s="58" t="s">
        <v>7330</v>
      </c>
      <c r="U428" s="56" t="s">
        <v>13</v>
      </c>
      <c r="V428" s="58" t="s">
        <v>13</v>
      </c>
      <c r="W428" s="58" t="s">
        <v>7330</v>
      </c>
      <c r="X428" s="58" t="s">
        <v>13</v>
      </c>
      <c r="Y428" s="58" t="s">
        <v>13</v>
      </c>
      <c r="Z428" s="58" t="s">
        <v>13</v>
      </c>
      <c r="AA428" s="58" t="s">
        <v>13</v>
      </c>
      <c r="AB428" s="58" t="s">
        <v>13</v>
      </c>
      <c r="AC428" s="56" t="s">
        <v>13</v>
      </c>
      <c r="AD428" s="56" t="s">
        <v>13</v>
      </c>
      <c r="AE428" s="56" t="s">
        <v>13</v>
      </c>
      <c r="AF428" s="56" t="s">
        <v>13</v>
      </c>
      <c r="AG428" s="56" t="s">
        <v>13</v>
      </c>
      <c r="AH428" s="56" t="s">
        <v>13</v>
      </c>
    </row>
    <row r="429" spans="1:34" ht="24.9" customHeight="1" x14ac:dyDescent="0.3">
      <c r="A429" s="54" t="s">
        <v>3562</v>
      </c>
      <c r="B429" s="55" t="s">
        <v>3560</v>
      </c>
      <c r="C429" s="56" t="s">
        <v>2600</v>
      </c>
      <c r="D429" s="56" t="s">
        <v>3561</v>
      </c>
      <c r="E429" s="56">
        <v>1</v>
      </c>
      <c r="F429" s="56">
        <v>0</v>
      </c>
      <c r="G429" s="56">
        <v>0</v>
      </c>
      <c r="H429" s="56">
        <v>1</v>
      </c>
      <c r="I429" s="56">
        <v>18</v>
      </c>
      <c r="J429" s="104">
        <v>5.5555555555555552E-2</v>
      </c>
      <c r="K429" s="56" t="s">
        <v>3563</v>
      </c>
      <c r="L429" s="56" t="s">
        <v>3564</v>
      </c>
      <c r="M429" s="56" t="s">
        <v>2954</v>
      </c>
      <c r="N429" s="56" t="s">
        <v>7378</v>
      </c>
      <c r="O429" s="56"/>
      <c r="P429" s="56"/>
      <c r="Q429" s="56"/>
      <c r="R429" s="56" t="s">
        <v>18</v>
      </c>
      <c r="S429" s="56" t="s">
        <v>465</v>
      </c>
      <c r="T429" s="58" t="s">
        <v>7330</v>
      </c>
      <c r="U429" s="56" t="s">
        <v>13</v>
      </c>
      <c r="V429" s="58" t="s">
        <v>13</v>
      </c>
      <c r="W429" s="58" t="s">
        <v>13</v>
      </c>
      <c r="X429" s="58" t="s">
        <v>13</v>
      </c>
      <c r="Y429" s="58" t="s">
        <v>13</v>
      </c>
      <c r="Z429" s="58" t="s">
        <v>7330</v>
      </c>
      <c r="AA429" s="58" t="s">
        <v>13</v>
      </c>
      <c r="AB429" s="58" t="s">
        <v>13</v>
      </c>
      <c r="AC429" s="56" t="s">
        <v>13</v>
      </c>
      <c r="AD429" s="56" t="s">
        <v>13</v>
      </c>
      <c r="AE429" s="56" t="s">
        <v>13</v>
      </c>
      <c r="AF429" s="56" t="s">
        <v>13</v>
      </c>
      <c r="AG429" s="56" t="s">
        <v>13</v>
      </c>
      <c r="AH429" s="56" t="s">
        <v>13</v>
      </c>
    </row>
    <row r="430" spans="1:34" ht="24.9" customHeight="1" x14ac:dyDescent="0.3">
      <c r="A430" s="59" t="s">
        <v>1728</v>
      </c>
      <c r="B430" s="60" t="s">
        <v>1726</v>
      </c>
      <c r="C430" s="57" t="s">
        <v>1730</v>
      </c>
      <c r="D430" s="57" t="s">
        <v>1727</v>
      </c>
      <c r="E430" s="57">
        <v>3</v>
      </c>
      <c r="F430" s="57">
        <v>1</v>
      </c>
      <c r="G430" s="57">
        <v>0</v>
      </c>
      <c r="H430" s="57">
        <v>4</v>
      </c>
      <c r="I430" s="57">
        <v>19</v>
      </c>
      <c r="J430" s="104">
        <v>0.21052631578947367</v>
      </c>
      <c r="K430" s="56" t="s">
        <v>1729</v>
      </c>
      <c r="L430" s="57" t="s">
        <v>1731</v>
      </c>
      <c r="M430" s="57" t="s">
        <v>1732</v>
      </c>
      <c r="N430" s="57" t="s">
        <v>7374</v>
      </c>
      <c r="O430" s="57"/>
      <c r="P430" s="57"/>
      <c r="Q430" s="57"/>
      <c r="R430" s="57" t="s">
        <v>18</v>
      </c>
      <c r="S430" s="56" t="s">
        <v>680</v>
      </c>
      <c r="T430" s="61" t="s">
        <v>13</v>
      </c>
      <c r="U430" s="56" t="s">
        <v>7330</v>
      </c>
      <c r="V430" s="61" t="s">
        <v>13</v>
      </c>
      <c r="W430" s="61" t="s">
        <v>13</v>
      </c>
      <c r="X430" s="61" t="s">
        <v>13</v>
      </c>
      <c r="Y430" s="61" t="s">
        <v>13</v>
      </c>
      <c r="Z430" s="61" t="s">
        <v>13</v>
      </c>
      <c r="AA430" s="58" t="s">
        <v>7330</v>
      </c>
      <c r="AB430" s="61" t="s">
        <v>13</v>
      </c>
      <c r="AC430" s="56" t="s">
        <v>13</v>
      </c>
      <c r="AD430" s="56" t="s">
        <v>13</v>
      </c>
      <c r="AE430" s="56" t="s">
        <v>13</v>
      </c>
      <c r="AF430" s="56" t="s">
        <v>13</v>
      </c>
      <c r="AG430" s="56" t="s">
        <v>13</v>
      </c>
      <c r="AH430" s="56" t="s">
        <v>13</v>
      </c>
    </row>
    <row r="431" spans="1:34" ht="24.9" customHeight="1" x14ac:dyDescent="0.3">
      <c r="A431" s="54" t="s">
        <v>2412</v>
      </c>
      <c r="B431" s="55" t="s">
        <v>2383</v>
      </c>
      <c r="C431" s="56" t="s">
        <v>2387</v>
      </c>
      <c r="D431" s="56" t="s">
        <v>2384</v>
      </c>
      <c r="E431" s="56">
        <v>6</v>
      </c>
      <c r="F431" s="56">
        <v>0</v>
      </c>
      <c r="G431" s="56">
        <v>8</v>
      </c>
      <c r="H431" s="56">
        <v>14</v>
      </c>
      <c r="I431" s="56">
        <v>28</v>
      </c>
      <c r="J431" s="104">
        <v>0.5</v>
      </c>
      <c r="K431" s="56" t="s">
        <v>2413</v>
      </c>
      <c r="L431" s="56" t="s">
        <v>2388</v>
      </c>
      <c r="M431" s="56" t="s">
        <v>2389</v>
      </c>
      <c r="N431" s="56" t="s">
        <v>7378</v>
      </c>
      <c r="O431" s="56"/>
      <c r="P431" s="56"/>
      <c r="Q431" s="56"/>
      <c r="R431" s="56" t="s">
        <v>63</v>
      </c>
      <c r="S431" s="56" t="s">
        <v>250</v>
      </c>
      <c r="T431" s="58" t="s">
        <v>7330</v>
      </c>
      <c r="U431" s="56" t="s">
        <v>13</v>
      </c>
      <c r="V431" s="58" t="s">
        <v>13</v>
      </c>
      <c r="W431" s="58" t="s">
        <v>7330</v>
      </c>
      <c r="X431" s="58" t="s">
        <v>13</v>
      </c>
      <c r="Y431" s="58" t="s">
        <v>13</v>
      </c>
      <c r="Z431" s="58" t="s">
        <v>13</v>
      </c>
      <c r="AA431" s="58" t="s">
        <v>13</v>
      </c>
      <c r="AB431" s="58" t="s">
        <v>13</v>
      </c>
      <c r="AC431" s="56" t="s">
        <v>7330</v>
      </c>
      <c r="AD431" s="56" t="s">
        <v>13</v>
      </c>
      <c r="AE431" s="56" t="s">
        <v>13</v>
      </c>
      <c r="AF431" s="56" t="s">
        <v>7330</v>
      </c>
      <c r="AG431" s="56" t="s">
        <v>13</v>
      </c>
      <c r="AH431" s="56" t="s">
        <v>13</v>
      </c>
    </row>
    <row r="432" spans="1:34" ht="24.9" customHeight="1" x14ac:dyDescent="0.3">
      <c r="A432" s="59" t="s">
        <v>5557</v>
      </c>
      <c r="B432" s="60" t="s">
        <v>5556</v>
      </c>
      <c r="C432" s="57" t="s">
        <v>110</v>
      </c>
      <c r="D432" s="57"/>
      <c r="E432" s="57">
        <v>0</v>
      </c>
      <c r="F432" s="57">
        <v>1</v>
      </c>
      <c r="G432" s="57">
        <v>1</v>
      </c>
      <c r="H432" s="57">
        <v>2</v>
      </c>
      <c r="I432" s="57">
        <v>9</v>
      </c>
      <c r="J432" s="104">
        <v>0.22222222222222221</v>
      </c>
      <c r="K432" s="56" t="s">
        <v>5558</v>
      </c>
      <c r="L432" s="57" t="s">
        <v>5559</v>
      </c>
      <c r="M432" s="57" t="s">
        <v>202</v>
      </c>
      <c r="N432" s="57">
        <v>100</v>
      </c>
      <c r="O432" s="57" t="s">
        <v>17906</v>
      </c>
      <c r="P432" s="57" t="s">
        <v>5560</v>
      </c>
      <c r="Q432" s="57">
        <v>100</v>
      </c>
      <c r="R432" s="57" t="s">
        <v>18</v>
      </c>
      <c r="S432" s="56" t="s">
        <v>113</v>
      </c>
      <c r="T432" s="61" t="s">
        <v>13</v>
      </c>
      <c r="U432" s="56" t="s">
        <v>7330</v>
      </c>
      <c r="V432" s="61" t="s">
        <v>13</v>
      </c>
      <c r="W432" s="61" t="s">
        <v>13</v>
      </c>
      <c r="X432" s="61" t="s">
        <v>13</v>
      </c>
      <c r="Y432" s="61" t="s">
        <v>13</v>
      </c>
      <c r="Z432" s="61" t="s">
        <v>13</v>
      </c>
      <c r="AA432" s="58" t="s">
        <v>7330</v>
      </c>
      <c r="AB432" s="61" t="s">
        <v>13</v>
      </c>
      <c r="AC432" s="56" t="s">
        <v>13</v>
      </c>
      <c r="AD432" s="56" t="s">
        <v>13</v>
      </c>
      <c r="AE432" s="56" t="s">
        <v>13</v>
      </c>
      <c r="AF432" s="56" t="s">
        <v>13</v>
      </c>
      <c r="AG432" s="56" t="s">
        <v>13</v>
      </c>
      <c r="AH432" s="56" t="s">
        <v>13</v>
      </c>
    </row>
    <row r="433" spans="1:34" ht="24.9" customHeight="1" x14ac:dyDescent="0.3">
      <c r="A433" s="59" t="s">
        <v>1843</v>
      </c>
      <c r="B433" s="60" t="s">
        <v>1841</v>
      </c>
      <c r="C433" s="57" t="s">
        <v>1845</v>
      </c>
      <c r="D433" s="57" t="s">
        <v>1842</v>
      </c>
      <c r="E433" s="57">
        <v>0</v>
      </c>
      <c r="F433" s="57">
        <v>1</v>
      </c>
      <c r="G433" s="57">
        <v>1</v>
      </c>
      <c r="H433" s="57">
        <v>2</v>
      </c>
      <c r="I433" s="57">
        <v>40</v>
      </c>
      <c r="J433" s="104">
        <v>0.05</v>
      </c>
      <c r="K433" s="56" t="s">
        <v>1844</v>
      </c>
      <c r="L433" s="57" t="s">
        <v>1846</v>
      </c>
      <c r="M433" s="57" t="s">
        <v>1845</v>
      </c>
      <c r="N433" s="57" t="s">
        <v>7386</v>
      </c>
      <c r="O433" s="57"/>
      <c r="P433" s="57"/>
      <c r="Q433" s="57"/>
      <c r="R433" s="57" t="s">
        <v>18</v>
      </c>
      <c r="S433" s="56" t="s">
        <v>534</v>
      </c>
      <c r="T433" s="61" t="s">
        <v>13</v>
      </c>
      <c r="U433" s="56" t="s">
        <v>7330</v>
      </c>
      <c r="V433" s="61" t="s">
        <v>13</v>
      </c>
      <c r="W433" s="61" t="s">
        <v>13</v>
      </c>
      <c r="X433" s="61" t="s">
        <v>7330</v>
      </c>
      <c r="Y433" s="61" t="s">
        <v>13</v>
      </c>
      <c r="Z433" s="61" t="s">
        <v>13</v>
      </c>
      <c r="AA433" s="58" t="s">
        <v>7330</v>
      </c>
      <c r="AB433" s="61" t="s">
        <v>13</v>
      </c>
      <c r="AC433" s="56" t="s">
        <v>13</v>
      </c>
      <c r="AD433" s="56" t="s">
        <v>7330</v>
      </c>
      <c r="AE433" s="56" t="s">
        <v>13</v>
      </c>
      <c r="AF433" s="56" t="s">
        <v>13</v>
      </c>
      <c r="AG433" s="56" t="s">
        <v>13</v>
      </c>
      <c r="AH433" s="56" t="s">
        <v>13</v>
      </c>
    </row>
    <row r="434" spans="1:34" ht="24.9" customHeight="1" x14ac:dyDescent="0.3">
      <c r="A434" s="54" t="s">
        <v>6257</v>
      </c>
      <c r="B434" s="55" t="s">
        <v>6248</v>
      </c>
      <c r="C434" s="56" t="s">
        <v>6252</v>
      </c>
      <c r="D434" s="56" t="s">
        <v>6249</v>
      </c>
      <c r="E434" s="56">
        <v>3</v>
      </c>
      <c r="F434" s="56">
        <v>0</v>
      </c>
      <c r="G434" s="56">
        <v>3</v>
      </c>
      <c r="H434" s="56">
        <v>6</v>
      </c>
      <c r="I434" s="56">
        <v>12</v>
      </c>
      <c r="J434" s="104">
        <v>0.5</v>
      </c>
      <c r="K434" s="56" t="s">
        <v>6251</v>
      </c>
      <c r="L434" s="56" t="s">
        <v>6253</v>
      </c>
      <c r="M434" s="56" t="s">
        <v>6254</v>
      </c>
      <c r="N434" s="56" t="s">
        <v>7377</v>
      </c>
      <c r="O434" s="56"/>
      <c r="P434" s="56"/>
      <c r="Q434" s="56"/>
      <c r="R434" s="56" t="s">
        <v>63</v>
      </c>
      <c r="S434" s="56" t="s">
        <v>79</v>
      </c>
      <c r="T434" s="58" t="s">
        <v>13</v>
      </c>
      <c r="U434" s="56" t="s">
        <v>13</v>
      </c>
      <c r="V434" s="58" t="s">
        <v>7330</v>
      </c>
      <c r="W434" s="58" t="s">
        <v>13</v>
      </c>
      <c r="X434" s="58" t="s">
        <v>13</v>
      </c>
      <c r="Y434" s="58" t="s">
        <v>7330</v>
      </c>
      <c r="Z434" s="58" t="s">
        <v>13</v>
      </c>
      <c r="AA434" s="58" t="s">
        <v>13</v>
      </c>
      <c r="AB434" s="58" t="s">
        <v>13</v>
      </c>
      <c r="AC434" s="56" t="s">
        <v>13</v>
      </c>
      <c r="AD434" s="56" t="s">
        <v>13</v>
      </c>
      <c r="AE434" s="56" t="s">
        <v>7330</v>
      </c>
      <c r="AF434" s="56" t="s">
        <v>13</v>
      </c>
      <c r="AG434" s="56" t="s">
        <v>13</v>
      </c>
      <c r="AH434" s="56" t="s">
        <v>7330</v>
      </c>
    </row>
    <row r="435" spans="1:34" ht="24.9" customHeight="1" x14ac:dyDescent="0.3">
      <c r="A435" s="54" t="s">
        <v>5121</v>
      </c>
      <c r="B435" s="55" t="s">
        <v>5115</v>
      </c>
      <c r="C435" s="56" t="s">
        <v>5119</v>
      </c>
      <c r="D435" s="56" t="s">
        <v>5116</v>
      </c>
      <c r="E435" s="56">
        <v>1</v>
      </c>
      <c r="F435" s="56">
        <v>1</v>
      </c>
      <c r="G435" s="56">
        <v>0</v>
      </c>
      <c r="H435" s="56">
        <v>2</v>
      </c>
      <c r="I435" s="56">
        <v>7</v>
      </c>
      <c r="J435" s="104">
        <v>0.2857142857142857</v>
      </c>
      <c r="K435" s="56" t="s">
        <v>5122</v>
      </c>
      <c r="L435" s="56" t="s">
        <v>5120</v>
      </c>
      <c r="M435" s="56" t="s">
        <v>5119</v>
      </c>
      <c r="N435" s="56" t="s">
        <v>7378</v>
      </c>
      <c r="O435" s="56"/>
      <c r="P435" s="56"/>
      <c r="Q435" s="56"/>
      <c r="R435" s="56" t="s">
        <v>63</v>
      </c>
      <c r="S435" s="56" t="s">
        <v>403</v>
      </c>
      <c r="T435" s="58" t="s">
        <v>7330</v>
      </c>
      <c r="U435" s="56" t="s">
        <v>13</v>
      </c>
      <c r="V435" s="58" t="s">
        <v>13</v>
      </c>
      <c r="W435" s="58" t="s">
        <v>7330</v>
      </c>
      <c r="X435" s="58" t="s">
        <v>13</v>
      </c>
      <c r="Y435" s="58" t="s">
        <v>13</v>
      </c>
      <c r="Z435" s="58" t="s">
        <v>13</v>
      </c>
      <c r="AA435" s="58" t="s">
        <v>13</v>
      </c>
      <c r="AB435" s="58" t="s">
        <v>13</v>
      </c>
      <c r="AC435" s="56" t="s">
        <v>13</v>
      </c>
      <c r="AD435" s="56" t="s">
        <v>13</v>
      </c>
      <c r="AE435" s="56" t="s">
        <v>13</v>
      </c>
      <c r="AF435" s="56" t="s">
        <v>13</v>
      </c>
      <c r="AG435" s="56" t="s">
        <v>13</v>
      </c>
      <c r="AH435" s="56" t="s">
        <v>13</v>
      </c>
    </row>
    <row r="436" spans="1:34" ht="24.9" customHeight="1" x14ac:dyDescent="0.3">
      <c r="A436" s="59" t="s">
        <v>345</v>
      </c>
      <c r="B436" s="60" t="s">
        <v>343</v>
      </c>
      <c r="C436" s="57" t="s">
        <v>347</v>
      </c>
      <c r="D436" s="57" t="s">
        <v>344</v>
      </c>
      <c r="E436" s="57">
        <v>0</v>
      </c>
      <c r="F436" s="57">
        <v>1</v>
      </c>
      <c r="G436" s="57">
        <v>0</v>
      </c>
      <c r="H436" s="57">
        <v>1</v>
      </c>
      <c r="I436" s="57">
        <v>9</v>
      </c>
      <c r="J436" s="104">
        <v>0.1111111111111111</v>
      </c>
      <c r="K436" s="56" t="s">
        <v>346</v>
      </c>
      <c r="L436" s="57" t="s">
        <v>348</v>
      </c>
      <c r="M436" s="57" t="s">
        <v>347</v>
      </c>
      <c r="N436" s="57" t="s">
        <v>7380</v>
      </c>
      <c r="O436" s="57"/>
      <c r="P436" s="57"/>
      <c r="Q436" s="57"/>
      <c r="R436" s="57" t="s">
        <v>18</v>
      </c>
      <c r="S436" s="56" t="s">
        <v>102</v>
      </c>
      <c r="T436" s="61" t="s">
        <v>13</v>
      </c>
      <c r="U436" s="56" t="s">
        <v>7330</v>
      </c>
      <c r="V436" s="61" t="s">
        <v>13</v>
      </c>
      <c r="W436" s="61" t="s">
        <v>13</v>
      </c>
      <c r="X436" s="61" t="s">
        <v>7330</v>
      </c>
      <c r="Y436" s="61" t="s">
        <v>13</v>
      </c>
      <c r="Z436" s="61" t="s">
        <v>13</v>
      </c>
      <c r="AA436" s="61" t="s">
        <v>13</v>
      </c>
      <c r="AB436" s="61" t="s">
        <v>13</v>
      </c>
      <c r="AC436" s="56" t="s">
        <v>13</v>
      </c>
      <c r="AD436" s="56" t="s">
        <v>7330</v>
      </c>
      <c r="AE436" s="56" t="s">
        <v>13</v>
      </c>
      <c r="AF436" s="56" t="s">
        <v>13</v>
      </c>
      <c r="AG436" s="56" t="s">
        <v>13</v>
      </c>
      <c r="AH436" s="56" t="s">
        <v>13</v>
      </c>
    </row>
    <row r="437" spans="1:34" ht="24.9" customHeight="1" x14ac:dyDescent="0.3">
      <c r="A437" s="59" t="s">
        <v>2683</v>
      </c>
      <c r="B437" s="60" t="s">
        <v>2677</v>
      </c>
      <c r="C437" s="57" t="s">
        <v>2681</v>
      </c>
      <c r="D437" s="57" t="s">
        <v>2678</v>
      </c>
      <c r="E437" s="57">
        <v>2</v>
      </c>
      <c r="F437" s="57">
        <v>2</v>
      </c>
      <c r="G437" s="57">
        <v>0</v>
      </c>
      <c r="H437" s="57">
        <v>4</v>
      </c>
      <c r="I437" s="57">
        <v>42</v>
      </c>
      <c r="J437" s="104">
        <v>9.5238095238095233E-2</v>
      </c>
      <c r="K437" s="56" t="s">
        <v>2684</v>
      </c>
      <c r="L437" s="57" t="s">
        <v>2682</v>
      </c>
      <c r="M437" s="57" t="s">
        <v>2681</v>
      </c>
      <c r="N437" s="57">
        <v>100</v>
      </c>
      <c r="O437" s="57"/>
      <c r="P437" s="57"/>
      <c r="Q437" s="57"/>
      <c r="R437" s="57" t="s">
        <v>18</v>
      </c>
      <c r="S437" s="57" t="s">
        <v>55</v>
      </c>
      <c r="T437" s="61" t="s">
        <v>13</v>
      </c>
      <c r="U437" s="56" t="s">
        <v>7330</v>
      </c>
      <c r="V437" s="61" t="s">
        <v>13</v>
      </c>
      <c r="W437" s="61" t="s">
        <v>13</v>
      </c>
      <c r="X437" s="61" t="s">
        <v>13</v>
      </c>
      <c r="Y437" s="61" t="s">
        <v>13</v>
      </c>
      <c r="Z437" s="61" t="s">
        <v>13</v>
      </c>
      <c r="AA437" s="61" t="s">
        <v>13</v>
      </c>
      <c r="AB437" s="61" t="s">
        <v>13</v>
      </c>
      <c r="AC437" s="56" t="s">
        <v>13</v>
      </c>
      <c r="AD437" s="56" t="s">
        <v>13</v>
      </c>
      <c r="AE437" s="56" t="s">
        <v>13</v>
      </c>
      <c r="AF437" s="56" t="s">
        <v>13</v>
      </c>
      <c r="AG437" s="56" t="s">
        <v>7330</v>
      </c>
      <c r="AH437" s="56" t="s">
        <v>13</v>
      </c>
    </row>
    <row r="438" spans="1:34" ht="24.9" customHeight="1" x14ac:dyDescent="0.3">
      <c r="A438" s="54" t="s">
        <v>1249</v>
      </c>
      <c r="B438" s="55" t="s">
        <v>1247</v>
      </c>
      <c r="C438" s="56" t="s">
        <v>1251</v>
      </c>
      <c r="D438" s="56" t="s">
        <v>1248</v>
      </c>
      <c r="E438" s="56">
        <v>1</v>
      </c>
      <c r="F438" s="56">
        <v>0</v>
      </c>
      <c r="G438" s="56">
        <v>0</v>
      </c>
      <c r="H438" s="56">
        <v>1</v>
      </c>
      <c r="I438" s="56">
        <v>13</v>
      </c>
      <c r="J438" s="104">
        <v>7.6923076923076927E-2</v>
      </c>
      <c r="K438" s="56" t="s">
        <v>1250</v>
      </c>
      <c r="L438" s="56" t="s">
        <v>1252</v>
      </c>
      <c r="M438" s="56" t="s">
        <v>1253</v>
      </c>
      <c r="N438" s="56">
        <v>100</v>
      </c>
      <c r="O438" s="56"/>
      <c r="P438" s="56"/>
      <c r="Q438" s="56"/>
      <c r="R438" s="56" t="s">
        <v>236</v>
      </c>
      <c r="S438" s="56" t="s">
        <v>169</v>
      </c>
      <c r="T438" s="58" t="s">
        <v>7330</v>
      </c>
      <c r="U438" s="56" t="s">
        <v>13</v>
      </c>
      <c r="V438" s="58" t="s">
        <v>13</v>
      </c>
      <c r="W438" s="58" t="s">
        <v>7330</v>
      </c>
      <c r="X438" s="58" t="s">
        <v>13</v>
      </c>
      <c r="Y438" s="58" t="s">
        <v>13</v>
      </c>
      <c r="Z438" s="58" t="s">
        <v>13</v>
      </c>
      <c r="AA438" s="58" t="s">
        <v>13</v>
      </c>
      <c r="AB438" s="58" t="s">
        <v>13</v>
      </c>
      <c r="AC438" s="56" t="s">
        <v>13</v>
      </c>
      <c r="AD438" s="56" t="s">
        <v>13</v>
      </c>
      <c r="AE438" s="56" t="s">
        <v>13</v>
      </c>
      <c r="AF438" s="56" t="s">
        <v>13</v>
      </c>
      <c r="AG438" s="56" t="s">
        <v>13</v>
      </c>
      <c r="AH438" s="56" t="s">
        <v>13</v>
      </c>
    </row>
    <row r="439" spans="1:34" ht="24.9" customHeight="1" x14ac:dyDescent="0.3">
      <c r="A439" s="54" t="s">
        <v>2593</v>
      </c>
      <c r="B439" s="55" t="s">
        <v>2592</v>
      </c>
      <c r="C439" s="56" t="s">
        <v>110</v>
      </c>
      <c r="D439" s="56"/>
      <c r="E439" s="56">
        <v>1</v>
      </c>
      <c r="F439" s="56">
        <v>0</v>
      </c>
      <c r="G439" s="56">
        <v>0</v>
      </c>
      <c r="H439" s="56">
        <v>1</v>
      </c>
      <c r="I439" s="56">
        <v>6</v>
      </c>
      <c r="J439" s="104">
        <v>0.16666666666666666</v>
      </c>
      <c r="K439" s="56" t="s">
        <v>2594</v>
      </c>
      <c r="L439" s="56" t="s">
        <v>2595</v>
      </c>
      <c r="M439" s="56" t="s">
        <v>110</v>
      </c>
      <c r="N439" s="56">
        <v>100</v>
      </c>
      <c r="O439" s="56"/>
      <c r="P439" s="56"/>
      <c r="Q439" s="56"/>
      <c r="R439" s="56" t="s">
        <v>112</v>
      </c>
      <c r="S439" s="57" t="s">
        <v>113</v>
      </c>
      <c r="T439" s="58" t="s">
        <v>7330</v>
      </c>
      <c r="U439" s="56" t="s">
        <v>13</v>
      </c>
      <c r="V439" s="58" t="s">
        <v>13</v>
      </c>
      <c r="W439" s="58" t="s">
        <v>7330</v>
      </c>
      <c r="X439" s="58" t="s">
        <v>13</v>
      </c>
      <c r="Y439" s="58" t="s">
        <v>13</v>
      </c>
      <c r="Z439" s="58" t="s">
        <v>13</v>
      </c>
      <c r="AA439" s="58" t="s">
        <v>13</v>
      </c>
      <c r="AB439" s="58" t="s">
        <v>13</v>
      </c>
      <c r="AC439" s="56" t="s">
        <v>13</v>
      </c>
      <c r="AD439" s="56" t="s">
        <v>13</v>
      </c>
      <c r="AE439" s="56" t="s">
        <v>13</v>
      </c>
      <c r="AF439" s="56" t="s">
        <v>13</v>
      </c>
      <c r="AG439" s="56" t="s">
        <v>13</v>
      </c>
      <c r="AH439" s="56" t="s">
        <v>13</v>
      </c>
    </row>
    <row r="440" spans="1:34" ht="24.9" customHeight="1" x14ac:dyDescent="0.3">
      <c r="A440" s="54" t="s">
        <v>5937</v>
      </c>
      <c r="B440" s="55" t="s">
        <v>5923</v>
      </c>
      <c r="C440" s="56" t="s">
        <v>5927</v>
      </c>
      <c r="D440" s="56" t="s">
        <v>5924</v>
      </c>
      <c r="E440" s="56">
        <v>2</v>
      </c>
      <c r="F440" s="56">
        <v>1</v>
      </c>
      <c r="G440" s="56">
        <v>2</v>
      </c>
      <c r="H440" s="56">
        <v>5</v>
      </c>
      <c r="I440" s="56">
        <v>39</v>
      </c>
      <c r="J440" s="104">
        <v>0.12820512820512819</v>
      </c>
      <c r="K440" s="56" t="s">
        <v>5938</v>
      </c>
      <c r="L440" s="56" t="s">
        <v>5928</v>
      </c>
      <c r="M440" s="56" t="s">
        <v>5929</v>
      </c>
      <c r="N440" s="56">
        <v>100</v>
      </c>
      <c r="O440" s="56"/>
      <c r="P440" s="56"/>
      <c r="Q440" s="56"/>
      <c r="R440" s="56" t="s">
        <v>18</v>
      </c>
      <c r="S440" s="56" t="s">
        <v>403</v>
      </c>
      <c r="T440" s="58" t="s">
        <v>7330</v>
      </c>
      <c r="U440" s="56" t="s">
        <v>13</v>
      </c>
      <c r="V440" s="58" t="s">
        <v>13</v>
      </c>
      <c r="W440" s="58" t="s">
        <v>7330</v>
      </c>
      <c r="X440" s="58" t="s">
        <v>13</v>
      </c>
      <c r="Y440" s="58" t="s">
        <v>13</v>
      </c>
      <c r="Z440" s="58" t="s">
        <v>7330</v>
      </c>
      <c r="AA440" s="58" t="s">
        <v>13</v>
      </c>
      <c r="AB440" s="58" t="s">
        <v>13</v>
      </c>
      <c r="AC440" s="56" t="s">
        <v>13</v>
      </c>
      <c r="AD440" s="56" t="s">
        <v>13</v>
      </c>
      <c r="AE440" s="56" t="s">
        <v>13</v>
      </c>
      <c r="AF440" s="56" t="s">
        <v>7330</v>
      </c>
      <c r="AG440" s="56" t="s">
        <v>13</v>
      </c>
      <c r="AH440" s="56" t="s">
        <v>13</v>
      </c>
    </row>
    <row r="441" spans="1:34" ht="24.9" customHeight="1" x14ac:dyDescent="0.3">
      <c r="A441" s="59" t="s">
        <v>5190</v>
      </c>
      <c r="B441" s="60" t="s">
        <v>5180</v>
      </c>
      <c r="C441" s="57" t="s">
        <v>5184</v>
      </c>
      <c r="D441" s="57" t="s">
        <v>5181</v>
      </c>
      <c r="E441" s="57">
        <v>2</v>
      </c>
      <c r="F441" s="57">
        <v>4</v>
      </c>
      <c r="G441" s="57">
        <v>1</v>
      </c>
      <c r="H441" s="57">
        <v>7</v>
      </c>
      <c r="I441" s="57">
        <v>19</v>
      </c>
      <c r="J441" s="104">
        <v>0.36842105263157893</v>
      </c>
      <c r="K441" s="56" t="s">
        <v>5191</v>
      </c>
      <c r="L441" s="57" t="s">
        <v>5185</v>
      </c>
      <c r="M441" s="57" t="s">
        <v>5184</v>
      </c>
      <c r="N441" s="57">
        <v>100</v>
      </c>
      <c r="O441" s="57"/>
      <c r="P441" s="57"/>
      <c r="Q441" s="57"/>
      <c r="R441" s="57" t="s">
        <v>18</v>
      </c>
      <c r="S441" s="56" t="s">
        <v>403</v>
      </c>
      <c r="T441" s="61" t="s">
        <v>13</v>
      </c>
      <c r="U441" s="56" t="s">
        <v>7330</v>
      </c>
      <c r="V441" s="61" t="s">
        <v>13</v>
      </c>
      <c r="W441" s="61" t="s">
        <v>13</v>
      </c>
      <c r="X441" s="61" t="s">
        <v>13</v>
      </c>
      <c r="Y441" s="61" t="s">
        <v>13</v>
      </c>
      <c r="Z441" s="61" t="s">
        <v>13</v>
      </c>
      <c r="AA441" s="61" t="s">
        <v>13</v>
      </c>
      <c r="AB441" s="61" t="s">
        <v>13</v>
      </c>
      <c r="AC441" s="56" t="s">
        <v>13</v>
      </c>
      <c r="AD441" s="56" t="s">
        <v>7330</v>
      </c>
      <c r="AE441" s="56" t="s">
        <v>13</v>
      </c>
      <c r="AF441" s="56" t="s">
        <v>13</v>
      </c>
      <c r="AG441" s="56" t="s">
        <v>13</v>
      </c>
      <c r="AH441" s="56" t="s">
        <v>13</v>
      </c>
    </row>
    <row r="442" spans="1:34" ht="24.9" customHeight="1" x14ac:dyDescent="0.3">
      <c r="A442" s="54" t="s">
        <v>5853</v>
      </c>
      <c r="B442" s="55" t="s">
        <v>5849</v>
      </c>
      <c r="C442" s="56" t="s">
        <v>275</v>
      </c>
      <c r="D442" s="56"/>
      <c r="E442" s="56">
        <v>2</v>
      </c>
      <c r="F442" s="56">
        <v>0</v>
      </c>
      <c r="G442" s="56">
        <v>0</v>
      </c>
      <c r="H442" s="56">
        <v>2</v>
      </c>
      <c r="I442" s="56">
        <v>17</v>
      </c>
      <c r="J442" s="104">
        <v>0.11764705882352941</v>
      </c>
      <c r="K442" s="56" t="s">
        <v>5854</v>
      </c>
      <c r="L442" s="56" t="s">
        <v>5852</v>
      </c>
      <c r="M442" s="56" t="s">
        <v>277</v>
      </c>
      <c r="N442" s="56" t="s">
        <v>7372</v>
      </c>
      <c r="O442" s="56"/>
      <c r="P442" s="56"/>
      <c r="Q442" s="56"/>
      <c r="R442" s="56" t="s">
        <v>18</v>
      </c>
      <c r="S442" s="57" t="s">
        <v>250</v>
      </c>
      <c r="T442" s="58" t="s">
        <v>7330</v>
      </c>
      <c r="U442" s="56" t="s">
        <v>13</v>
      </c>
      <c r="V442" s="58" t="s">
        <v>13</v>
      </c>
      <c r="W442" s="58" t="s">
        <v>7330</v>
      </c>
      <c r="X442" s="58" t="s">
        <v>13</v>
      </c>
      <c r="Y442" s="58" t="s">
        <v>13</v>
      </c>
      <c r="Z442" s="58" t="s">
        <v>13</v>
      </c>
      <c r="AA442" s="58" t="s">
        <v>13</v>
      </c>
      <c r="AB442" s="58" t="s">
        <v>13</v>
      </c>
      <c r="AC442" s="56" t="s">
        <v>13</v>
      </c>
      <c r="AD442" s="56" t="s">
        <v>13</v>
      </c>
      <c r="AE442" s="56" t="s">
        <v>13</v>
      </c>
      <c r="AF442" s="56" t="s">
        <v>13</v>
      </c>
      <c r="AG442" s="56" t="s">
        <v>13</v>
      </c>
      <c r="AH442" s="56" t="s">
        <v>13</v>
      </c>
    </row>
    <row r="443" spans="1:34" ht="24.9" customHeight="1" x14ac:dyDescent="0.3">
      <c r="A443" s="54" t="s">
        <v>4151</v>
      </c>
      <c r="B443" s="55" t="s">
        <v>4150</v>
      </c>
      <c r="C443" s="56" t="s">
        <v>110</v>
      </c>
      <c r="D443" s="56"/>
      <c r="E443" s="56">
        <v>1</v>
      </c>
      <c r="F443" s="56">
        <v>0</v>
      </c>
      <c r="G443" s="56">
        <v>1</v>
      </c>
      <c r="H443" s="56">
        <v>2</v>
      </c>
      <c r="I443" s="56">
        <v>6</v>
      </c>
      <c r="J443" s="104">
        <v>0.33333333333333331</v>
      </c>
      <c r="K443" s="56" t="s">
        <v>4152</v>
      </c>
      <c r="L443" s="56" t="s">
        <v>4153</v>
      </c>
      <c r="M443" s="56" t="s">
        <v>110</v>
      </c>
      <c r="N443" s="56" t="s">
        <v>7387</v>
      </c>
      <c r="O443" s="57" t="s">
        <v>17906</v>
      </c>
      <c r="P443" s="56" t="s">
        <v>4154</v>
      </c>
      <c r="Q443" s="56" t="s">
        <v>7384</v>
      </c>
      <c r="R443" s="56" t="s">
        <v>18</v>
      </c>
      <c r="S443" s="56" t="s">
        <v>403</v>
      </c>
      <c r="T443" s="58" t="s">
        <v>13</v>
      </c>
      <c r="U443" s="56" t="s">
        <v>13</v>
      </c>
      <c r="V443" s="58" t="s">
        <v>7330</v>
      </c>
      <c r="W443" s="58" t="s">
        <v>13</v>
      </c>
      <c r="X443" s="58" t="s">
        <v>13</v>
      </c>
      <c r="Y443" s="58" t="s">
        <v>7330</v>
      </c>
      <c r="Z443" s="58" t="s">
        <v>13</v>
      </c>
      <c r="AA443" s="58" t="s">
        <v>13</v>
      </c>
      <c r="AB443" s="58" t="s">
        <v>7330</v>
      </c>
      <c r="AC443" s="56" t="s">
        <v>13</v>
      </c>
      <c r="AD443" s="56" t="s">
        <v>13</v>
      </c>
      <c r="AE443" s="56" t="s">
        <v>7330</v>
      </c>
      <c r="AF443" s="56" t="s">
        <v>7330</v>
      </c>
      <c r="AG443" s="56" t="s">
        <v>13</v>
      </c>
      <c r="AH443" s="56" t="s">
        <v>13</v>
      </c>
    </row>
    <row r="444" spans="1:34" ht="24.9" customHeight="1" x14ac:dyDescent="0.3">
      <c r="A444" s="59" t="s">
        <v>1060</v>
      </c>
      <c r="B444" s="60" t="s">
        <v>1053</v>
      </c>
      <c r="C444" s="57" t="s">
        <v>1057</v>
      </c>
      <c r="D444" s="57" t="s">
        <v>1054</v>
      </c>
      <c r="E444" s="57">
        <v>4</v>
      </c>
      <c r="F444" s="57">
        <v>3</v>
      </c>
      <c r="G444" s="57">
        <v>2</v>
      </c>
      <c r="H444" s="57">
        <v>9</v>
      </c>
      <c r="I444" s="57">
        <v>88</v>
      </c>
      <c r="J444" s="104">
        <v>0.10227272727272728</v>
      </c>
      <c r="K444" s="56" t="s">
        <v>1061</v>
      </c>
      <c r="L444" s="57" t="s">
        <v>1058</v>
      </c>
      <c r="M444" s="57" t="s">
        <v>1059</v>
      </c>
      <c r="N444" s="57">
        <v>100</v>
      </c>
      <c r="O444" s="57"/>
      <c r="P444" s="57"/>
      <c r="Q444" s="57"/>
      <c r="R444" s="57" t="s">
        <v>18</v>
      </c>
      <c r="S444" s="56" t="s">
        <v>403</v>
      </c>
      <c r="T444" s="61" t="s">
        <v>13</v>
      </c>
      <c r="U444" s="56" t="s">
        <v>7330</v>
      </c>
      <c r="V444" s="61" t="s">
        <v>13</v>
      </c>
      <c r="W444" s="61" t="s">
        <v>13</v>
      </c>
      <c r="X444" s="61" t="s">
        <v>7330</v>
      </c>
      <c r="Y444" s="61" t="s">
        <v>13</v>
      </c>
      <c r="Z444" s="61" t="s">
        <v>13</v>
      </c>
      <c r="AA444" s="58" t="s">
        <v>7330</v>
      </c>
      <c r="AB444" s="61" t="s">
        <v>13</v>
      </c>
      <c r="AC444" s="56" t="s">
        <v>13</v>
      </c>
      <c r="AD444" s="56" t="s">
        <v>7330</v>
      </c>
      <c r="AE444" s="56" t="s">
        <v>13</v>
      </c>
      <c r="AF444" s="56" t="s">
        <v>13</v>
      </c>
      <c r="AG444" s="56" t="s">
        <v>7330</v>
      </c>
      <c r="AH444" s="56" t="s">
        <v>13</v>
      </c>
    </row>
    <row r="445" spans="1:34" ht="24.9" customHeight="1" x14ac:dyDescent="0.3">
      <c r="A445" s="54" t="s">
        <v>1554</v>
      </c>
      <c r="B445" s="55" t="s">
        <v>1550</v>
      </c>
      <c r="C445" s="56" t="s">
        <v>110</v>
      </c>
      <c r="D445" s="56"/>
      <c r="E445" s="56">
        <v>2</v>
      </c>
      <c r="F445" s="56">
        <v>0</v>
      </c>
      <c r="G445" s="56">
        <v>0</v>
      </c>
      <c r="H445" s="56">
        <v>2</v>
      </c>
      <c r="I445" s="56">
        <v>27</v>
      </c>
      <c r="J445" s="104">
        <v>7.407407407407407E-2</v>
      </c>
      <c r="K445" s="56" t="s">
        <v>1555</v>
      </c>
      <c r="L445" s="56" t="s">
        <v>1553</v>
      </c>
      <c r="M445" s="56" t="s">
        <v>202</v>
      </c>
      <c r="N445" s="56">
        <v>100</v>
      </c>
      <c r="O445" s="56"/>
      <c r="P445" s="56" t="s">
        <v>24</v>
      </c>
      <c r="Q445" s="56"/>
      <c r="R445" s="56" t="s">
        <v>112</v>
      </c>
      <c r="S445" s="57" t="s">
        <v>113</v>
      </c>
      <c r="T445" s="58" t="s">
        <v>7330</v>
      </c>
      <c r="U445" s="56" t="s">
        <v>13</v>
      </c>
      <c r="V445" s="58" t="s">
        <v>13</v>
      </c>
      <c r="W445" s="58" t="s">
        <v>7330</v>
      </c>
      <c r="X445" s="58" t="s">
        <v>13</v>
      </c>
      <c r="Y445" s="58" t="s">
        <v>13</v>
      </c>
      <c r="Z445" s="58" t="s">
        <v>13</v>
      </c>
      <c r="AA445" s="58" t="s">
        <v>13</v>
      </c>
      <c r="AB445" s="58" t="s">
        <v>13</v>
      </c>
      <c r="AC445" s="56" t="s">
        <v>13</v>
      </c>
      <c r="AD445" s="56" t="s">
        <v>13</v>
      </c>
      <c r="AE445" s="56" t="s">
        <v>13</v>
      </c>
      <c r="AF445" s="56" t="s">
        <v>13</v>
      </c>
      <c r="AG445" s="56" t="s">
        <v>13</v>
      </c>
      <c r="AH445" s="56" t="s">
        <v>13</v>
      </c>
    </row>
    <row r="446" spans="1:34" ht="24.9" customHeight="1" x14ac:dyDescent="0.3">
      <c r="A446" s="54" t="s">
        <v>6775</v>
      </c>
      <c r="B446" s="55" t="s">
        <v>6764</v>
      </c>
      <c r="C446" s="56" t="s">
        <v>1403</v>
      </c>
      <c r="D446" s="56" t="s">
        <v>6765</v>
      </c>
      <c r="E446" s="56">
        <v>2</v>
      </c>
      <c r="F446" s="56">
        <v>1</v>
      </c>
      <c r="G446" s="56">
        <v>2</v>
      </c>
      <c r="H446" s="56">
        <v>5</v>
      </c>
      <c r="I446" s="56">
        <v>9</v>
      </c>
      <c r="J446" s="104">
        <v>0.55555555555555558</v>
      </c>
      <c r="K446" s="56" t="s">
        <v>6776</v>
      </c>
      <c r="L446" s="56" t="s">
        <v>6768</v>
      </c>
      <c r="M446" s="56" t="s">
        <v>1403</v>
      </c>
      <c r="N446" s="56">
        <v>100</v>
      </c>
      <c r="O446" s="56"/>
      <c r="P446" s="56"/>
      <c r="Q446" s="56"/>
      <c r="R446" s="56" t="s">
        <v>18</v>
      </c>
      <c r="S446" s="56" t="s">
        <v>55</v>
      </c>
      <c r="T446" s="58" t="s">
        <v>7330</v>
      </c>
      <c r="U446" s="56" t="s">
        <v>13</v>
      </c>
      <c r="V446" s="58" t="s">
        <v>13</v>
      </c>
      <c r="W446" s="58" t="s">
        <v>7330</v>
      </c>
      <c r="X446" s="58" t="s">
        <v>13</v>
      </c>
      <c r="Y446" s="58" t="s">
        <v>13</v>
      </c>
      <c r="Z446" s="58" t="s">
        <v>7330</v>
      </c>
      <c r="AA446" s="58" t="s">
        <v>13</v>
      </c>
      <c r="AB446" s="58" t="s">
        <v>13</v>
      </c>
      <c r="AC446" s="56" t="s">
        <v>13</v>
      </c>
      <c r="AD446" s="56" t="s">
        <v>13</v>
      </c>
      <c r="AE446" s="56" t="s">
        <v>13</v>
      </c>
      <c r="AF446" s="56" t="s">
        <v>7330</v>
      </c>
      <c r="AG446" s="56" t="s">
        <v>13</v>
      </c>
      <c r="AH446" s="56" t="s">
        <v>13</v>
      </c>
    </row>
    <row r="447" spans="1:34" ht="24.9" customHeight="1" x14ac:dyDescent="0.3">
      <c r="A447" s="54" t="s">
        <v>5548</v>
      </c>
      <c r="B447" s="55" t="s">
        <v>5538</v>
      </c>
      <c r="C447" s="56" t="s">
        <v>110</v>
      </c>
      <c r="D447" s="56"/>
      <c r="E447" s="56">
        <v>0</v>
      </c>
      <c r="F447" s="56">
        <v>2</v>
      </c>
      <c r="G447" s="56">
        <v>2</v>
      </c>
      <c r="H447" s="56">
        <v>4</v>
      </c>
      <c r="I447" s="56">
        <v>9</v>
      </c>
      <c r="J447" s="104">
        <v>0.44444444444444442</v>
      </c>
      <c r="K447" s="56" t="s">
        <v>5549</v>
      </c>
      <c r="L447" s="56" t="s">
        <v>5541</v>
      </c>
      <c r="M447" s="56" t="s">
        <v>202</v>
      </c>
      <c r="N447" s="56">
        <v>100</v>
      </c>
      <c r="O447" s="56" t="s">
        <v>17960</v>
      </c>
      <c r="P447" s="57" t="s">
        <v>17963</v>
      </c>
      <c r="Q447" s="56">
        <v>100</v>
      </c>
      <c r="R447" s="56" t="s">
        <v>18</v>
      </c>
      <c r="S447" s="56" t="s">
        <v>55</v>
      </c>
      <c r="T447" s="58" t="s">
        <v>13</v>
      </c>
      <c r="U447" s="56" t="s">
        <v>13</v>
      </c>
      <c r="V447" s="58" t="s">
        <v>7330</v>
      </c>
      <c r="W447" s="58" t="s">
        <v>13</v>
      </c>
      <c r="X447" s="58" t="s">
        <v>13</v>
      </c>
      <c r="Y447" s="58" t="s">
        <v>7330</v>
      </c>
      <c r="Z447" s="58" t="s">
        <v>13</v>
      </c>
      <c r="AA447" s="58" t="s">
        <v>7330</v>
      </c>
      <c r="AB447" s="58" t="s">
        <v>13</v>
      </c>
      <c r="AC447" s="56" t="s">
        <v>13</v>
      </c>
      <c r="AD447" s="56" t="s">
        <v>7330</v>
      </c>
      <c r="AE447" s="56" t="s">
        <v>13</v>
      </c>
      <c r="AF447" s="56" t="s">
        <v>13</v>
      </c>
      <c r="AG447" s="56" t="s">
        <v>7330</v>
      </c>
      <c r="AH447" s="56" t="s">
        <v>13</v>
      </c>
    </row>
    <row r="448" spans="1:34" ht="24.9" customHeight="1" x14ac:dyDescent="0.3">
      <c r="A448" s="54" t="s">
        <v>5933</v>
      </c>
      <c r="B448" s="55" t="s">
        <v>5923</v>
      </c>
      <c r="C448" s="56" t="s">
        <v>5927</v>
      </c>
      <c r="D448" s="56" t="s">
        <v>5924</v>
      </c>
      <c r="E448" s="56">
        <v>2</v>
      </c>
      <c r="F448" s="56">
        <v>1</v>
      </c>
      <c r="G448" s="56">
        <v>2</v>
      </c>
      <c r="H448" s="56">
        <v>5</v>
      </c>
      <c r="I448" s="56">
        <v>39</v>
      </c>
      <c r="J448" s="104">
        <v>0.12820512820512819</v>
      </c>
      <c r="K448" s="56" t="s">
        <v>5934</v>
      </c>
      <c r="L448" s="56" t="s">
        <v>5928</v>
      </c>
      <c r="M448" s="56" t="s">
        <v>5929</v>
      </c>
      <c r="N448" s="56">
        <v>100</v>
      </c>
      <c r="O448" s="56"/>
      <c r="P448" s="56"/>
      <c r="Q448" s="56"/>
      <c r="R448" s="56" t="s">
        <v>18</v>
      </c>
      <c r="S448" s="56" t="s">
        <v>403</v>
      </c>
      <c r="T448" s="58" t="s">
        <v>13</v>
      </c>
      <c r="U448" s="56" t="s">
        <v>13</v>
      </c>
      <c r="V448" s="58" t="s">
        <v>7330</v>
      </c>
      <c r="W448" s="58" t="s">
        <v>13</v>
      </c>
      <c r="X448" s="58" t="s">
        <v>13</v>
      </c>
      <c r="Y448" s="58" t="s">
        <v>7330</v>
      </c>
      <c r="Z448" s="58" t="s">
        <v>13</v>
      </c>
      <c r="AA448" s="58" t="s">
        <v>13</v>
      </c>
      <c r="AB448" s="58" t="s">
        <v>7330</v>
      </c>
      <c r="AC448" s="56" t="s">
        <v>13</v>
      </c>
      <c r="AD448" s="56" t="s">
        <v>7330</v>
      </c>
      <c r="AE448" s="56" t="s">
        <v>13</v>
      </c>
      <c r="AF448" s="56" t="s">
        <v>13</v>
      </c>
      <c r="AG448" s="56" t="s">
        <v>7330</v>
      </c>
      <c r="AH448" s="56" t="s">
        <v>13</v>
      </c>
    </row>
    <row r="449" spans="1:34" ht="24.9" customHeight="1" x14ac:dyDescent="0.3">
      <c r="A449" s="54" t="s">
        <v>2486</v>
      </c>
      <c r="B449" s="55" t="s">
        <v>2477</v>
      </c>
      <c r="C449" s="56" t="s">
        <v>110</v>
      </c>
      <c r="D449" s="56"/>
      <c r="E449" s="56">
        <v>2</v>
      </c>
      <c r="F449" s="56">
        <v>1</v>
      </c>
      <c r="G449" s="56">
        <v>2</v>
      </c>
      <c r="H449" s="56">
        <v>5</v>
      </c>
      <c r="I449" s="56">
        <v>6</v>
      </c>
      <c r="J449" s="104">
        <v>0.83333333333333337</v>
      </c>
      <c r="K449" s="56" t="s">
        <v>2487</v>
      </c>
      <c r="L449" s="56" t="s">
        <v>2480</v>
      </c>
      <c r="M449" s="56" t="s">
        <v>202</v>
      </c>
      <c r="N449" s="56">
        <v>100</v>
      </c>
      <c r="O449" s="57" t="s">
        <v>17977</v>
      </c>
      <c r="P449" s="56" t="s">
        <v>2481</v>
      </c>
      <c r="Q449" s="56">
        <v>100</v>
      </c>
      <c r="R449" s="56" t="s">
        <v>18</v>
      </c>
      <c r="S449" s="57" t="s">
        <v>149</v>
      </c>
      <c r="T449" s="58" t="s">
        <v>7330</v>
      </c>
      <c r="U449" s="56" t="s">
        <v>13</v>
      </c>
      <c r="V449" s="58" t="s">
        <v>13</v>
      </c>
      <c r="W449" s="58" t="s">
        <v>7330</v>
      </c>
      <c r="X449" s="58" t="s">
        <v>13</v>
      </c>
      <c r="Y449" s="58" t="s">
        <v>13</v>
      </c>
      <c r="Z449" s="58" t="s">
        <v>7330</v>
      </c>
      <c r="AA449" s="58" t="s">
        <v>13</v>
      </c>
      <c r="AB449" s="58" t="s">
        <v>13</v>
      </c>
      <c r="AC449" s="56" t="s">
        <v>7330</v>
      </c>
      <c r="AD449" s="56" t="s">
        <v>13</v>
      </c>
      <c r="AE449" s="56" t="s">
        <v>13</v>
      </c>
      <c r="AF449" s="56" t="s">
        <v>13</v>
      </c>
      <c r="AG449" s="56" t="s">
        <v>13</v>
      </c>
      <c r="AH449" s="56" t="s">
        <v>13</v>
      </c>
    </row>
    <row r="450" spans="1:34" ht="24.9" customHeight="1" x14ac:dyDescent="0.3">
      <c r="A450" s="54" t="s">
        <v>4268</v>
      </c>
      <c r="B450" s="55" t="s">
        <v>4241</v>
      </c>
      <c r="C450" s="56" t="s">
        <v>3581</v>
      </c>
      <c r="D450" s="56" t="s">
        <v>4242</v>
      </c>
      <c r="E450" s="56">
        <v>5</v>
      </c>
      <c r="F450" s="56">
        <v>2</v>
      </c>
      <c r="G450" s="56">
        <v>6</v>
      </c>
      <c r="H450" s="56">
        <v>13</v>
      </c>
      <c r="I450" s="56">
        <v>36</v>
      </c>
      <c r="J450" s="104">
        <v>0.3611111111111111</v>
      </c>
      <c r="K450" s="56" t="s">
        <v>4269</v>
      </c>
      <c r="L450" s="56" t="s">
        <v>4245</v>
      </c>
      <c r="M450" s="56" t="s">
        <v>4246</v>
      </c>
      <c r="N450" s="56">
        <v>100</v>
      </c>
      <c r="O450" s="56"/>
      <c r="P450" s="56"/>
      <c r="Q450" s="56"/>
      <c r="R450" s="56" t="s">
        <v>18</v>
      </c>
      <c r="S450" s="56" t="s">
        <v>465</v>
      </c>
      <c r="T450" s="58" t="s">
        <v>7330</v>
      </c>
      <c r="U450" s="56" t="s">
        <v>13</v>
      </c>
      <c r="V450" s="58" t="s">
        <v>13</v>
      </c>
      <c r="W450" s="58" t="s">
        <v>7330</v>
      </c>
      <c r="X450" s="58" t="s">
        <v>13</v>
      </c>
      <c r="Y450" s="58" t="s">
        <v>13</v>
      </c>
      <c r="Z450" s="58" t="s">
        <v>13</v>
      </c>
      <c r="AA450" s="58" t="s">
        <v>13</v>
      </c>
      <c r="AB450" s="58" t="s">
        <v>13</v>
      </c>
      <c r="AC450" s="56" t="s">
        <v>13</v>
      </c>
      <c r="AD450" s="56" t="s">
        <v>13</v>
      </c>
      <c r="AE450" s="56" t="s">
        <v>13</v>
      </c>
      <c r="AF450" s="56" t="s">
        <v>13</v>
      </c>
      <c r="AG450" s="56" t="s">
        <v>13</v>
      </c>
      <c r="AH450" s="56" t="s">
        <v>13</v>
      </c>
    </row>
    <row r="451" spans="1:34" ht="24.9" customHeight="1" x14ac:dyDescent="0.3">
      <c r="A451" s="54" t="s">
        <v>2780</v>
      </c>
      <c r="B451" s="55" t="s">
        <v>2772</v>
      </c>
      <c r="C451" s="56" t="s">
        <v>2776</v>
      </c>
      <c r="D451" s="56" t="s">
        <v>2773</v>
      </c>
      <c r="E451" s="56">
        <v>3</v>
      </c>
      <c r="F451" s="56">
        <v>0</v>
      </c>
      <c r="G451" s="56">
        <v>3</v>
      </c>
      <c r="H451" s="56">
        <v>6</v>
      </c>
      <c r="I451" s="56">
        <v>24</v>
      </c>
      <c r="J451" s="104">
        <v>0.25</v>
      </c>
      <c r="K451" s="56" t="s">
        <v>2781</v>
      </c>
      <c r="L451" s="56" t="s">
        <v>2777</v>
      </c>
      <c r="M451" s="56" t="s">
        <v>2776</v>
      </c>
      <c r="N451" s="56">
        <v>100</v>
      </c>
      <c r="O451" s="56"/>
      <c r="P451" s="56"/>
      <c r="Q451" s="56"/>
      <c r="R451" s="56" t="s">
        <v>18</v>
      </c>
      <c r="S451" s="56" t="s">
        <v>102</v>
      </c>
      <c r="T451" s="58" t="s">
        <v>13</v>
      </c>
      <c r="U451" s="56" t="s">
        <v>13</v>
      </c>
      <c r="V451" s="58" t="s">
        <v>7330</v>
      </c>
      <c r="W451" s="58" t="s">
        <v>13</v>
      </c>
      <c r="X451" s="58" t="s">
        <v>13</v>
      </c>
      <c r="Y451" s="58" t="s">
        <v>7330</v>
      </c>
      <c r="Z451" s="58" t="s">
        <v>13</v>
      </c>
      <c r="AA451" s="58" t="s">
        <v>13</v>
      </c>
      <c r="AB451" s="58" t="s">
        <v>13</v>
      </c>
      <c r="AC451" s="56" t="s">
        <v>13</v>
      </c>
      <c r="AD451" s="56" t="s">
        <v>7330</v>
      </c>
      <c r="AE451" s="56" t="s">
        <v>13</v>
      </c>
      <c r="AF451" s="56" t="s">
        <v>13</v>
      </c>
      <c r="AG451" s="56" t="s">
        <v>13</v>
      </c>
      <c r="AH451" s="56" t="s">
        <v>13</v>
      </c>
    </row>
    <row r="452" spans="1:34" ht="24.9" customHeight="1" x14ac:dyDescent="0.3">
      <c r="A452" s="59" t="s">
        <v>1461</v>
      </c>
      <c r="B452" s="60" t="s">
        <v>1460</v>
      </c>
      <c r="C452" s="57" t="s">
        <v>207</v>
      </c>
      <c r="D452" s="57"/>
      <c r="E452" s="57">
        <v>1</v>
      </c>
      <c r="F452" s="57">
        <v>1</v>
      </c>
      <c r="G452" s="57">
        <v>0</v>
      </c>
      <c r="H452" s="57">
        <v>2</v>
      </c>
      <c r="I452" s="57">
        <v>25</v>
      </c>
      <c r="J452" s="104">
        <v>0.08</v>
      </c>
      <c r="K452" s="56" t="s">
        <v>1462</v>
      </c>
      <c r="L452" s="57" t="s">
        <v>1463</v>
      </c>
      <c r="M452" s="57" t="s">
        <v>1464</v>
      </c>
      <c r="N452" s="57" t="s">
        <v>7378</v>
      </c>
      <c r="O452" s="57"/>
      <c r="P452" s="57"/>
      <c r="Q452" s="57"/>
      <c r="R452" s="57" t="s">
        <v>18</v>
      </c>
      <c r="S452" s="56" t="s">
        <v>465</v>
      </c>
      <c r="T452" s="61" t="s">
        <v>13</v>
      </c>
      <c r="U452" s="56" t="s">
        <v>7330</v>
      </c>
      <c r="V452" s="61" t="s">
        <v>13</v>
      </c>
      <c r="W452" s="61" t="s">
        <v>13</v>
      </c>
      <c r="X452" s="61" t="s">
        <v>7330</v>
      </c>
      <c r="Y452" s="61" t="s">
        <v>13</v>
      </c>
      <c r="Z452" s="61" t="s">
        <v>13</v>
      </c>
      <c r="AA452" s="58" t="s">
        <v>7330</v>
      </c>
      <c r="AB452" s="61" t="s">
        <v>13</v>
      </c>
      <c r="AC452" s="56" t="s">
        <v>13</v>
      </c>
      <c r="AD452" s="56" t="s">
        <v>7330</v>
      </c>
      <c r="AE452" s="56" t="s">
        <v>13</v>
      </c>
      <c r="AF452" s="56" t="s">
        <v>13</v>
      </c>
      <c r="AG452" s="56" t="s">
        <v>7330</v>
      </c>
      <c r="AH452" s="56" t="s">
        <v>13</v>
      </c>
    </row>
    <row r="453" spans="1:34" ht="24.9" customHeight="1" x14ac:dyDescent="0.3">
      <c r="A453" s="54" t="s">
        <v>7207</v>
      </c>
      <c r="B453" s="55" t="s">
        <v>7199</v>
      </c>
      <c r="C453" s="56" t="s">
        <v>7203</v>
      </c>
      <c r="D453" s="56" t="s">
        <v>7200</v>
      </c>
      <c r="E453" s="56">
        <v>2</v>
      </c>
      <c r="F453" s="56">
        <v>0</v>
      </c>
      <c r="G453" s="56">
        <v>1</v>
      </c>
      <c r="H453" s="56">
        <v>3</v>
      </c>
      <c r="I453" s="56">
        <v>11</v>
      </c>
      <c r="J453" s="104">
        <v>0.27272727272727271</v>
      </c>
      <c r="K453" s="56" t="s">
        <v>7208</v>
      </c>
      <c r="L453" s="56" t="s">
        <v>7204</v>
      </c>
      <c r="M453" s="56" t="s">
        <v>7205</v>
      </c>
      <c r="N453" s="56">
        <v>100</v>
      </c>
      <c r="O453" s="56"/>
      <c r="P453" s="56"/>
      <c r="Q453" s="56"/>
      <c r="R453" s="56" t="s">
        <v>236</v>
      </c>
      <c r="S453" s="56" t="s">
        <v>79</v>
      </c>
      <c r="T453" s="58" t="s">
        <v>7330</v>
      </c>
      <c r="U453" s="56" t="s">
        <v>13</v>
      </c>
      <c r="V453" s="58" t="s">
        <v>13</v>
      </c>
      <c r="W453" s="58" t="s">
        <v>7330</v>
      </c>
      <c r="X453" s="58" t="s">
        <v>13</v>
      </c>
      <c r="Y453" s="58" t="s">
        <v>13</v>
      </c>
      <c r="Z453" s="58" t="s">
        <v>7330</v>
      </c>
      <c r="AA453" s="58" t="s">
        <v>13</v>
      </c>
      <c r="AB453" s="58" t="s">
        <v>13</v>
      </c>
      <c r="AC453" s="56" t="s">
        <v>7330</v>
      </c>
      <c r="AD453" s="56" t="s">
        <v>13</v>
      </c>
      <c r="AE453" s="56" t="s">
        <v>13</v>
      </c>
      <c r="AF453" s="56" t="s">
        <v>13</v>
      </c>
      <c r="AG453" s="56" t="s">
        <v>13</v>
      </c>
      <c r="AH453" s="56" t="s">
        <v>13</v>
      </c>
    </row>
    <row r="454" spans="1:34" ht="24.9" customHeight="1" x14ac:dyDescent="0.3">
      <c r="A454" s="54" t="s">
        <v>1015</v>
      </c>
      <c r="B454" s="55" t="s">
        <v>1000</v>
      </c>
      <c r="C454" s="56" t="s">
        <v>1004</v>
      </c>
      <c r="D454" s="56" t="s">
        <v>1001</v>
      </c>
      <c r="E454" s="56">
        <v>3</v>
      </c>
      <c r="F454" s="56">
        <v>3</v>
      </c>
      <c r="G454" s="56">
        <v>2</v>
      </c>
      <c r="H454" s="56">
        <v>8</v>
      </c>
      <c r="I454" s="56">
        <v>13</v>
      </c>
      <c r="J454" s="104">
        <v>0.54</v>
      </c>
      <c r="K454" s="56" t="s">
        <v>1016</v>
      </c>
      <c r="L454" s="56" t="s">
        <v>1005</v>
      </c>
      <c r="M454" s="56" t="s">
        <v>1006</v>
      </c>
      <c r="N454" s="56">
        <v>100</v>
      </c>
      <c r="O454" s="56"/>
      <c r="P454" s="56"/>
      <c r="Q454" s="56"/>
      <c r="R454" s="56" t="s">
        <v>18</v>
      </c>
      <c r="S454" s="57" t="s">
        <v>55</v>
      </c>
      <c r="T454" s="58" t="s">
        <v>7330</v>
      </c>
      <c r="U454" s="56" t="s">
        <v>13</v>
      </c>
      <c r="V454" s="58" t="s">
        <v>13</v>
      </c>
      <c r="W454" s="58" t="s">
        <v>7330</v>
      </c>
      <c r="X454" s="58" t="s">
        <v>13</v>
      </c>
      <c r="Y454" s="58" t="s">
        <v>13</v>
      </c>
      <c r="Z454" s="58" t="s">
        <v>13</v>
      </c>
      <c r="AA454" s="58" t="s">
        <v>13</v>
      </c>
      <c r="AB454" s="58" t="s">
        <v>13</v>
      </c>
      <c r="AC454" s="56" t="s">
        <v>7330</v>
      </c>
      <c r="AD454" s="56" t="s">
        <v>13</v>
      </c>
      <c r="AE454" s="56" t="s">
        <v>13</v>
      </c>
      <c r="AF454" s="56" t="s">
        <v>7330</v>
      </c>
      <c r="AG454" s="56" t="s">
        <v>13</v>
      </c>
      <c r="AH454" s="56" t="s">
        <v>13</v>
      </c>
    </row>
    <row r="455" spans="1:34" ht="24.9" customHeight="1" x14ac:dyDescent="0.3">
      <c r="A455" s="54" t="s">
        <v>6488</v>
      </c>
      <c r="B455" s="55" t="s">
        <v>6481</v>
      </c>
      <c r="C455" s="56" t="s">
        <v>6485</v>
      </c>
      <c r="D455" s="56" t="s">
        <v>6482</v>
      </c>
      <c r="E455" s="56">
        <v>3</v>
      </c>
      <c r="F455" s="56">
        <v>2</v>
      </c>
      <c r="G455" s="56">
        <v>1</v>
      </c>
      <c r="H455" s="56">
        <v>6</v>
      </c>
      <c r="I455" s="56">
        <v>55</v>
      </c>
      <c r="J455" s="104">
        <v>0.10909090909090909</v>
      </c>
      <c r="K455" s="56" t="s">
        <v>6489</v>
      </c>
      <c r="L455" s="56" t="s">
        <v>13</v>
      </c>
      <c r="M455" s="56" t="s">
        <v>13</v>
      </c>
      <c r="N455" s="56" t="s">
        <v>13</v>
      </c>
      <c r="O455" s="56"/>
      <c r="P455" s="56"/>
      <c r="Q455" s="56"/>
      <c r="R455" s="56" t="s">
        <v>18</v>
      </c>
      <c r="S455" s="56" t="s">
        <v>250</v>
      </c>
      <c r="T455" s="58" t="s">
        <v>13</v>
      </c>
      <c r="U455" s="56" t="s">
        <v>13</v>
      </c>
      <c r="V455" s="58" t="s">
        <v>7330</v>
      </c>
      <c r="W455" s="58" t="s">
        <v>13</v>
      </c>
      <c r="X455" s="58" t="s">
        <v>13</v>
      </c>
      <c r="Y455" s="58" t="s">
        <v>7330</v>
      </c>
      <c r="Z455" s="58" t="s">
        <v>13</v>
      </c>
      <c r="AA455" s="58" t="s">
        <v>13</v>
      </c>
      <c r="AB455" s="58" t="s">
        <v>7330</v>
      </c>
      <c r="AC455" s="56" t="s">
        <v>13</v>
      </c>
      <c r="AD455" s="56" t="s">
        <v>7330</v>
      </c>
      <c r="AE455" s="56" t="s">
        <v>13</v>
      </c>
      <c r="AF455" s="56" t="s">
        <v>13</v>
      </c>
      <c r="AG455" s="56" t="s">
        <v>7330</v>
      </c>
      <c r="AH455" s="56" t="s">
        <v>13</v>
      </c>
    </row>
    <row r="456" spans="1:34" ht="24.9" customHeight="1" x14ac:dyDescent="0.3">
      <c r="A456" s="54" t="s">
        <v>5816</v>
      </c>
      <c r="B456" s="55" t="s">
        <v>5807</v>
      </c>
      <c r="C456" s="56" t="s">
        <v>5810</v>
      </c>
      <c r="D456" s="56"/>
      <c r="E456" s="56">
        <v>2</v>
      </c>
      <c r="F456" s="56">
        <v>1</v>
      </c>
      <c r="G456" s="56">
        <v>1</v>
      </c>
      <c r="H456" s="56">
        <v>4</v>
      </c>
      <c r="I456" s="56">
        <v>26</v>
      </c>
      <c r="J456" s="104">
        <v>0.15384615384615385</v>
      </c>
      <c r="K456" s="56" t="s">
        <v>5817</v>
      </c>
      <c r="L456" s="56" t="s">
        <v>5811</v>
      </c>
      <c r="M456" s="56" t="s">
        <v>202</v>
      </c>
      <c r="N456" s="56">
        <v>100</v>
      </c>
      <c r="O456" s="56"/>
      <c r="P456" s="56"/>
      <c r="Q456" s="56"/>
      <c r="R456" s="56" t="s">
        <v>18</v>
      </c>
      <c r="S456" s="57" t="s">
        <v>55</v>
      </c>
      <c r="T456" s="58" t="s">
        <v>7330</v>
      </c>
      <c r="U456" s="56" t="s">
        <v>13</v>
      </c>
      <c r="V456" s="58" t="s">
        <v>13</v>
      </c>
      <c r="W456" s="58" t="s">
        <v>7330</v>
      </c>
      <c r="X456" s="58" t="s">
        <v>13</v>
      </c>
      <c r="Y456" s="58" t="s">
        <v>13</v>
      </c>
      <c r="Z456" s="58" t="s">
        <v>13</v>
      </c>
      <c r="AA456" s="58" t="s">
        <v>13</v>
      </c>
      <c r="AB456" s="58" t="s">
        <v>13</v>
      </c>
      <c r="AC456" s="56" t="s">
        <v>13</v>
      </c>
      <c r="AD456" s="56" t="s">
        <v>13</v>
      </c>
      <c r="AE456" s="56" t="s">
        <v>13</v>
      </c>
      <c r="AF456" s="56" t="s">
        <v>7330</v>
      </c>
      <c r="AG456" s="56" t="s">
        <v>13</v>
      </c>
      <c r="AH456" s="56" t="s">
        <v>13</v>
      </c>
    </row>
    <row r="457" spans="1:34" ht="24.9" customHeight="1" x14ac:dyDescent="0.3">
      <c r="A457" s="54" t="s">
        <v>4258</v>
      </c>
      <c r="B457" s="55" t="s">
        <v>4241</v>
      </c>
      <c r="C457" s="56" t="s">
        <v>3581</v>
      </c>
      <c r="D457" s="56" t="s">
        <v>4242</v>
      </c>
      <c r="E457" s="56">
        <v>5</v>
      </c>
      <c r="F457" s="56">
        <v>2</v>
      </c>
      <c r="G457" s="56">
        <v>6</v>
      </c>
      <c r="H457" s="56">
        <v>13</v>
      </c>
      <c r="I457" s="56">
        <v>36</v>
      </c>
      <c r="J457" s="104">
        <v>0.3611111111111111</v>
      </c>
      <c r="K457" s="56" t="s">
        <v>4259</v>
      </c>
      <c r="L457" s="56" t="s">
        <v>4245</v>
      </c>
      <c r="M457" s="56" t="s">
        <v>4246</v>
      </c>
      <c r="N457" s="56">
        <v>100</v>
      </c>
      <c r="O457" s="56"/>
      <c r="P457" s="56"/>
      <c r="Q457" s="56"/>
      <c r="R457" s="56" t="s">
        <v>18</v>
      </c>
      <c r="S457" s="56" t="s">
        <v>465</v>
      </c>
      <c r="T457" s="58" t="s">
        <v>13</v>
      </c>
      <c r="U457" s="56" t="s">
        <v>13</v>
      </c>
      <c r="V457" s="58" t="s">
        <v>7330</v>
      </c>
      <c r="W457" s="58" t="s">
        <v>7330</v>
      </c>
      <c r="X457" s="58" t="s">
        <v>13</v>
      </c>
      <c r="Y457" s="58" t="s">
        <v>13</v>
      </c>
      <c r="Z457" s="58" t="s">
        <v>7330</v>
      </c>
      <c r="AA457" s="58" t="s">
        <v>13</v>
      </c>
      <c r="AB457" s="58" t="s">
        <v>13</v>
      </c>
      <c r="AC457" s="56" t="s">
        <v>7330</v>
      </c>
      <c r="AD457" s="56" t="s">
        <v>13</v>
      </c>
      <c r="AE457" s="56" t="s">
        <v>13</v>
      </c>
      <c r="AF457" s="56" t="s">
        <v>13</v>
      </c>
      <c r="AG457" s="56" t="s">
        <v>13</v>
      </c>
      <c r="AH457" s="56" t="s">
        <v>7330</v>
      </c>
    </row>
    <row r="458" spans="1:34" ht="24.9" customHeight="1" x14ac:dyDescent="0.3">
      <c r="A458" s="54" t="s">
        <v>36</v>
      </c>
      <c r="B458" s="55" t="s">
        <v>21</v>
      </c>
      <c r="C458" s="56" t="s">
        <v>26</v>
      </c>
      <c r="D458" s="56" t="s">
        <v>22</v>
      </c>
      <c r="E458" s="56">
        <v>2</v>
      </c>
      <c r="F458" s="56">
        <v>1</v>
      </c>
      <c r="G458" s="56">
        <v>1</v>
      </c>
      <c r="H458" s="56">
        <v>4</v>
      </c>
      <c r="I458" s="56">
        <v>12</v>
      </c>
      <c r="J458" s="104">
        <v>0.33333333333333331</v>
      </c>
      <c r="K458" s="56" t="s">
        <v>37</v>
      </c>
      <c r="L458" s="56" t="s">
        <v>27</v>
      </c>
      <c r="M458" s="56" t="s">
        <v>28</v>
      </c>
      <c r="N458" s="56">
        <v>100</v>
      </c>
      <c r="O458" s="56"/>
      <c r="P458" s="56"/>
      <c r="Q458" s="56"/>
      <c r="R458" s="56" t="s">
        <v>18</v>
      </c>
      <c r="S458" s="57" t="s">
        <v>19</v>
      </c>
      <c r="T458" s="58" t="s">
        <v>7330</v>
      </c>
      <c r="U458" s="56" t="s">
        <v>13</v>
      </c>
      <c r="V458" s="58" t="s">
        <v>13</v>
      </c>
      <c r="W458" s="58" t="s">
        <v>7330</v>
      </c>
      <c r="X458" s="58" t="s">
        <v>13</v>
      </c>
      <c r="Y458" s="58" t="s">
        <v>13</v>
      </c>
      <c r="Z458" s="58" t="s">
        <v>13</v>
      </c>
      <c r="AA458" s="58" t="s">
        <v>13</v>
      </c>
      <c r="AB458" s="58" t="s">
        <v>13</v>
      </c>
      <c r="AC458" s="56" t="s">
        <v>13</v>
      </c>
      <c r="AD458" s="56" t="s">
        <v>13</v>
      </c>
      <c r="AE458" s="56" t="s">
        <v>13</v>
      </c>
      <c r="AF458" s="56" t="s">
        <v>13</v>
      </c>
      <c r="AG458" s="56" t="s">
        <v>13</v>
      </c>
      <c r="AH458" s="56" t="s">
        <v>13</v>
      </c>
    </row>
    <row r="459" spans="1:34" ht="24.9" customHeight="1" x14ac:dyDescent="0.3">
      <c r="A459" s="54" t="s">
        <v>5766</v>
      </c>
      <c r="B459" s="55" t="s">
        <v>5755</v>
      </c>
      <c r="C459" s="56" t="s">
        <v>3529</v>
      </c>
      <c r="D459" s="56" t="s">
        <v>5756</v>
      </c>
      <c r="E459" s="56">
        <v>2</v>
      </c>
      <c r="F459" s="56">
        <v>0</v>
      </c>
      <c r="G459" s="56">
        <v>3</v>
      </c>
      <c r="H459" s="56">
        <v>5</v>
      </c>
      <c r="I459" s="56">
        <v>21</v>
      </c>
      <c r="J459" s="104">
        <v>0.23809523809523808</v>
      </c>
      <c r="K459" s="56" t="s">
        <v>5767</v>
      </c>
      <c r="L459" s="56" t="s">
        <v>5759</v>
      </c>
      <c r="M459" s="56" t="s">
        <v>3529</v>
      </c>
      <c r="N459" s="56" t="s">
        <v>7377</v>
      </c>
      <c r="O459" s="56"/>
      <c r="P459" s="56"/>
      <c r="Q459" s="56"/>
      <c r="R459" s="56" t="s">
        <v>18</v>
      </c>
      <c r="S459" s="56" t="s">
        <v>102</v>
      </c>
      <c r="T459" s="58" t="s">
        <v>7330</v>
      </c>
      <c r="U459" s="56" t="s">
        <v>13</v>
      </c>
      <c r="V459" s="58" t="s">
        <v>13</v>
      </c>
      <c r="W459" s="58" t="s">
        <v>7330</v>
      </c>
      <c r="X459" s="58" t="s">
        <v>13</v>
      </c>
      <c r="Y459" s="58" t="s">
        <v>13</v>
      </c>
      <c r="Z459" s="58" t="s">
        <v>13</v>
      </c>
      <c r="AA459" s="58" t="s">
        <v>13</v>
      </c>
      <c r="AB459" s="58" t="s">
        <v>13</v>
      </c>
      <c r="AC459" s="56" t="s">
        <v>13</v>
      </c>
      <c r="AD459" s="56" t="s">
        <v>13</v>
      </c>
      <c r="AE459" s="56" t="s">
        <v>13</v>
      </c>
      <c r="AF459" s="56" t="s">
        <v>13</v>
      </c>
      <c r="AG459" s="56" t="s">
        <v>13</v>
      </c>
      <c r="AH459" s="56" t="s">
        <v>13</v>
      </c>
    </row>
    <row r="460" spans="1:34" ht="24.9" customHeight="1" x14ac:dyDescent="0.3">
      <c r="A460" s="54" t="s">
        <v>2908</v>
      </c>
      <c r="B460" s="55" t="s">
        <v>2906</v>
      </c>
      <c r="C460" s="56" t="s">
        <v>2910</v>
      </c>
      <c r="D460" s="56" t="s">
        <v>2907</v>
      </c>
      <c r="E460" s="56">
        <v>4</v>
      </c>
      <c r="F460" s="56">
        <v>0</v>
      </c>
      <c r="G460" s="56">
        <v>1</v>
      </c>
      <c r="H460" s="56">
        <v>5</v>
      </c>
      <c r="I460" s="56">
        <v>19</v>
      </c>
      <c r="J460" s="104">
        <v>0.26315789473684209</v>
      </c>
      <c r="K460" s="56" t="s">
        <v>2909</v>
      </c>
      <c r="L460" s="56" t="s">
        <v>2911</v>
      </c>
      <c r="M460" s="56" t="s">
        <v>2912</v>
      </c>
      <c r="N460" s="56" t="s">
        <v>7375</v>
      </c>
      <c r="O460" s="56"/>
      <c r="P460" s="56"/>
      <c r="Q460" s="56"/>
      <c r="R460" s="56" t="s">
        <v>18</v>
      </c>
      <c r="S460" s="56" t="s">
        <v>644</v>
      </c>
      <c r="T460" s="58" t="s">
        <v>13</v>
      </c>
      <c r="U460" s="56" t="s">
        <v>13</v>
      </c>
      <c r="V460" s="58" t="s">
        <v>7330</v>
      </c>
      <c r="W460" s="58" t="s">
        <v>13</v>
      </c>
      <c r="X460" s="58" t="s">
        <v>13</v>
      </c>
      <c r="Y460" s="58" t="s">
        <v>7330</v>
      </c>
      <c r="Z460" s="58" t="s">
        <v>13</v>
      </c>
      <c r="AA460" s="58" t="s">
        <v>13</v>
      </c>
      <c r="AB460" s="58" t="s">
        <v>7330</v>
      </c>
      <c r="AC460" s="56" t="s">
        <v>13</v>
      </c>
      <c r="AD460" s="56" t="s">
        <v>13</v>
      </c>
      <c r="AE460" s="56" t="s">
        <v>7330</v>
      </c>
      <c r="AF460" s="56" t="s">
        <v>13</v>
      </c>
      <c r="AG460" s="56" t="s">
        <v>13</v>
      </c>
      <c r="AH460" s="56" t="s">
        <v>7330</v>
      </c>
    </row>
    <row r="461" spans="1:34" ht="24.9" customHeight="1" x14ac:dyDescent="0.3">
      <c r="A461" s="54" t="s">
        <v>3571</v>
      </c>
      <c r="B461" s="55" t="s">
        <v>3565</v>
      </c>
      <c r="C461" s="56" t="s">
        <v>3569</v>
      </c>
      <c r="D461" s="56" t="s">
        <v>3566</v>
      </c>
      <c r="E461" s="56">
        <v>1</v>
      </c>
      <c r="F461" s="56">
        <v>0</v>
      </c>
      <c r="G461" s="56">
        <v>2</v>
      </c>
      <c r="H461" s="56">
        <v>3</v>
      </c>
      <c r="I461" s="56">
        <v>12</v>
      </c>
      <c r="J461" s="104">
        <v>0.25</v>
      </c>
      <c r="K461" s="56" t="s">
        <v>3572</v>
      </c>
      <c r="L461" s="56" t="s">
        <v>3570</v>
      </c>
      <c r="M461" s="56" t="s">
        <v>3569</v>
      </c>
      <c r="N461" s="56" t="s">
        <v>7387</v>
      </c>
      <c r="O461" s="56"/>
      <c r="P461" s="56"/>
      <c r="Q461" s="56"/>
      <c r="R461" s="56" t="s">
        <v>177</v>
      </c>
      <c r="S461" s="57" t="s">
        <v>418</v>
      </c>
      <c r="T461" s="58" t="s">
        <v>13</v>
      </c>
      <c r="U461" s="56" t="s">
        <v>13</v>
      </c>
      <c r="V461" s="58" t="s">
        <v>7330</v>
      </c>
      <c r="W461" s="58" t="s">
        <v>13</v>
      </c>
      <c r="X461" s="58" t="s">
        <v>13</v>
      </c>
      <c r="Y461" s="58" t="s">
        <v>7330</v>
      </c>
      <c r="Z461" s="58" t="s">
        <v>13</v>
      </c>
      <c r="AA461" s="58" t="s">
        <v>7330</v>
      </c>
      <c r="AB461" s="58" t="s">
        <v>13</v>
      </c>
      <c r="AC461" s="56" t="s">
        <v>13</v>
      </c>
      <c r="AD461" s="56" t="s">
        <v>13</v>
      </c>
      <c r="AE461" s="56" t="s">
        <v>7330</v>
      </c>
      <c r="AF461" s="56" t="s">
        <v>13</v>
      </c>
      <c r="AG461" s="56" t="s">
        <v>13</v>
      </c>
      <c r="AH461" s="56" t="s">
        <v>13</v>
      </c>
    </row>
    <row r="462" spans="1:34" ht="24.9" customHeight="1" x14ac:dyDescent="0.3">
      <c r="A462" s="54" t="s">
        <v>4237</v>
      </c>
      <c r="B462" s="55" t="s">
        <v>4215</v>
      </c>
      <c r="C462" s="56" t="s">
        <v>4219</v>
      </c>
      <c r="D462" s="56" t="s">
        <v>4216</v>
      </c>
      <c r="E462" s="56">
        <v>7</v>
      </c>
      <c r="F462" s="56">
        <v>0</v>
      </c>
      <c r="G462" s="56">
        <v>3</v>
      </c>
      <c r="H462" s="56">
        <v>10</v>
      </c>
      <c r="I462" s="56">
        <v>32</v>
      </c>
      <c r="J462" s="104">
        <v>0.3125</v>
      </c>
      <c r="K462" s="56" t="s">
        <v>4229</v>
      </c>
      <c r="L462" s="56" t="s">
        <v>4220</v>
      </c>
      <c r="M462" s="56" t="s">
        <v>4221</v>
      </c>
      <c r="N462" s="56" t="s">
        <v>7374</v>
      </c>
      <c r="O462" s="56"/>
      <c r="P462" s="56"/>
      <c r="Q462" s="56"/>
      <c r="R462" s="56" t="s">
        <v>18</v>
      </c>
      <c r="S462" s="56" t="s">
        <v>465</v>
      </c>
      <c r="T462" s="58" t="s">
        <v>7330</v>
      </c>
      <c r="U462" s="56" t="s">
        <v>13</v>
      </c>
      <c r="V462" s="58" t="s">
        <v>13</v>
      </c>
      <c r="W462" s="58" t="s">
        <v>7330</v>
      </c>
      <c r="X462" s="58" t="s">
        <v>13</v>
      </c>
      <c r="Y462" s="58" t="s">
        <v>13</v>
      </c>
      <c r="Z462" s="58" t="s">
        <v>13</v>
      </c>
      <c r="AA462" s="58" t="s">
        <v>13</v>
      </c>
      <c r="AB462" s="58" t="s">
        <v>13</v>
      </c>
      <c r="AC462" s="56" t="s">
        <v>13</v>
      </c>
      <c r="AD462" s="56" t="s">
        <v>13</v>
      </c>
      <c r="AE462" s="56" t="s">
        <v>13</v>
      </c>
      <c r="AF462" s="56" t="s">
        <v>13</v>
      </c>
      <c r="AG462" s="56" t="s">
        <v>13</v>
      </c>
      <c r="AH462" s="56" t="s">
        <v>13</v>
      </c>
    </row>
    <row r="463" spans="1:34" ht="24.9" customHeight="1" x14ac:dyDescent="0.3">
      <c r="A463" s="59" t="s">
        <v>1938</v>
      </c>
      <c r="B463" s="60" t="s">
        <v>1936</v>
      </c>
      <c r="C463" s="57" t="s">
        <v>1940</v>
      </c>
      <c r="D463" s="57" t="s">
        <v>1937</v>
      </c>
      <c r="E463" s="57">
        <v>5</v>
      </c>
      <c r="F463" s="57">
        <v>1</v>
      </c>
      <c r="G463" s="57">
        <v>1</v>
      </c>
      <c r="H463" s="57">
        <v>7</v>
      </c>
      <c r="I463" s="57">
        <v>14</v>
      </c>
      <c r="J463" s="104">
        <v>0.5</v>
      </c>
      <c r="K463" s="56" t="s">
        <v>1939</v>
      </c>
      <c r="L463" s="57" t="s">
        <v>1941</v>
      </c>
      <c r="M463" s="57" t="s">
        <v>1940</v>
      </c>
      <c r="N463" s="57">
        <v>100</v>
      </c>
      <c r="O463" s="57"/>
      <c r="P463" s="57"/>
      <c r="Q463" s="57"/>
      <c r="R463" s="57" t="s">
        <v>18</v>
      </c>
      <c r="S463" s="56" t="s">
        <v>534</v>
      </c>
      <c r="T463" s="61" t="s">
        <v>13</v>
      </c>
      <c r="U463" s="56" t="s">
        <v>7330</v>
      </c>
      <c r="V463" s="61" t="s">
        <v>13</v>
      </c>
      <c r="W463" s="61" t="s">
        <v>13</v>
      </c>
      <c r="X463" s="61" t="s">
        <v>7330</v>
      </c>
      <c r="Y463" s="61" t="s">
        <v>13</v>
      </c>
      <c r="Z463" s="61" t="s">
        <v>13</v>
      </c>
      <c r="AA463" s="58" t="s">
        <v>7330</v>
      </c>
      <c r="AB463" s="61" t="s">
        <v>13</v>
      </c>
      <c r="AC463" s="56" t="s">
        <v>13</v>
      </c>
      <c r="AD463" s="56" t="s">
        <v>7330</v>
      </c>
      <c r="AE463" s="56" t="s">
        <v>13</v>
      </c>
      <c r="AF463" s="56" t="s">
        <v>13</v>
      </c>
      <c r="AG463" s="56" t="s">
        <v>7330</v>
      </c>
      <c r="AH463" s="56" t="s">
        <v>13</v>
      </c>
    </row>
    <row r="464" spans="1:34" ht="24.9" customHeight="1" x14ac:dyDescent="0.3">
      <c r="A464" s="54" t="s">
        <v>838</v>
      </c>
      <c r="B464" s="55" t="s">
        <v>820</v>
      </c>
      <c r="C464" s="56" t="s">
        <v>824</v>
      </c>
      <c r="D464" s="56" t="s">
        <v>821</v>
      </c>
      <c r="E464" s="56">
        <v>4</v>
      </c>
      <c r="F464" s="56">
        <v>1</v>
      </c>
      <c r="G464" s="56">
        <v>2</v>
      </c>
      <c r="H464" s="56">
        <v>7</v>
      </c>
      <c r="I464" s="56">
        <v>17</v>
      </c>
      <c r="J464" s="104">
        <v>0.41176470588235292</v>
      </c>
      <c r="K464" s="56" t="s">
        <v>839</v>
      </c>
      <c r="L464" s="56" t="s">
        <v>825</v>
      </c>
      <c r="M464" s="56" t="s">
        <v>824</v>
      </c>
      <c r="N464" s="56">
        <v>100</v>
      </c>
      <c r="O464" s="56"/>
      <c r="P464" s="56"/>
      <c r="Q464" s="56"/>
      <c r="R464" s="56" t="s">
        <v>18</v>
      </c>
      <c r="S464" s="56" t="s">
        <v>465</v>
      </c>
      <c r="T464" s="58" t="s">
        <v>7330</v>
      </c>
      <c r="U464" s="56" t="s">
        <v>13</v>
      </c>
      <c r="V464" s="58" t="s">
        <v>13</v>
      </c>
      <c r="W464" s="58" t="s">
        <v>7330</v>
      </c>
      <c r="X464" s="58" t="s">
        <v>13</v>
      </c>
      <c r="Y464" s="58" t="s">
        <v>13</v>
      </c>
      <c r="Z464" s="58" t="s">
        <v>13</v>
      </c>
      <c r="AA464" s="58" t="s">
        <v>13</v>
      </c>
      <c r="AB464" s="58" t="s">
        <v>13</v>
      </c>
      <c r="AC464" s="56" t="s">
        <v>7330</v>
      </c>
      <c r="AD464" s="56" t="s">
        <v>13</v>
      </c>
      <c r="AE464" s="56" t="s">
        <v>13</v>
      </c>
      <c r="AF464" s="56" t="s">
        <v>7330</v>
      </c>
      <c r="AG464" s="56" t="s">
        <v>13</v>
      </c>
      <c r="AH464" s="56" t="s">
        <v>13</v>
      </c>
    </row>
    <row r="465" spans="1:34" ht="24.9" customHeight="1" x14ac:dyDescent="0.3">
      <c r="A465" s="54" t="s">
        <v>4384</v>
      </c>
      <c r="B465" s="55" t="s">
        <v>4344</v>
      </c>
      <c r="C465" s="56" t="s">
        <v>4348</v>
      </c>
      <c r="D465" s="56" t="s">
        <v>4345</v>
      </c>
      <c r="E465" s="56">
        <v>11</v>
      </c>
      <c r="F465" s="56">
        <v>1</v>
      </c>
      <c r="G465" s="56">
        <v>8</v>
      </c>
      <c r="H465" s="56">
        <v>20</v>
      </c>
      <c r="I465" s="56">
        <v>47</v>
      </c>
      <c r="J465" s="104">
        <v>0.43</v>
      </c>
      <c r="K465" s="56" t="s">
        <v>4385</v>
      </c>
      <c r="L465" s="56" t="s">
        <v>4349</v>
      </c>
      <c r="M465" s="56" t="s">
        <v>4350</v>
      </c>
      <c r="N465" s="56" t="s">
        <v>7372</v>
      </c>
      <c r="O465" s="56"/>
      <c r="P465" s="56"/>
      <c r="Q465" s="56"/>
      <c r="R465" s="56" t="s">
        <v>18</v>
      </c>
      <c r="S465" s="56" t="s">
        <v>465</v>
      </c>
      <c r="T465" s="58" t="s">
        <v>7330</v>
      </c>
      <c r="U465" s="56" t="s">
        <v>13</v>
      </c>
      <c r="V465" s="58" t="s">
        <v>13</v>
      </c>
      <c r="W465" s="58" t="s">
        <v>13</v>
      </c>
      <c r="X465" s="58" t="s">
        <v>13</v>
      </c>
      <c r="Y465" s="58" t="s">
        <v>13</v>
      </c>
      <c r="Z465" s="58" t="s">
        <v>7330</v>
      </c>
      <c r="AA465" s="58" t="s">
        <v>13</v>
      </c>
      <c r="AB465" s="58" t="s">
        <v>13</v>
      </c>
      <c r="AC465" s="56" t="s">
        <v>13</v>
      </c>
      <c r="AD465" s="56" t="s">
        <v>13</v>
      </c>
      <c r="AE465" s="56" t="s">
        <v>13</v>
      </c>
      <c r="AF465" s="56" t="s">
        <v>13</v>
      </c>
      <c r="AG465" s="56" t="s">
        <v>13</v>
      </c>
      <c r="AH465" s="56" t="s">
        <v>13</v>
      </c>
    </row>
    <row r="466" spans="1:34" ht="24.9" customHeight="1" x14ac:dyDescent="0.3">
      <c r="A466" s="54" t="s">
        <v>803</v>
      </c>
      <c r="B466" s="55" t="s">
        <v>793</v>
      </c>
      <c r="C466" s="56" t="s">
        <v>797</v>
      </c>
      <c r="D466" s="56" t="s">
        <v>794</v>
      </c>
      <c r="E466" s="56">
        <v>6</v>
      </c>
      <c r="F466" s="56">
        <v>0</v>
      </c>
      <c r="G466" s="56">
        <v>5</v>
      </c>
      <c r="H466" s="56">
        <v>11</v>
      </c>
      <c r="I466" s="56">
        <v>30</v>
      </c>
      <c r="J466" s="104">
        <v>0.36666666666666664</v>
      </c>
      <c r="K466" s="56" t="s">
        <v>804</v>
      </c>
      <c r="L466" s="56" t="s">
        <v>798</v>
      </c>
      <c r="M466" s="56" t="s">
        <v>797</v>
      </c>
      <c r="N466" s="56">
        <v>100</v>
      </c>
      <c r="O466" s="56"/>
      <c r="P466" s="56"/>
      <c r="Q466" s="56"/>
      <c r="R466" s="56" t="s">
        <v>18</v>
      </c>
      <c r="S466" s="56" t="s">
        <v>465</v>
      </c>
      <c r="T466" s="58" t="s">
        <v>13</v>
      </c>
      <c r="U466" s="56" t="s">
        <v>13</v>
      </c>
      <c r="V466" s="58" t="s">
        <v>7330</v>
      </c>
      <c r="W466" s="58" t="s">
        <v>13</v>
      </c>
      <c r="X466" s="58" t="s">
        <v>13</v>
      </c>
      <c r="Y466" s="58" t="s">
        <v>7330</v>
      </c>
      <c r="Z466" s="58" t="s">
        <v>7330</v>
      </c>
      <c r="AA466" s="58" t="s">
        <v>13</v>
      </c>
      <c r="AB466" s="58" t="s">
        <v>13</v>
      </c>
      <c r="AC466" s="56" t="s">
        <v>13</v>
      </c>
      <c r="AD466" s="56" t="s">
        <v>13</v>
      </c>
      <c r="AE466" s="56" t="s">
        <v>7330</v>
      </c>
      <c r="AF466" s="56" t="s">
        <v>7330</v>
      </c>
      <c r="AG466" s="56" t="s">
        <v>13</v>
      </c>
      <c r="AH466" s="56" t="s">
        <v>13</v>
      </c>
    </row>
    <row r="467" spans="1:34" ht="24.9" customHeight="1" x14ac:dyDescent="0.3">
      <c r="A467" s="59" t="s">
        <v>1007</v>
      </c>
      <c r="B467" s="60" t="s">
        <v>1000</v>
      </c>
      <c r="C467" s="57" t="s">
        <v>1004</v>
      </c>
      <c r="D467" s="57" t="s">
        <v>1001</v>
      </c>
      <c r="E467" s="57">
        <v>3</v>
      </c>
      <c r="F467" s="57">
        <v>2</v>
      </c>
      <c r="G467" s="57">
        <v>2</v>
      </c>
      <c r="H467" s="57">
        <v>7</v>
      </c>
      <c r="I467" s="57">
        <v>13</v>
      </c>
      <c r="J467" s="104">
        <v>0.54</v>
      </c>
      <c r="K467" s="56" t="s">
        <v>1008</v>
      </c>
      <c r="L467" s="57" t="s">
        <v>1005</v>
      </c>
      <c r="M467" s="57" t="s">
        <v>1006</v>
      </c>
      <c r="N467" s="57">
        <v>100</v>
      </c>
      <c r="O467" s="57"/>
      <c r="P467" s="57"/>
      <c r="Q467" s="57"/>
      <c r="R467" s="57" t="s">
        <v>18</v>
      </c>
      <c r="S467" s="57" t="s">
        <v>55</v>
      </c>
      <c r="T467" s="61" t="s">
        <v>13</v>
      </c>
      <c r="U467" s="56" t="s">
        <v>7330</v>
      </c>
      <c r="V467" s="61" t="s">
        <v>13</v>
      </c>
      <c r="W467" s="61" t="s">
        <v>13</v>
      </c>
      <c r="X467" s="61" t="s">
        <v>7330</v>
      </c>
      <c r="Y467" s="61" t="s">
        <v>13</v>
      </c>
      <c r="Z467" s="61" t="s">
        <v>13</v>
      </c>
      <c r="AA467" s="61" t="s">
        <v>13</v>
      </c>
      <c r="AB467" s="61" t="s">
        <v>13</v>
      </c>
      <c r="AC467" s="56" t="s">
        <v>13</v>
      </c>
      <c r="AD467" s="56" t="s">
        <v>7330</v>
      </c>
      <c r="AE467" s="56" t="s">
        <v>13</v>
      </c>
      <c r="AF467" s="56" t="s">
        <v>13</v>
      </c>
      <c r="AG467" s="56" t="s">
        <v>13</v>
      </c>
      <c r="AH467" s="56" t="s">
        <v>13</v>
      </c>
    </row>
    <row r="468" spans="1:34" ht="24.9" customHeight="1" x14ac:dyDescent="0.3">
      <c r="A468" s="54" t="s">
        <v>5268</v>
      </c>
      <c r="B468" s="55" t="s">
        <v>5260</v>
      </c>
      <c r="C468" s="56" t="s">
        <v>5264</v>
      </c>
      <c r="D468" s="56" t="s">
        <v>5261</v>
      </c>
      <c r="E468" s="56">
        <v>1</v>
      </c>
      <c r="F468" s="56">
        <v>0</v>
      </c>
      <c r="G468" s="56">
        <v>2</v>
      </c>
      <c r="H468" s="56">
        <v>3</v>
      </c>
      <c r="I468" s="56">
        <v>11</v>
      </c>
      <c r="J468" s="104">
        <v>0.27272727272727271</v>
      </c>
      <c r="K468" s="56" t="s">
        <v>5269</v>
      </c>
      <c r="L468" s="56" t="s">
        <v>5265</v>
      </c>
      <c r="M468" s="56" t="s">
        <v>5264</v>
      </c>
      <c r="N468" s="56">
        <v>100</v>
      </c>
      <c r="O468" s="56"/>
      <c r="P468" s="56"/>
      <c r="Q468" s="56"/>
      <c r="R468" s="56" t="s">
        <v>63</v>
      </c>
      <c r="S468" s="56" t="s">
        <v>149</v>
      </c>
      <c r="T468" s="58" t="s">
        <v>7330</v>
      </c>
      <c r="U468" s="56" t="s">
        <v>13</v>
      </c>
      <c r="V468" s="58" t="s">
        <v>13</v>
      </c>
      <c r="W468" s="58" t="s">
        <v>7330</v>
      </c>
      <c r="X468" s="58" t="s">
        <v>13</v>
      </c>
      <c r="Y468" s="58" t="s">
        <v>13</v>
      </c>
      <c r="Z468" s="58" t="s">
        <v>13</v>
      </c>
      <c r="AA468" s="58" t="s">
        <v>13</v>
      </c>
      <c r="AB468" s="58" t="s">
        <v>13</v>
      </c>
      <c r="AC468" s="56" t="s">
        <v>13</v>
      </c>
      <c r="AD468" s="56" t="s">
        <v>13</v>
      </c>
      <c r="AE468" s="56" t="s">
        <v>13</v>
      </c>
      <c r="AF468" s="56" t="s">
        <v>13</v>
      </c>
      <c r="AG468" s="56" t="s">
        <v>13</v>
      </c>
      <c r="AH468" s="56" t="s">
        <v>13</v>
      </c>
    </row>
    <row r="469" spans="1:34" ht="24.9" customHeight="1" x14ac:dyDescent="0.3">
      <c r="A469" s="54" t="s">
        <v>2900</v>
      </c>
      <c r="B469" s="55" t="s">
        <v>2869</v>
      </c>
      <c r="C469" s="56" t="s">
        <v>2873</v>
      </c>
      <c r="D469" s="56" t="s">
        <v>2870</v>
      </c>
      <c r="E469" s="56">
        <v>6</v>
      </c>
      <c r="F469" s="56">
        <v>1</v>
      </c>
      <c r="G469" s="56">
        <v>8</v>
      </c>
      <c r="H469" s="56">
        <v>15</v>
      </c>
      <c r="I469" s="56">
        <v>60</v>
      </c>
      <c r="J469" s="104">
        <v>0.25</v>
      </c>
      <c r="K469" s="56" t="s">
        <v>2901</v>
      </c>
      <c r="L469" s="56" t="s">
        <v>2874</v>
      </c>
      <c r="M469" s="56" t="s">
        <v>2875</v>
      </c>
      <c r="N469" s="56">
        <v>100</v>
      </c>
      <c r="O469" s="56"/>
      <c r="P469" s="56"/>
      <c r="Q469" s="56"/>
      <c r="R469" s="56" t="s">
        <v>18</v>
      </c>
      <c r="S469" s="56" t="s">
        <v>644</v>
      </c>
      <c r="T469" s="58" t="s">
        <v>7330</v>
      </c>
      <c r="U469" s="56" t="s">
        <v>13</v>
      </c>
      <c r="V469" s="58" t="s">
        <v>13</v>
      </c>
      <c r="W469" s="58" t="s">
        <v>7330</v>
      </c>
      <c r="X469" s="58" t="s">
        <v>13</v>
      </c>
      <c r="Y469" s="58" t="s">
        <v>13</v>
      </c>
      <c r="Z469" s="58" t="s">
        <v>13</v>
      </c>
      <c r="AA469" s="58" t="s">
        <v>13</v>
      </c>
      <c r="AB469" s="58" t="s">
        <v>13</v>
      </c>
      <c r="AC469" s="56" t="s">
        <v>13</v>
      </c>
      <c r="AD469" s="56" t="s">
        <v>13</v>
      </c>
      <c r="AE469" s="56" t="s">
        <v>13</v>
      </c>
      <c r="AF469" s="56" t="s">
        <v>13</v>
      </c>
      <c r="AG469" s="56" t="s">
        <v>13</v>
      </c>
      <c r="AH469" s="56" t="s">
        <v>13</v>
      </c>
    </row>
    <row r="470" spans="1:34" ht="24.9" customHeight="1" x14ac:dyDescent="0.3">
      <c r="A470" s="54" t="s">
        <v>1128</v>
      </c>
      <c r="B470" s="55" t="s">
        <v>1099</v>
      </c>
      <c r="C470" s="56" t="s">
        <v>1103</v>
      </c>
      <c r="D470" s="56" t="s">
        <v>1100</v>
      </c>
      <c r="E470" s="56">
        <v>5</v>
      </c>
      <c r="F470" s="56">
        <v>2</v>
      </c>
      <c r="G470" s="56">
        <v>10</v>
      </c>
      <c r="H470" s="56">
        <v>17</v>
      </c>
      <c r="I470" s="56">
        <v>46</v>
      </c>
      <c r="J470" s="104">
        <v>0.36956521739130432</v>
      </c>
      <c r="K470" s="56" t="s">
        <v>1129</v>
      </c>
      <c r="L470" s="56" t="s">
        <v>1104</v>
      </c>
      <c r="M470" s="56" t="s">
        <v>1103</v>
      </c>
      <c r="N470" s="56">
        <v>100</v>
      </c>
      <c r="O470" s="56"/>
      <c r="P470" s="56"/>
      <c r="Q470" s="56"/>
      <c r="R470" s="56" t="s">
        <v>18</v>
      </c>
      <c r="S470" s="57" t="s">
        <v>55</v>
      </c>
      <c r="T470" s="58" t="s">
        <v>13</v>
      </c>
      <c r="U470" s="56" t="s">
        <v>13</v>
      </c>
      <c r="V470" s="58" t="s">
        <v>7330</v>
      </c>
      <c r="W470" s="58" t="s">
        <v>7330</v>
      </c>
      <c r="X470" s="58" t="s">
        <v>13</v>
      </c>
      <c r="Y470" s="58" t="s">
        <v>13</v>
      </c>
      <c r="Z470" s="58" t="s">
        <v>13</v>
      </c>
      <c r="AA470" s="58" t="s">
        <v>13</v>
      </c>
      <c r="AB470" s="58" t="s">
        <v>7330</v>
      </c>
      <c r="AC470" s="56" t="s">
        <v>13</v>
      </c>
      <c r="AD470" s="56" t="s">
        <v>7330</v>
      </c>
      <c r="AE470" s="56" t="s">
        <v>13</v>
      </c>
      <c r="AF470" s="56" t="s">
        <v>13</v>
      </c>
      <c r="AG470" s="56" t="s">
        <v>7330</v>
      </c>
      <c r="AH470" s="56" t="s">
        <v>13</v>
      </c>
    </row>
    <row r="471" spans="1:34" ht="24.9" customHeight="1" x14ac:dyDescent="0.3">
      <c r="A471" s="59" t="s">
        <v>2337</v>
      </c>
      <c r="B471" s="60" t="s">
        <v>2331</v>
      </c>
      <c r="C471" s="57" t="s">
        <v>110</v>
      </c>
      <c r="D471" s="57"/>
      <c r="E471" s="57">
        <v>0</v>
      </c>
      <c r="F471" s="57">
        <v>2</v>
      </c>
      <c r="G471" s="57">
        <v>0</v>
      </c>
      <c r="H471" s="57">
        <v>2</v>
      </c>
      <c r="I471" s="57">
        <v>7</v>
      </c>
      <c r="J471" s="104">
        <v>0.2857142857142857</v>
      </c>
      <c r="K471" s="56" t="s">
        <v>2338</v>
      </c>
      <c r="L471" s="57" t="s">
        <v>2334</v>
      </c>
      <c r="M471" s="57" t="s">
        <v>202</v>
      </c>
      <c r="N471" s="57">
        <v>100</v>
      </c>
      <c r="O471" s="56" t="s">
        <v>17919</v>
      </c>
      <c r="P471" s="57" t="s">
        <v>2335</v>
      </c>
      <c r="Q471" s="57">
        <v>100</v>
      </c>
      <c r="R471" s="57" t="s">
        <v>112</v>
      </c>
      <c r="S471" s="56" t="s">
        <v>130</v>
      </c>
      <c r="T471" s="61" t="s">
        <v>13</v>
      </c>
      <c r="U471" s="56" t="s">
        <v>7330</v>
      </c>
      <c r="V471" s="61" t="s">
        <v>13</v>
      </c>
      <c r="W471" s="61" t="s">
        <v>13</v>
      </c>
      <c r="X471" s="61" t="s">
        <v>7330</v>
      </c>
      <c r="Y471" s="61" t="s">
        <v>13</v>
      </c>
      <c r="Z471" s="61" t="s">
        <v>13</v>
      </c>
      <c r="AA471" s="58" t="s">
        <v>7330</v>
      </c>
      <c r="AB471" s="61" t="s">
        <v>13</v>
      </c>
      <c r="AC471" s="56" t="s">
        <v>13</v>
      </c>
      <c r="AD471" s="56" t="s">
        <v>13</v>
      </c>
      <c r="AE471" s="56" t="s">
        <v>13</v>
      </c>
      <c r="AF471" s="56" t="s">
        <v>13</v>
      </c>
      <c r="AG471" s="56" t="s">
        <v>13</v>
      </c>
      <c r="AH471" s="56" t="s">
        <v>13</v>
      </c>
    </row>
    <row r="472" spans="1:34" ht="24.9" customHeight="1" x14ac:dyDescent="0.3">
      <c r="A472" s="54" t="s">
        <v>1143</v>
      </c>
      <c r="B472" s="55" t="s">
        <v>1099</v>
      </c>
      <c r="C472" s="56" t="s">
        <v>1103</v>
      </c>
      <c r="D472" s="56" t="s">
        <v>1100</v>
      </c>
      <c r="E472" s="56">
        <v>5</v>
      </c>
      <c r="F472" s="56">
        <v>2</v>
      </c>
      <c r="G472" s="56">
        <v>10</v>
      </c>
      <c r="H472" s="56">
        <v>17</v>
      </c>
      <c r="I472" s="56">
        <v>46</v>
      </c>
      <c r="J472" s="104">
        <v>0.36956521739130432</v>
      </c>
      <c r="K472" s="56" t="s">
        <v>1144</v>
      </c>
      <c r="L472" s="56" t="s">
        <v>1104</v>
      </c>
      <c r="M472" s="56" t="s">
        <v>1103</v>
      </c>
      <c r="N472" s="56">
        <v>100</v>
      </c>
      <c r="O472" s="56"/>
      <c r="P472" s="56"/>
      <c r="Q472" s="56"/>
      <c r="R472" s="56" t="s">
        <v>18</v>
      </c>
      <c r="S472" s="57" t="s">
        <v>55</v>
      </c>
      <c r="T472" s="58" t="s">
        <v>7330</v>
      </c>
      <c r="U472" s="56" t="s">
        <v>13</v>
      </c>
      <c r="V472" s="58" t="s">
        <v>13</v>
      </c>
      <c r="W472" s="58" t="s">
        <v>7330</v>
      </c>
      <c r="X472" s="58" t="s">
        <v>13</v>
      </c>
      <c r="Y472" s="58" t="s">
        <v>13</v>
      </c>
      <c r="Z472" s="58" t="s">
        <v>13</v>
      </c>
      <c r="AA472" s="58" t="s">
        <v>13</v>
      </c>
      <c r="AB472" s="58" t="s">
        <v>13</v>
      </c>
      <c r="AC472" s="56" t="s">
        <v>13</v>
      </c>
      <c r="AD472" s="56" t="s">
        <v>13</v>
      </c>
      <c r="AE472" s="56" t="s">
        <v>13</v>
      </c>
      <c r="AF472" s="56" t="s">
        <v>13</v>
      </c>
      <c r="AG472" s="56" t="s">
        <v>13</v>
      </c>
      <c r="AH472" s="56" t="s">
        <v>13</v>
      </c>
    </row>
    <row r="473" spans="1:34" ht="24.9" customHeight="1" x14ac:dyDescent="0.3">
      <c r="A473" s="59" t="s">
        <v>1357</v>
      </c>
      <c r="B473" s="60" t="s">
        <v>1355</v>
      </c>
      <c r="C473" s="57" t="s">
        <v>1350</v>
      </c>
      <c r="D473" s="57" t="s">
        <v>1356</v>
      </c>
      <c r="E473" s="57">
        <v>0</v>
      </c>
      <c r="F473" s="57">
        <v>1</v>
      </c>
      <c r="G473" s="57">
        <v>0</v>
      </c>
      <c r="H473" s="57">
        <v>1</v>
      </c>
      <c r="I473" s="57">
        <v>5</v>
      </c>
      <c r="J473" s="104">
        <v>0.2</v>
      </c>
      <c r="K473" s="56" t="s">
        <v>1358</v>
      </c>
      <c r="L473" s="57" t="s">
        <v>1359</v>
      </c>
      <c r="M473" s="57" t="s">
        <v>1352</v>
      </c>
      <c r="N473" s="57" t="s">
        <v>7397</v>
      </c>
      <c r="O473" s="57"/>
      <c r="P473" s="57"/>
      <c r="Q473" s="57"/>
      <c r="R473" s="57" t="s">
        <v>18</v>
      </c>
      <c r="S473" s="56" t="s">
        <v>130</v>
      </c>
      <c r="T473" s="61" t="s">
        <v>13</v>
      </c>
      <c r="U473" s="56" t="s">
        <v>7330</v>
      </c>
      <c r="V473" s="61" t="s">
        <v>13</v>
      </c>
      <c r="W473" s="61" t="s">
        <v>13</v>
      </c>
      <c r="X473" s="61" t="s">
        <v>7330</v>
      </c>
      <c r="Y473" s="61" t="s">
        <v>13</v>
      </c>
      <c r="Z473" s="61" t="s">
        <v>13</v>
      </c>
      <c r="AA473" s="58" t="s">
        <v>7330</v>
      </c>
      <c r="AB473" s="61" t="s">
        <v>13</v>
      </c>
      <c r="AC473" s="56" t="s">
        <v>13</v>
      </c>
      <c r="AD473" s="56" t="s">
        <v>7330</v>
      </c>
      <c r="AE473" s="56" t="s">
        <v>13</v>
      </c>
      <c r="AF473" s="56" t="s">
        <v>13</v>
      </c>
      <c r="AG473" s="56" t="s">
        <v>7330</v>
      </c>
      <c r="AH473" s="56" t="s">
        <v>13</v>
      </c>
    </row>
    <row r="474" spans="1:34" ht="24.9" customHeight="1" x14ac:dyDescent="0.3">
      <c r="A474" s="54" t="s">
        <v>7104</v>
      </c>
      <c r="B474" s="55" t="s">
        <v>7098</v>
      </c>
      <c r="C474" s="56" t="s">
        <v>7101</v>
      </c>
      <c r="D474" s="56"/>
      <c r="E474" s="56">
        <v>3</v>
      </c>
      <c r="F474" s="56">
        <v>0</v>
      </c>
      <c r="G474" s="56">
        <v>1</v>
      </c>
      <c r="H474" s="56">
        <v>4</v>
      </c>
      <c r="I474" s="56">
        <v>26</v>
      </c>
      <c r="J474" s="104">
        <v>0.15384615384615385</v>
      </c>
      <c r="K474" s="56" t="s">
        <v>7105</v>
      </c>
      <c r="L474" s="56" t="s">
        <v>7102</v>
      </c>
      <c r="M474" s="56" t="s">
        <v>7103</v>
      </c>
      <c r="N474" s="56" t="s">
        <v>7408</v>
      </c>
      <c r="O474" s="56"/>
      <c r="P474" s="56"/>
      <c r="Q474" s="56"/>
      <c r="R474" s="56" t="s">
        <v>236</v>
      </c>
      <c r="S474" s="56" t="s">
        <v>250</v>
      </c>
      <c r="T474" s="58" t="s">
        <v>7330</v>
      </c>
      <c r="U474" s="56" t="s">
        <v>13</v>
      </c>
      <c r="V474" s="58" t="s">
        <v>13</v>
      </c>
      <c r="W474" s="58" t="s">
        <v>7330</v>
      </c>
      <c r="X474" s="58" t="s">
        <v>13</v>
      </c>
      <c r="Y474" s="58" t="s">
        <v>13</v>
      </c>
      <c r="Z474" s="58" t="s">
        <v>13</v>
      </c>
      <c r="AA474" s="58" t="s">
        <v>13</v>
      </c>
      <c r="AB474" s="58" t="s">
        <v>13</v>
      </c>
      <c r="AC474" s="56" t="s">
        <v>13</v>
      </c>
      <c r="AD474" s="56" t="s">
        <v>13</v>
      </c>
      <c r="AE474" s="56" t="s">
        <v>13</v>
      </c>
      <c r="AF474" s="56" t="s">
        <v>13</v>
      </c>
      <c r="AG474" s="56" t="s">
        <v>13</v>
      </c>
      <c r="AH474" s="56" t="s">
        <v>13</v>
      </c>
    </row>
    <row r="475" spans="1:34" ht="24.9" customHeight="1" x14ac:dyDescent="0.3">
      <c r="A475" s="54" t="s">
        <v>747</v>
      </c>
      <c r="B475" s="55" t="s">
        <v>726</v>
      </c>
      <c r="C475" s="56" t="s">
        <v>729</v>
      </c>
      <c r="D475" s="56"/>
      <c r="E475" s="56">
        <v>6</v>
      </c>
      <c r="F475" s="56">
        <v>2</v>
      </c>
      <c r="G475" s="56">
        <v>2</v>
      </c>
      <c r="H475" s="56">
        <v>10</v>
      </c>
      <c r="I475" s="56">
        <v>30</v>
      </c>
      <c r="J475" s="104">
        <v>0.33333333333333331</v>
      </c>
      <c r="K475" s="56" t="s">
        <v>748</v>
      </c>
      <c r="L475" s="56" t="s">
        <v>730</v>
      </c>
      <c r="M475" s="56" t="s">
        <v>731</v>
      </c>
      <c r="N475" s="56">
        <v>100</v>
      </c>
      <c r="O475" s="56"/>
      <c r="P475" s="56"/>
      <c r="Q475" s="56"/>
      <c r="R475" s="56" t="s">
        <v>18</v>
      </c>
      <c r="S475" s="56" t="s">
        <v>644</v>
      </c>
      <c r="T475" s="58" t="s">
        <v>7330</v>
      </c>
      <c r="U475" s="56" t="s">
        <v>13</v>
      </c>
      <c r="V475" s="58" t="s">
        <v>13</v>
      </c>
      <c r="W475" s="58" t="s">
        <v>7330</v>
      </c>
      <c r="X475" s="58" t="s">
        <v>13</v>
      </c>
      <c r="Y475" s="58" t="s">
        <v>13</v>
      </c>
      <c r="Z475" s="58" t="s">
        <v>13</v>
      </c>
      <c r="AA475" s="58" t="s">
        <v>13</v>
      </c>
      <c r="AB475" s="58" t="s">
        <v>13</v>
      </c>
      <c r="AC475" s="56" t="s">
        <v>13</v>
      </c>
      <c r="AD475" s="56" t="s">
        <v>13</v>
      </c>
      <c r="AE475" s="56" t="s">
        <v>13</v>
      </c>
      <c r="AF475" s="56" t="s">
        <v>13</v>
      </c>
      <c r="AG475" s="56" t="s">
        <v>13</v>
      </c>
      <c r="AH475" s="56" t="s">
        <v>13</v>
      </c>
    </row>
    <row r="476" spans="1:34" ht="24.9" customHeight="1" x14ac:dyDescent="0.3">
      <c r="A476" s="59" t="s">
        <v>1002</v>
      </c>
      <c r="B476" s="60" t="s">
        <v>1000</v>
      </c>
      <c r="C476" s="57" t="s">
        <v>1004</v>
      </c>
      <c r="D476" s="57" t="s">
        <v>1001</v>
      </c>
      <c r="E476" s="57">
        <v>3</v>
      </c>
      <c r="F476" s="57">
        <v>2</v>
      </c>
      <c r="G476" s="57">
        <v>2</v>
      </c>
      <c r="H476" s="57">
        <v>7</v>
      </c>
      <c r="I476" s="57">
        <v>13</v>
      </c>
      <c r="J476" s="104">
        <v>0.54</v>
      </c>
      <c r="K476" s="56" t="s">
        <v>1003</v>
      </c>
      <c r="L476" s="57" t="s">
        <v>1005</v>
      </c>
      <c r="M476" s="57" t="s">
        <v>1006</v>
      </c>
      <c r="N476" s="57">
        <v>100</v>
      </c>
      <c r="O476" s="57"/>
      <c r="P476" s="57"/>
      <c r="Q476" s="57"/>
      <c r="R476" s="57" t="s">
        <v>18</v>
      </c>
      <c r="S476" s="57" t="s">
        <v>55</v>
      </c>
      <c r="T476" s="61" t="s">
        <v>13</v>
      </c>
      <c r="U476" s="56" t="s">
        <v>7330</v>
      </c>
      <c r="V476" s="61" t="s">
        <v>13</v>
      </c>
      <c r="W476" s="61" t="s">
        <v>13</v>
      </c>
      <c r="X476" s="61" t="s">
        <v>7330</v>
      </c>
      <c r="Y476" s="61" t="s">
        <v>13</v>
      </c>
      <c r="Z476" s="61" t="s">
        <v>13</v>
      </c>
      <c r="AA476" s="61" t="s">
        <v>13</v>
      </c>
      <c r="AB476" s="61" t="s">
        <v>13</v>
      </c>
      <c r="AC476" s="56" t="s">
        <v>13</v>
      </c>
      <c r="AD476" s="56" t="s">
        <v>7330</v>
      </c>
      <c r="AE476" s="56" t="s">
        <v>13</v>
      </c>
      <c r="AF476" s="56" t="s">
        <v>13</v>
      </c>
      <c r="AG476" s="56" t="s">
        <v>13</v>
      </c>
      <c r="AH476" s="56" t="s">
        <v>13</v>
      </c>
    </row>
    <row r="477" spans="1:34" ht="24.9" customHeight="1" x14ac:dyDescent="0.3">
      <c r="A477" s="59" t="s">
        <v>1231</v>
      </c>
      <c r="B477" s="60" t="s">
        <v>1225</v>
      </c>
      <c r="C477" s="57" t="s">
        <v>1229</v>
      </c>
      <c r="D477" s="57" t="s">
        <v>1226</v>
      </c>
      <c r="E477" s="57">
        <v>0</v>
      </c>
      <c r="F477" s="57">
        <v>2</v>
      </c>
      <c r="G477" s="57">
        <v>0</v>
      </c>
      <c r="H477" s="57">
        <v>2</v>
      </c>
      <c r="I477" s="57">
        <v>11</v>
      </c>
      <c r="J477" s="104">
        <v>0.18181818181818182</v>
      </c>
      <c r="K477" s="56" t="s">
        <v>1232</v>
      </c>
      <c r="L477" s="57" t="s">
        <v>1230</v>
      </c>
      <c r="M477" s="57" t="s">
        <v>1229</v>
      </c>
      <c r="N477" s="57">
        <v>100</v>
      </c>
      <c r="O477" s="57"/>
      <c r="P477" s="57"/>
      <c r="Q477" s="57"/>
      <c r="R477" s="57" t="s">
        <v>18</v>
      </c>
      <c r="S477" s="57" t="s">
        <v>55</v>
      </c>
      <c r="T477" s="61" t="s">
        <v>13</v>
      </c>
      <c r="U477" s="56" t="s">
        <v>7330</v>
      </c>
      <c r="V477" s="61" t="s">
        <v>13</v>
      </c>
      <c r="W477" s="61" t="s">
        <v>13</v>
      </c>
      <c r="X477" s="61" t="s">
        <v>13</v>
      </c>
      <c r="Y477" s="61" t="s">
        <v>13</v>
      </c>
      <c r="Z477" s="61" t="s">
        <v>13</v>
      </c>
      <c r="AA477" s="61" t="s">
        <v>13</v>
      </c>
      <c r="AB477" s="61" t="s">
        <v>13</v>
      </c>
      <c r="AC477" s="56" t="s">
        <v>13</v>
      </c>
      <c r="AD477" s="56" t="s">
        <v>13</v>
      </c>
      <c r="AE477" s="56" t="s">
        <v>13</v>
      </c>
      <c r="AF477" s="56" t="s">
        <v>13</v>
      </c>
      <c r="AG477" s="56" t="s">
        <v>7330</v>
      </c>
      <c r="AH477" s="56" t="s">
        <v>13</v>
      </c>
    </row>
    <row r="478" spans="1:34" ht="24.9" customHeight="1" x14ac:dyDescent="0.3">
      <c r="A478" s="54" t="s">
        <v>2788</v>
      </c>
      <c r="B478" s="55" t="s">
        <v>2772</v>
      </c>
      <c r="C478" s="56" t="s">
        <v>2776</v>
      </c>
      <c r="D478" s="56" t="s">
        <v>2773</v>
      </c>
      <c r="E478" s="56">
        <v>3</v>
      </c>
      <c r="F478" s="56">
        <v>0</v>
      </c>
      <c r="G478" s="56">
        <v>3</v>
      </c>
      <c r="H478" s="56">
        <v>6</v>
      </c>
      <c r="I478" s="56">
        <v>24</v>
      </c>
      <c r="J478" s="104">
        <v>0.25</v>
      </c>
      <c r="K478" s="56" t="s">
        <v>2787</v>
      </c>
      <c r="L478" s="56" t="s">
        <v>2777</v>
      </c>
      <c r="M478" s="56" t="s">
        <v>2776</v>
      </c>
      <c r="N478" s="56">
        <v>100</v>
      </c>
      <c r="O478" s="56"/>
      <c r="P478" s="56"/>
      <c r="Q478" s="56"/>
      <c r="R478" s="56" t="s">
        <v>18</v>
      </c>
      <c r="S478" s="56" t="s">
        <v>102</v>
      </c>
      <c r="T478" s="58" t="s">
        <v>7330</v>
      </c>
      <c r="U478" s="56" t="s">
        <v>13</v>
      </c>
      <c r="V478" s="58" t="s">
        <v>13</v>
      </c>
      <c r="W478" s="58" t="s">
        <v>7330</v>
      </c>
      <c r="X478" s="58" t="s">
        <v>13</v>
      </c>
      <c r="Y478" s="58" t="s">
        <v>13</v>
      </c>
      <c r="Z478" s="58" t="s">
        <v>7330</v>
      </c>
      <c r="AA478" s="58" t="s">
        <v>13</v>
      </c>
      <c r="AB478" s="58" t="s">
        <v>13</v>
      </c>
      <c r="AC478" s="56" t="s">
        <v>7330</v>
      </c>
      <c r="AD478" s="56" t="s">
        <v>13</v>
      </c>
      <c r="AE478" s="56" t="s">
        <v>13</v>
      </c>
      <c r="AF478" s="56" t="s">
        <v>7330</v>
      </c>
      <c r="AG478" s="56" t="s">
        <v>13</v>
      </c>
      <c r="AH478" s="56" t="s">
        <v>13</v>
      </c>
    </row>
    <row r="479" spans="1:34" ht="24.9" customHeight="1" x14ac:dyDescent="0.3">
      <c r="A479" s="54" t="s">
        <v>5363</v>
      </c>
      <c r="B479" s="55" t="s">
        <v>5354</v>
      </c>
      <c r="C479" s="56" t="s">
        <v>5357</v>
      </c>
      <c r="D479" s="56"/>
      <c r="E479" s="56">
        <v>6</v>
      </c>
      <c r="F479" s="56">
        <v>2</v>
      </c>
      <c r="G479" s="56">
        <v>4</v>
      </c>
      <c r="H479" s="56">
        <v>12</v>
      </c>
      <c r="I479" s="56">
        <v>19</v>
      </c>
      <c r="J479" s="104">
        <v>0.63157894736842102</v>
      </c>
      <c r="K479" s="56" t="s">
        <v>5364</v>
      </c>
      <c r="L479" s="56" t="s">
        <v>5358</v>
      </c>
      <c r="M479" s="56" t="s">
        <v>202</v>
      </c>
      <c r="N479" s="56" t="s">
        <v>7378</v>
      </c>
      <c r="O479" s="56"/>
      <c r="P479" s="56"/>
      <c r="Q479" s="56"/>
      <c r="R479" s="56" t="s">
        <v>18</v>
      </c>
      <c r="S479" s="56" t="s">
        <v>113</v>
      </c>
      <c r="T479" s="58" t="s">
        <v>13</v>
      </c>
      <c r="U479" s="56" t="s">
        <v>13</v>
      </c>
      <c r="V479" s="58" t="s">
        <v>7330</v>
      </c>
      <c r="W479" s="58" t="s">
        <v>13</v>
      </c>
      <c r="X479" s="58" t="s">
        <v>13</v>
      </c>
      <c r="Y479" s="58" t="s">
        <v>7330</v>
      </c>
      <c r="Z479" s="58" t="s">
        <v>13</v>
      </c>
      <c r="AA479" s="58" t="s">
        <v>7330</v>
      </c>
      <c r="AB479" s="58" t="s">
        <v>13</v>
      </c>
      <c r="AC479" s="56" t="s">
        <v>13</v>
      </c>
      <c r="AD479" s="56" t="s">
        <v>13</v>
      </c>
      <c r="AE479" s="56" t="s">
        <v>7330</v>
      </c>
      <c r="AF479" s="56" t="s">
        <v>13</v>
      </c>
      <c r="AG479" s="56" t="s">
        <v>13</v>
      </c>
      <c r="AH479" s="56" t="s">
        <v>7330</v>
      </c>
    </row>
    <row r="480" spans="1:34" ht="24.9" customHeight="1" x14ac:dyDescent="0.3">
      <c r="A480" s="59" t="s">
        <v>5359</v>
      </c>
      <c r="B480" s="60" t="s">
        <v>5354</v>
      </c>
      <c r="C480" s="57" t="s">
        <v>5357</v>
      </c>
      <c r="D480" s="57"/>
      <c r="E480" s="57">
        <v>6</v>
      </c>
      <c r="F480" s="57">
        <v>2</v>
      </c>
      <c r="G480" s="57">
        <v>4</v>
      </c>
      <c r="H480" s="57">
        <v>12</v>
      </c>
      <c r="I480" s="57">
        <v>19</v>
      </c>
      <c r="J480" s="104">
        <v>0.63157894736842102</v>
      </c>
      <c r="K480" s="56" t="s">
        <v>5360</v>
      </c>
      <c r="L480" s="57" t="s">
        <v>5358</v>
      </c>
      <c r="M480" s="57" t="s">
        <v>202</v>
      </c>
      <c r="N480" s="57" t="s">
        <v>7378</v>
      </c>
      <c r="O480" s="57"/>
      <c r="P480" s="57"/>
      <c r="Q480" s="57"/>
      <c r="R480" s="57" t="s">
        <v>18</v>
      </c>
      <c r="S480" s="56" t="s">
        <v>113</v>
      </c>
      <c r="T480" s="61" t="s">
        <v>13</v>
      </c>
      <c r="U480" s="56" t="s">
        <v>7330</v>
      </c>
      <c r="V480" s="61" t="s">
        <v>13</v>
      </c>
      <c r="W480" s="61" t="s">
        <v>13</v>
      </c>
      <c r="X480" s="61" t="s">
        <v>7330</v>
      </c>
      <c r="Y480" s="61" t="s">
        <v>13</v>
      </c>
      <c r="Z480" s="61" t="s">
        <v>13</v>
      </c>
      <c r="AA480" s="58" t="s">
        <v>7330</v>
      </c>
      <c r="AB480" s="61" t="s">
        <v>13</v>
      </c>
      <c r="AC480" s="56" t="s">
        <v>13</v>
      </c>
      <c r="AD480" s="56" t="s">
        <v>13</v>
      </c>
      <c r="AE480" s="56" t="s">
        <v>13</v>
      </c>
      <c r="AF480" s="56" t="s">
        <v>13</v>
      </c>
      <c r="AG480" s="56" t="s">
        <v>7330</v>
      </c>
      <c r="AH480" s="56" t="s">
        <v>13</v>
      </c>
    </row>
    <row r="481" spans="1:34" ht="24.9" customHeight="1" x14ac:dyDescent="0.3">
      <c r="A481" s="54" t="s">
        <v>2138</v>
      </c>
      <c r="B481" s="55" t="s">
        <v>2129</v>
      </c>
      <c r="C481" s="56" t="s">
        <v>2133</v>
      </c>
      <c r="D481" s="56" t="s">
        <v>2130</v>
      </c>
      <c r="E481" s="56">
        <v>6</v>
      </c>
      <c r="F481" s="56">
        <v>2</v>
      </c>
      <c r="G481" s="56">
        <v>1</v>
      </c>
      <c r="H481" s="56">
        <v>9</v>
      </c>
      <c r="I481" s="56">
        <v>30</v>
      </c>
      <c r="J481" s="104">
        <v>0.3</v>
      </c>
      <c r="K481" s="56" t="s">
        <v>2139</v>
      </c>
      <c r="L481" s="56" t="s">
        <v>2134</v>
      </c>
      <c r="M481" s="56" t="s">
        <v>2135</v>
      </c>
      <c r="N481" s="56">
        <v>100</v>
      </c>
      <c r="O481" s="56"/>
      <c r="P481" s="56"/>
      <c r="Q481" s="56"/>
      <c r="R481" s="56" t="s">
        <v>18</v>
      </c>
      <c r="S481" s="56" t="s">
        <v>465</v>
      </c>
      <c r="T481" s="58" t="s">
        <v>13</v>
      </c>
      <c r="U481" s="56" t="s">
        <v>13</v>
      </c>
      <c r="V481" s="58" t="s">
        <v>7330</v>
      </c>
      <c r="W481" s="58" t="s">
        <v>7330</v>
      </c>
      <c r="X481" s="58" t="s">
        <v>13</v>
      </c>
      <c r="Y481" s="58" t="s">
        <v>13</v>
      </c>
      <c r="Z481" s="58" t="s">
        <v>13</v>
      </c>
      <c r="AA481" s="58" t="s">
        <v>13</v>
      </c>
      <c r="AB481" s="58" t="s">
        <v>13</v>
      </c>
      <c r="AC481" s="56" t="s">
        <v>7330</v>
      </c>
      <c r="AD481" s="56" t="s">
        <v>13</v>
      </c>
      <c r="AE481" s="56" t="s">
        <v>13</v>
      </c>
      <c r="AF481" s="56" t="s">
        <v>13</v>
      </c>
      <c r="AG481" s="56" t="s">
        <v>7330</v>
      </c>
      <c r="AH481" s="56" t="s">
        <v>13</v>
      </c>
    </row>
    <row r="482" spans="1:34" ht="24.9" customHeight="1" x14ac:dyDescent="0.3">
      <c r="A482" s="54" t="s">
        <v>3128</v>
      </c>
      <c r="B482" s="55" t="s">
        <v>3127</v>
      </c>
      <c r="C482" s="56" t="s">
        <v>110</v>
      </c>
      <c r="D482" s="56"/>
      <c r="E482" s="56">
        <v>1</v>
      </c>
      <c r="F482" s="56">
        <v>0</v>
      </c>
      <c r="G482" s="56">
        <v>0</v>
      </c>
      <c r="H482" s="56">
        <v>1</v>
      </c>
      <c r="I482" s="56">
        <v>3</v>
      </c>
      <c r="J482" s="104">
        <v>0.33333333333333331</v>
      </c>
      <c r="K482" s="56" t="s">
        <v>3129</v>
      </c>
      <c r="L482" s="56" t="s">
        <v>3130</v>
      </c>
      <c r="M482" s="56" t="s">
        <v>110</v>
      </c>
      <c r="N482" s="56" t="s">
        <v>7384</v>
      </c>
      <c r="O482" s="56" t="s">
        <v>18002</v>
      </c>
      <c r="P482" s="56" t="s">
        <v>3131</v>
      </c>
      <c r="Q482" s="56">
        <v>100</v>
      </c>
      <c r="R482" s="56" t="s">
        <v>112</v>
      </c>
      <c r="S482" s="56" t="s">
        <v>113</v>
      </c>
      <c r="T482" s="58" t="s">
        <v>7330</v>
      </c>
      <c r="U482" s="56" t="s">
        <v>13</v>
      </c>
      <c r="V482" s="58" t="s">
        <v>13</v>
      </c>
      <c r="W482" s="58" t="s">
        <v>7330</v>
      </c>
      <c r="X482" s="58" t="s">
        <v>13</v>
      </c>
      <c r="Y482" s="58" t="s">
        <v>13</v>
      </c>
      <c r="Z482" s="58" t="s">
        <v>13</v>
      </c>
      <c r="AA482" s="58" t="s">
        <v>13</v>
      </c>
      <c r="AB482" s="58" t="s">
        <v>13</v>
      </c>
      <c r="AC482" s="56" t="s">
        <v>13</v>
      </c>
      <c r="AD482" s="56" t="s">
        <v>13</v>
      </c>
      <c r="AE482" s="56" t="s">
        <v>13</v>
      </c>
      <c r="AF482" s="56" t="s">
        <v>13</v>
      </c>
      <c r="AG482" s="56" t="s">
        <v>13</v>
      </c>
      <c r="AH482" s="56" t="s">
        <v>13</v>
      </c>
    </row>
    <row r="483" spans="1:34" ht="24.9" customHeight="1" x14ac:dyDescent="0.3">
      <c r="A483" s="59" t="s">
        <v>687</v>
      </c>
      <c r="B483" s="60" t="s">
        <v>674</v>
      </c>
      <c r="C483" s="57" t="s">
        <v>677</v>
      </c>
      <c r="D483" s="56" t="s">
        <v>7421</v>
      </c>
      <c r="E483" s="57">
        <v>1</v>
      </c>
      <c r="F483" s="57">
        <v>5</v>
      </c>
      <c r="G483" s="57">
        <v>2</v>
      </c>
      <c r="H483" s="57">
        <v>8</v>
      </c>
      <c r="I483" s="57">
        <v>60</v>
      </c>
      <c r="J483" s="104">
        <v>0.13333333333333333</v>
      </c>
      <c r="K483" s="56" t="s">
        <v>688</v>
      </c>
      <c r="L483" s="57" t="s">
        <v>678</v>
      </c>
      <c r="M483" s="57" t="s">
        <v>679</v>
      </c>
      <c r="N483" s="57" t="s">
        <v>7387</v>
      </c>
      <c r="O483" s="57"/>
      <c r="P483" s="57"/>
      <c r="Q483" s="57"/>
      <c r="R483" s="57" t="s">
        <v>18</v>
      </c>
      <c r="S483" s="56" t="s">
        <v>680</v>
      </c>
      <c r="T483" s="61" t="s">
        <v>13</v>
      </c>
      <c r="U483" s="56" t="s">
        <v>7330</v>
      </c>
      <c r="V483" s="61" t="s">
        <v>13</v>
      </c>
      <c r="W483" s="61" t="s">
        <v>13</v>
      </c>
      <c r="X483" s="61" t="s">
        <v>13</v>
      </c>
      <c r="Y483" s="61" t="s">
        <v>13</v>
      </c>
      <c r="Z483" s="61" t="s">
        <v>13</v>
      </c>
      <c r="AA483" s="61" t="s">
        <v>13</v>
      </c>
      <c r="AB483" s="61" t="s">
        <v>13</v>
      </c>
      <c r="AC483" s="56" t="s">
        <v>13</v>
      </c>
      <c r="AD483" s="56" t="s">
        <v>7330</v>
      </c>
      <c r="AE483" s="56" t="s">
        <v>13</v>
      </c>
      <c r="AF483" s="56" t="s">
        <v>13</v>
      </c>
      <c r="AG483" s="56" t="s">
        <v>13</v>
      </c>
      <c r="AH483" s="56" t="s">
        <v>13</v>
      </c>
    </row>
    <row r="484" spans="1:34" ht="24.9" customHeight="1" x14ac:dyDescent="0.3">
      <c r="A484" s="54" t="s">
        <v>6342</v>
      </c>
      <c r="B484" s="55" t="s">
        <v>6341</v>
      </c>
      <c r="C484" s="56" t="s">
        <v>110</v>
      </c>
      <c r="D484" s="56"/>
      <c r="E484" s="56">
        <v>1</v>
      </c>
      <c r="F484" s="56">
        <v>0</v>
      </c>
      <c r="G484" s="56">
        <v>1</v>
      </c>
      <c r="H484" s="56">
        <v>2</v>
      </c>
      <c r="I484" s="56">
        <v>11</v>
      </c>
      <c r="J484" s="104">
        <v>0.18181818181818182</v>
      </c>
      <c r="K484" s="56" t="s">
        <v>6343</v>
      </c>
      <c r="L484" s="56" t="s">
        <v>6344</v>
      </c>
      <c r="M484" s="56" t="s">
        <v>110</v>
      </c>
      <c r="N484" s="56" t="s">
        <v>7377</v>
      </c>
      <c r="O484" s="56" t="s">
        <v>17955</v>
      </c>
      <c r="P484" s="56" t="s">
        <v>6345</v>
      </c>
      <c r="Q484" s="56">
        <v>100</v>
      </c>
      <c r="R484" s="56" t="s">
        <v>18</v>
      </c>
      <c r="S484" s="56" t="s">
        <v>113</v>
      </c>
      <c r="T484" s="58" t="s">
        <v>13</v>
      </c>
      <c r="U484" s="56" t="s">
        <v>13</v>
      </c>
      <c r="V484" s="58" t="s">
        <v>7330</v>
      </c>
      <c r="W484" s="58" t="s">
        <v>13</v>
      </c>
      <c r="X484" s="58" t="s">
        <v>13</v>
      </c>
      <c r="Y484" s="58" t="s">
        <v>7330</v>
      </c>
      <c r="Z484" s="58" t="s">
        <v>13</v>
      </c>
      <c r="AA484" s="58" t="s">
        <v>13</v>
      </c>
      <c r="AB484" s="58" t="s">
        <v>13</v>
      </c>
      <c r="AC484" s="56" t="s">
        <v>13</v>
      </c>
      <c r="AD484" s="56" t="s">
        <v>7330</v>
      </c>
      <c r="AE484" s="56" t="s">
        <v>13</v>
      </c>
      <c r="AF484" s="56" t="s">
        <v>13</v>
      </c>
      <c r="AG484" s="56" t="s">
        <v>13</v>
      </c>
      <c r="AH484" s="56" t="s">
        <v>13</v>
      </c>
    </row>
    <row r="485" spans="1:34" ht="24.9" customHeight="1" x14ac:dyDescent="0.3">
      <c r="A485" s="54" t="s">
        <v>185</v>
      </c>
      <c r="B485" s="55" t="s">
        <v>184</v>
      </c>
      <c r="C485" s="56" t="s">
        <v>110</v>
      </c>
      <c r="D485" s="56"/>
      <c r="E485" s="56">
        <v>1</v>
      </c>
      <c r="F485" s="56">
        <v>0</v>
      </c>
      <c r="G485" s="56">
        <v>0</v>
      </c>
      <c r="H485" s="56">
        <v>1</v>
      </c>
      <c r="I485" s="56">
        <v>8</v>
      </c>
      <c r="J485" s="104">
        <v>0.125</v>
      </c>
      <c r="K485" s="56" t="s">
        <v>186</v>
      </c>
      <c r="L485" s="56" t="s">
        <v>187</v>
      </c>
      <c r="M485" s="56" t="s">
        <v>110</v>
      </c>
      <c r="N485" s="56">
        <v>99</v>
      </c>
      <c r="O485" s="57" t="s">
        <v>17906</v>
      </c>
      <c r="P485" s="56" t="s">
        <v>188</v>
      </c>
      <c r="Q485" s="56" t="s">
        <v>7375</v>
      </c>
      <c r="R485" s="56" t="s">
        <v>112</v>
      </c>
      <c r="S485" s="56" t="s">
        <v>91</v>
      </c>
      <c r="T485" s="58" t="s">
        <v>7330</v>
      </c>
      <c r="U485" s="56" t="s">
        <v>13</v>
      </c>
      <c r="V485" s="58" t="s">
        <v>13</v>
      </c>
      <c r="W485" s="58" t="s">
        <v>7330</v>
      </c>
      <c r="X485" s="58" t="s">
        <v>13</v>
      </c>
      <c r="Y485" s="58" t="s">
        <v>13</v>
      </c>
      <c r="Z485" s="58" t="s">
        <v>13</v>
      </c>
      <c r="AA485" s="58" t="s">
        <v>13</v>
      </c>
      <c r="AB485" s="58" t="s">
        <v>13</v>
      </c>
      <c r="AC485" s="56" t="s">
        <v>13</v>
      </c>
      <c r="AD485" s="56" t="s">
        <v>13</v>
      </c>
      <c r="AE485" s="56" t="s">
        <v>13</v>
      </c>
      <c r="AF485" s="56" t="s">
        <v>13</v>
      </c>
      <c r="AG485" s="56" t="s">
        <v>13</v>
      </c>
      <c r="AH485" s="56" t="s">
        <v>13</v>
      </c>
    </row>
    <row r="486" spans="1:34" ht="24.9" customHeight="1" x14ac:dyDescent="0.3">
      <c r="A486" s="54" t="s">
        <v>4089</v>
      </c>
      <c r="B486" s="55" t="s">
        <v>4087</v>
      </c>
      <c r="C486" s="56" t="s">
        <v>2353</v>
      </c>
      <c r="D486" s="56" t="s">
        <v>4088</v>
      </c>
      <c r="E486" s="56">
        <v>1</v>
      </c>
      <c r="F486" s="56">
        <v>0</v>
      </c>
      <c r="G486" s="56">
        <v>1</v>
      </c>
      <c r="H486" s="56">
        <v>2</v>
      </c>
      <c r="I486" s="56">
        <v>8</v>
      </c>
      <c r="J486" s="104">
        <v>0.25</v>
      </c>
      <c r="K486" s="56" t="s">
        <v>4090</v>
      </c>
      <c r="L486" s="56" t="s">
        <v>4091</v>
      </c>
      <c r="M486" s="56" t="s">
        <v>2355</v>
      </c>
      <c r="N486" s="56">
        <v>100</v>
      </c>
      <c r="O486" s="56"/>
      <c r="P486" s="56"/>
      <c r="Q486" s="56"/>
      <c r="R486" s="56" t="s">
        <v>18</v>
      </c>
      <c r="S486" s="56" t="s">
        <v>91</v>
      </c>
      <c r="T486" s="58" t="s">
        <v>7330</v>
      </c>
      <c r="U486" s="56" t="s">
        <v>13</v>
      </c>
      <c r="V486" s="58" t="s">
        <v>13</v>
      </c>
      <c r="W486" s="58" t="s">
        <v>7330</v>
      </c>
      <c r="X486" s="58" t="s">
        <v>13</v>
      </c>
      <c r="Y486" s="58" t="s">
        <v>13</v>
      </c>
      <c r="Z486" s="58" t="s">
        <v>13</v>
      </c>
      <c r="AA486" s="58" t="s">
        <v>13</v>
      </c>
      <c r="AB486" s="58" t="s">
        <v>13</v>
      </c>
      <c r="AC486" s="56" t="s">
        <v>13</v>
      </c>
      <c r="AD486" s="56" t="s">
        <v>13</v>
      </c>
      <c r="AE486" s="56" t="s">
        <v>13</v>
      </c>
      <c r="AF486" s="56" t="s">
        <v>13</v>
      </c>
      <c r="AG486" s="56" t="s">
        <v>13</v>
      </c>
      <c r="AH486" s="56" t="s">
        <v>13</v>
      </c>
    </row>
    <row r="487" spans="1:34" ht="24.9" customHeight="1" x14ac:dyDescent="0.3">
      <c r="A487" s="54" t="s">
        <v>5177</v>
      </c>
      <c r="B487" s="55" t="s">
        <v>5176</v>
      </c>
      <c r="C487" s="56" t="s">
        <v>110</v>
      </c>
      <c r="D487" s="56"/>
      <c r="E487" s="56">
        <v>0</v>
      </c>
      <c r="F487" s="56">
        <v>0</v>
      </c>
      <c r="G487" s="56">
        <v>1</v>
      </c>
      <c r="H487" s="56">
        <v>1</v>
      </c>
      <c r="I487" s="56">
        <v>22</v>
      </c>
      <c r="J487" s="104">
        <v>4.5454545454545456E-2</v>
      </c>
      <c r="K487" s="56" t="s">
        <v>5178</v>
      </c>
      <c r="L487" s="56" t="s">
        <v>5179</v>
      </c>
      <c r="M487" s="56" t="s">
        <v>202</v>
      </c>
      <c r="N487" s="56">
        <v>99</v>
      </c>
      <c r="O487" s="56" t="s">
        <v>17920</v>
      </c>
      <c r="P487" s="56" t="s">
        <v>3648</v>
      </c>
      <c r="Q487" s="56">
        <v>99</v>
      </c>
      <c r="R487" s="56" t="s">
        <v>112</v>
      </c>
      <c r="S487" s="56" t="s">
        <v>79</v>
      </c>
      <c r="T487" s="58" t="s">
        <v>13</v>
      </c>
      <c r="U487" s="56" t="s">
        <v>13</v>
      </c>
      <c r="V487" s="58" t="s">
        <v>7330</v>
      </c>
      <c r="W487" s="58" t="s">
        <v>13</v>
      </c>
      <c r="X487" s="58" t="s">
        <v>13</v>
      </c>
      <c r="Y487" s="58" t="s">
        <v>7330</v>
      </c>
      <c r="Z487" s="58" t="s">
        <v>13</v>
      </c>
      <c r="AA487" s="58" t="s">
        <v>13</v>
      </c>
      <c r="AB487" s="58" t="s">
        <v>13</v>
      </c>
      <c r="AC487" s="56" t="s">
        <v>13</v>
      </c>
      <c r="AD487" s="56" t="s">
        <v>7330</v>
      </c>
      <c r="AE487" s="56" t="s">
        <v>13</v>
      </c>
      <c r="AF487" s="56" t="s">
        <v>13</v>
      </c>
      <c r="AG487" s="56" t="s">
        <v>13</v>
      </c>
      <c r="AH487" s="56" t="s">
        <v>13</v>
      </c>
    </row>
    <row r="488" spans="1:34" ht="24.9" customHeight="1" x14ac:dyDescent="0.3">
      <c r="A488" s="54" t="s">
        <v>4191</v>
      </c>
      <c r="B488" s="55" t="s">
        <v>4159</v>
      </c>
      <c r="C488" s="56" t="s">
        <v>4163</v>
      </c>
      <c r="D488" s="56" t="s">
        <v>4160</v>
      </c>
      <c r="E488" s="56">
        <v>1</v>
      </c>
      <c r="F488" s="56">
        <v>8</v>
      </c>
      <c r="G488" s="56">
        <v>7</v>
      </c>
      <c r="H488" s="56">
        <v>16</v>
      </c>
      <c r="I488" s="56">
        <v>52</v>
      </c>
      <c r="J488" s="104">
        <v>0.30769230769230771</v>
      </c>
      <c r="K488" s="56" t="s">
        <v>4192</v>
      </c>
      <c r="L488" s="57" t="s">
        <v>4164</v>
      </c>
      <c r="M488" s="57" t="s">
        <v>4165</v>
      </c>
      <c r="N488" s="57">
        <v>100</v>
      </c>
      <c r="O488" s="57"/>
      <c r="P488" s="57"/>
      <c r="Q488" s="57"/>
      <c r="R488" s="56" t="s">
        <v>18</v>
      </c>
      <c r="S488" s="57" t="s">
        <v>680</v>
      </c>
      <c r="T488" s="58" t="s">
        <v>13</v>
      </c>
      <c r="U488" s="56" t="s">
        <v>13</v>
      </c>
      <c r="V488" s="58" t="s">
        <v>7330</v>
      </c>
      <c r="W488" s="58" t="s">
        <v>13</v>
      </c>
      <c r="X488" s="58" t="s">
        <v>13</v>
      </c>
      <c r="Y488" s="58" t="s">
        <v>7330</v>
      </c>
      <c r="Z488" s="58" t="s">
        <v>13</v>
      </c>
      <c r="AA488" s="58" t="s">
        <v>13</v>
      </c>
      <c r="AB488" s="58" t="s">
        <v>13</v>
      </c>
      <c r="AC488" s="56" t="s">
        <v>13</v>
      </c>
      <c r="AD488" s="56" t="s">
        <v>7330</v>
      </c>
      <c r="AE488" s="56" t="s">
        <v>13</v>
      </c>
      <c r="AF488" s="56" t="s">
        <v>13</v>
      </c>
      <c r="AG488" s="56" t="s">
        <v>13</v>
      </c>
      <c r="AH488" s="56" t="s">
        <v>13</v>
      </c>
    </row>
    <row r="489" spans="1:34" ht="24.9" customHeight="1" x14ac:dyDescent="0.3">
      <c r="A489" s="54" t="s">
        <v>1803</v>
      </c>
      <c r="B489" s="55" t="s">
        <v>1791</v>
      </c>
      <c r="C489" s="56" t="s">
        <v>1795</v>
      </c>
      <c r="D489" s="56" t="s">
        <v>1792</v>
      </c>
      <c r="E489" s="56">
        <v>3</v>
      </c>
      <c r="F489" s="56">
        <v>2</v>
      </c>
      <c r="G489" s="56">
        <v>3</v>
      </c>
      <c r="H489" s="56">
        <v>8</v>
      </c>
      <c r="I489" s="56">
        <v>25</v>
      </c>
      <c r="J489" s="104">
        <v>0.32</v>
      </c>
      <c r="K489" s="56" t="s">
        <v>1804</v>
      </c>
      <c r="L489" s="56" t="s">
        <v>1796</v>
      </c>
      <c r="M489" s="56" t="s">
        <v>1797</v>
      </c>
      <c r="N489" s="56">
        <v>100</v>
      </c>
      <c r="O489" s="56"/>
      <c r="P489" s="56"/>
      <c r="Q489" s="56"/>
      <c r="R489" s="56" t="s">
        <v>18</v>
      </c>
      <c r="S489" s="56" t="s">
        <v>534</v>
      </c>
      <c r="T489" s="58" t="s">
        <v>13</v>
      </c>
      <c r="U489" s="56" t="s">
        <v>13</v>
      </c>
      <c r="V489" s="58" t="s">
        <v>7330</v>
      </c>
      <c r="W489" s="58" t="s">
        <v>13</v>
      </c>
      <c r="X489" s="58" t="s">
        <v>13</v>
      </c>
      <c r="Y489" s="58" t="s">
        <v>7330</v>
      </c>
      <c r="Z489" s="58" t="s">
        <v>13</v>
      </c>
      <c r="AA489" s="58" t="s">
        <v>7330</v>
      </c>
      <c r="AB489" s="58" t="s">
        <v>13</v>
      </c>
      <c r="AC489" s="56" t="s">
        <v>13</v>
      </c>
      <c r="AD489" s="56" t="s">
        <v>13</v>
      </c>
      <c r="AE489" s="56" t="s">
        <v>7330</v>
      </c>
      <c r="AF489" s="56" t="s">
        <v>13</v>
      </c>
      <c r="AG489" s="56" t="s">
        <v>13</v>
      </c>
      <c r="AH489" s="56" t="s">
        <v>7330</v>
      </c>
    </row>
    <row r="490" spans="1:34" ht="24.9" customHeight="1" x14ac:dyDescent="0.3">
      <c r="A490" s="59" t="s">
        <v>5156</v>
      </c>
      <c r="B490" s="60" t="s">
        <v>5155</v>
      </c>
      <c r="C490" s="57" t="s">
        <v>3861</v>
      </c>
      <c r="D490" s="57"/>
      <c r="E490" s="57">
        <v>1</v>
      </c>
      <c r="F490" s="57">
        <v>1</v>
      </c>
      <c r="G490" s="57">
        <v>0</v>
      </c>
      <c r="H490" s="57">
        <v>2</v>
      </c>
      <c r="I490" s="57">
        <v>10</v>
      </c>
      <c r="J490" s="104">
        <v>0.2</v>
      </c>
      <c r="K490" s="56" t="s">
        <v>5157</v>
      </c>
      <c r="L490" s="57" t="s">
        <v>5158</v>
      </c>
      <c r="M490" s="57" t="s">
        <v>3863</v>
      </c>
      <c r="N490" s="57">
        <v>100</v>
      </c>
      <c r="O490" s="57"/>
      <c r="P490" s="57"/>
      <c r="Q490" s="57"/>
      <c r="R490" s="57" t="s">
        <v>18</v>
      </c>
      <c r="S490" s="56" t="s">
        <v>465</v>
      </c>
      <c r="T490" s="61" t="s">
        <v>13</v>
      </c>
      <c r="U490" s="56" t="s">
        <v>7330</v>
      </c>
      <c r="V490" s="61" t="s">
        <v>13</v>
      </c>
      <c r="W490" s="61" t="s">
        <v>13</v>
      </c>
      <c r="X490" s="61" t="s">
        <v>13</v>
      </c>
      <c r="Y490" s="61" t="s">
        <v>13</v>
      </c>
      <c r="Z490" s="61" t="s">
        <v>13</v>
      </c>
      <c r="AA490" s="61" t="s">
        <v>13</v>
      </c>
      <c r="AB490" s="61" t="s">
        <v>13</v>
      </c>
      <c r="AC490" s="56" t="s">
        <v>13</v>
      </c>
      <c r="AD490" s="56" t="s">
        <v>7330</v>
      </c>
      <c r="AE490" s="56" t="s">
        <v>13</v>
      </c>
      <c r="AF490" s="56" t="s">
        <v>13</v>
      </c>
      <c r="AG490" s="56" t="s">
        <v>13</v>
      </c>
      <c r="AH490" s="56" t="s">
        <v>13</v>
      </c>
    </row>
    <row r="491" spans="1:34" ht="24.9" customHeight="1" x14ac:dyDescent="0.3">
      <c r="A491" s="54" t="s">
        <v>7197</v>
      </c>
      <c r="B491" s="55" t="s">
        <v>7171</v>
      </c>
      <c r="C491" s="56" t="s">
        <v>7175</v>
      </c>
      <c r="D491" s="56" t="s">
        <v>7172</v>
      </c>
      <c r="E491" s="56">
        <v>6</v>
      </c>
      <c r="F491" s="56">
        <v>3</v>
      </c>
      <c r="G491" s="56">
        <v>3</v>
      </c>
      <c r="H491" s="56">
        <v>12</v>
      </c>
      <c r="I491" s="56">
        <v>28</v>
      </c>
      <c r="J491" s="104">
        <v>0.42857142857142855</v>
      </c>
      <c r="K491" s="56" t="s">
        <v>7198</v>
      </c>
      <c r="L491" s="56" t="s">
        <v>7176</v>
      </c>
      <c r="M491" s="56" t="s">
        <v>7177</v>
      </c>
      <c r="N491" s="56">
        <v>100</v>
      </c>
      <c r="O491" s="56"/>
      <c r="P491" s="56"/>
      <c r="Q491" s="56"/>
      <c r="R491" s="56" t="s">
        <v>18</v>
      </c>
      <c r="S491" s="56" t="s">
        <v>79</v>
      </c>
      <c r="T491" s="58" t="s">
        <v>7330</v>
      </c>
      <c r="U491" s="56" t="s">
        <v>13</v>
      </c>
      <c r="V491" s="58" t="s">
        <v>13</v>
      </c>
      <c r="W491" s="58" t="s">
        <v>7330</v>
      </c>
      <c r="X491" s="58" t="s">
        <v>13</v>
      </c>
      <c r="Y491" s="58" t="s">
        <v>13</v>
      </c>
      <c r="Z491" s="58" t="s">
        <v>13</v>
      </c>
      <c r="AA491" s="58" t="s">
        <v>13</v>
      </c>
      <c r="AB491" s="58" t="s">
        <v>13</v>
      </c>
      <c r="AC491" s="56" t="s">
        <v>13</v>
      </c>
      <c r="AD491" s="56" t="s">
        <v>13</v>
      </c>
      <c r="AE491" s="56" t="s">
        <v>13</v>
      </c>
      <c r="AF491" s="56" t="s">
        <v>13</v>
      </c>
      <c r="AG491" s="56" t="s">
        <v>13</v>
      </c>
      <c r="AH491" s="56" t="s">
        <v>13</v>
      </c>
    </row>
    <row r="492" spans="1:34" ht="24.9" customHeight="1" x14ac:dyDescent="0.3">
      <c r="A492" s="54" t="s">
        <v>4366</v>
      </c>
      <c r="B492" s="55" t="s">
        <v>4344</v>
      </c>
      <c r="C492" s="56" t="s">
        <v>4348</v>
      </c>
      <c r="D492" s="56" t="s">
        <v>4345</v>
      </c>
      <c r="E492" s="56">
        <v>11</v>
      </c>
      <c r="F492" s="56">
        <v>1</v>
      </c>
      <c r="G492" s="56">
        <v>8</v>
      </c>
      <c r="H492" s="56">
        <v>20</v>
      </c>
      <c r="I492" s="56">
        <v>47</v>
      </c>
      <c r="J492" s="104">
        <v>0.43</v>
      </c>
      <c r="K492" s="56" t="s">
        <v>4367</v>
      </c>
      <c r="L492" s="56" t="s">
        <v>4349</v>
      </c>
      <c r="M492" s="56" t="s">
        <v>4350</v>
      </c>
      <c r="N492" s="56" t="s">
        <v>7372</v>
      </c>
      <c r="O492" s="56"/>
      <c r="P492" s="56"/>
      <c r="Q492" s="56"/>
      <c r="R492" s="56" t="s">
        <v>18</v>
      </c>
      <c r="S492" s="56" t="s">
        <v>465</v>
      </c>
      <c r="T492" s="58" t="s">
        <v>13</v>
      </c>
      <c r="U492" s="56" t="s">
        <v>13</v>
      </c>
      <c r="V492" s="58" t="s">
        <v>7330</v>
      </c>
      <c r="W492" s="58" t="s">
        <v>13</v>
      </c>
      <c r="X492" s="58" t="s">
        <v>13</v>
      </c>
      <c r="Y492" s="58" t="s">
        <v>7330</v>
      </c>
      <c r="Z492" s="58" t="s">
        <v>13</v>
      </c>
      <c r="AA492" s="58" t="s">
        <v>13</v>
      </c>
      <c r="AB492" s="58" t="s">
        <v>7330</v>
      </c>
      <c r="AC492" s="56" t="s">
        <v>13</v>
      </c>
      <c r="AD492" s="56" t="s">
        <v>7330</v>
      </c>
      <c r="AE492" s="56" t="s">
        <v>13</v>
      </c>
      <c r="AF492" s="56" t="s">
        <v>13</v>
      </c>
      <c r="AG492" s="56" t="s">
        <v>13</v>
      </c>
      <c r="AH492" s="56" t="s">
        <v>7330</v>
      </c>
    </row>
    <row r="493" spans="1:34" ht="24.9" customHeight="1" x14ac:dyDescent="0.3">
      <c r="A493" s="54" t="s">
        <v>2205</v>
      </c>
      <c r="B493" s="55" t="s">
        <v>2195</v>
      </c>
      <c r="C493" s="56" t="s">
        <v>2199</v>
      </c>
      <c r="D493" s="56" t="s">
        <v>2196</v>
      </c>
      <c r="E493" s="56">
        <v>2</v>
      </c>
      <c r="F493" s="56">
        <v>2</v>
      </c>
      <c r="G493" s="56">
        <v>1</v>
      </c>
      <c r="H493" s="56">
        <v>5</v>
      </c>
      <c r="I493" s="56">
        <v>19</v>
      </c>
      <c r="J493" s="104">
        <v>0.26315789473684209</v>
      </c>
      <c r="K493" s="56" t="s">
        <v>2206</v>
      </c>
      <c r="L493" s="56" t="s">
        <v>2200</v>
      </c>
      <c r="M493" s="56" t="s">
        <v>2199</v>
      </c>
      <c r="N493" s="56" t="s">
        <v>7372</v>
      </c>
      <c r="O493" s="56"/>
      <c r="P493" s="56"/>
      <c r="Q493" s="56"/>
      <c r="R493" s="56" t="s">
        <v>18</v>
      </c>
      <c r="S493" s="56" t="s">
        <v>102</v>
      </c>
      <c r="T493" s="58" t="s">
        <v>7330</v>
      </c>
      <c r="U493" s="56" t="s">
        <v>13</v>
      </c>
      <c r="V493" s="58" t="s">
        <v>13</v>
      </c>
      <c r="W493" s="58" t="s">
        <v>7330</v>
      </c>
      <c r="X493" s="58" t="s">
        <v>13</v>
      </c>
      <c r="Y493" s="58" t="s">
        <v>13</v>
      </c>
      <c r="Z493" s="58" t="s">
        <v>13</v>
      </c>
      <c r="AA493" s="58" t="s">
        <v>13</v>
      </c>
      <c r="AB493" s="58" t="s">
        <v>13</v>
      </c>
      <c r="AC493" s="56" t="s">
        <v>13</v>
      </c>
      <c r="AD493" s="56" t="s">
        <v>13</v>
      </c>
      <c r="AE493" s="56" t="s">
        <v>13</v>
      </c>
      <c r="AF493" s="56" t="s">
        <v>13</v>
      </c>
      <c r="AG493" s="56" t="s">
        <v>13</v>
      </c>
      <c r="AH493" s="56" t="s">
        <v>13</v>
      </c>
    </row>
    <row r="494" spans="1:34" ht="24.9" customHeight="1" x14ac:dyDescent="0.3">
      <c r="A494" s="54" t="s">
        <v>399</v>
      </c>
      <c r="B494" s="55" t="s">
        <v>398</v>
      </c>
      <c r="C494" s="56" t="s">
        <v>110</v>
      </c>
      <c r="D494" s="56"/>
      <c r="E494" s="56">
        <v>1</v>
      </c>
      <c r="F494" s="56">
        <v>0</v>
      </c>
      <c r="G494" s="56">
        <v>1</v>
      </c>
      <c r="H494" s="56">
        <v>2</v>
      </c>
      <c r="I494" s="56">
        <v>12</v>
      </c>
      <c r="J494" s="104">
        <v>0.16666666666666666</v>
      </c>
      <c r="K494" s="56" t="s">
        <v>400</v>
      </c>
      <c r="L494" s="56" t="s">
        <v>13</v>
      </c>
      <c r="M494" s="56" t="s">
        <v>13</v>
      </c>
      <c r="N494" s="56" t="s">
        <v>13</v>
      </c>
      <c r="O494" s="57" t="s">
        <v>17932</v>
      </c>
      <c r="P494" s="56" t="s">
        <v>401</v>
      </c>
      <c r="Q494" s="56" t="s">
        <v>7378</v>
      </c>
      <c r="R494" s="56" t="s">
        <v>402</v>
      </c>
      <c r="S494" s="56" t="s">
        <v>403</v>
      </c>
      <c r="T494" s="58" t="s">
        <v>13</v>
      </c>
      <c r="U494" s="56" t="s">
        <v>13</v>
      </c>
      <c r="V494" s="58" t="s">
        <v>7330</v>
      </c>
      <c r="W494" s="58" t="s">
        <v>13</v>
      </c>
      <c r="X494" s="58" t="s">
        <v>13</v>
      </c>
      <c r="Y494" s="58" t="s">
        <v>7330</v>
      </c>
      <c r="Z494" s="58" t="s">
        <v>13</v>
      </c>
      <c r="AA494" s="58" t="s">
        <v>7330</v>
      </c>
      <c r="AB494" s="58" t="s">
        <v>13</v>
      </c>
      <c r="AC494" s="56" t="s">
        <v>13</v>
      </c>
      <c r="AD494" s="56" t="s">
        <v>7330</v>
      </c>
      <c r="AE494" s="56" t="s">
        <v>13</v>
      </c>
      <c r="AF494" s="56" t="s">
        <v>13</v>
      </c>
      <c r="AG494" s="56" t="s">
        <v>13</v>
      </c>
      <c r="AH494" s="56" t="s">
        <v>13</v>
      </c>
    </row>
    <row r="495" spans="1:34" ht="24.9" customHeight="1" x14ac:dyDescent="0.3">
      <c r="A495" s="54" t="s">
        <v>507</v>
      </c>
      <c r="B495" s="55" t="s">
        <v>495</v>
      </c>
      <c r="C495" s="56" t="s">
        <v>499</v>
      </c>
      <c r="D495" s="56" t="s">
        <v>496</v>
      </c>
      <c r="E495" s="56">
        <v>3</v>
      </c>
      <c r="F495" s="56">
        <v>1</v>
      </c>
      <c r="G495" s="56">
        <v>0</v>
      </c>
      <c r="H495" s="56">
        <v>4</v>
      </c>
      <c r="I495" s="56">
        <v>32</v>
      </c>
      <c r="J495" s="104">
        <v>0.125</v>
      </c>
      <c r="K495" s="56" t="s">
        <v>508</v>
      </c>
      <c r="L495" s="56" t="s">
        <v>500</v>
      </c>
      <c r="M495" s="56" t="s">
        <v>499</v>
      </c>
      <c r="N495" s="56">
        <v>100</v>
      </c>
      <c r="O495" s="56"/>
      <c r="P495" s="56"/>
      <c r="Q495" s="56"/>
      <c r="R495" s="56" t="s">
        <v>18</v>
      </c>
      <c r="S495" s="57" t="s">
        <v>102</v>
      </c>
      <c r="T495" s="58" t="s">
        <v>7330</v>
      </c>
      <c r="U495" s="56" t="s">
        <v>13</v>
      </c>
      <c r="V495" s="58" t="s">
        <v>13</v>
      </c>
      <c r="W495" s="58" t="s">
        <v>7330</v>
      </c>
      <c r="X495" s="58" t="s">
        <v>13</v>
      </c>
      <c r="Y495" s="58" t="s">
        <v>13</v>
      </c>
      <c r="Z495" s="58" t="s">
        <v>13</v>
      </c>
      <c r="AA495" s="58" t="s">
        <v>13</v>
      </c>
      <c r="AB495" s="58" t="s">
        <v>13</v>
      </c>
      <c r="AC495" s="56" t="s">
        <v>13</v>
      </c>
      <c r="AD495" s="56" t="s">
        <v>13</v>
      </c>
      <c r="AE495" s="56" t="s">
        <v>13</v>
      </c>
      <c r="AF495" s="56" t="s">
        <v>13</v>
      </c>
      <c r="AG495" s="56" t="s">
        <v>13</v>
      </c>
      <c r="AH495" s="56" t="s">
        <v>13</v>
      </c>
    </row>
    <row r="496" spans="1:34" ht="24.9" customHeight="1" x14ac:dyDescent="0.3">
      <c r="A496" s="54" t="s">
        <v>5312</v>
      </c>
      <c r="B496" s="55" t="s">
        <v>5270</v>
      </c>
      <c r="C496" s="56" t="s">
        <v>5274</v>
      </c>
      <c r="D496" s="56" t="s">
        <v>5271</v>
      </c>
      <c r="E496" s="56">
        <v>9</v>
      </c>
      <c r="F496" s="56">
        <v>1</v>
      </c>
      <c r="G496" s="56">
        <v>10</v>
      </c>
      <c r="H496" s="56">
        <v>20</v>
      </c>
      <c r="I496" s="56">
        <v>42</v>
      </c>
      <c r="J496" s="104">
        <v>0.47599999999999998</v>
      </c>
      <c r="K496" s="56" t="s">
        <v>5313</v>
      </c>
      <c r="L496" s="56" t="s">
        <v>5275</v>
      </c>
      <c r="M496" s="56" t="s">
        <v>5276</v>
      </c>
      <c r="N496" s="56">
        <v>100</v>
      </c>
      <c r="O496" s="56"/>
      <c r="P496" s="56"/>
      <c r="Q496" s="56"/>
      <c r="R496" s="56" t="s">
        <v>18</v>
      </c>
      <c r="S496" s="56" t="s">
        <v>680</v>
      </c>
      <c r="T496" s="58" t="s">
        <v>7330</v>
      </c>
      <c r="U496" s="56" t="s">
        <v>13</v>
      </c>
      <c r="V496" s="58" t="s">
        <v>13</v>
      </c>
      <c r="W496" s="58" t="s">
        <v>7330</v>
      </c>
      <c r="X496" s="58" t="s">
        <v>13</v>
      </c>
      <c r="Y496" s="58" t="s">
        <v>13</v>
      </c>
      <c r="Z496" s="58" t="s">
        <v>13</v>
      </c>
      <c r="AA496" s="58" t="s">
        <v>13</v>
      </c>
      <c r="AB496" s="58" t="s">
        <v>13</v>
      </c>
      <c r="AC496" s="56" t="s">
        <v>13</v>
      </c>
      <c r="AD496" s="56" t="s">
        <v>13</v>
      </c>
      <c r="AE496" s="56" t="s">
        <v>13</v>
      </c>
      <c r="AF496" s="56" t="s">
        <v>13</v>
      </c>
      <c r="AG496" s="56" t="s">
        <v>13</v>
      </c>
      <c r="AH496" s="56" t="s">
        <v>13</v>
      </c>
    </row>
    <row r="497" spans="1:34" ht="24.9" customHeight="1" x14ac:dyDescent="0.3">
      <c r="A497" s="59" t="s">
        <v>4176</v>
      </c>
      <c r="B497" s="60" t="s">
        <v>4159</v>
      </c>
      <c r="C497" s="57" t="s">
        <v>4163</v>
      </c>
      <c r="D497" s="57" t="s">
        <v>4160</v>
      </c>
      <c r="E497" s="57">
        <v>1</v>
      </c>
      <c r="F497" s="57">
        <v>8</v>
      </c>
      <c r="G497" s="57">
        <v>7</v>
      </c>
      <c r="H497" s="57">
        <v>16</v>
      </c>
      <c r="I497" s="57">
        <v>52</v>
      </c>
      <c r="J497" s="104">
        <v>0.30769230769230771</v>
      </c>
      <c r="K497" s="56" t="s">
        <v>4177</v>
      </c>
      <c r="L497" s="57" t="s">
        <v>4164</v>
      </c>
      <c r="M497" s="57" t="s">
        <v>4165</v>
      </c>
      <c r="N497" s="57">
        <v>100</v>
      </c>
      <c r="O497" s="57"/>
      <c r="P497" s="57"/>
      <c r="Q497" s="57"/>
      <c r="R497" s="57" t="s">
        <v>18</v>
      </c>
      <c r="S497" s="57" t="s">
        <v>680</v>
      </c>
      <c r="T497" s="61" t="s">
        <v>13</v>
      </c>
      <c r="U497" s="56" t="s">
        <v>7330</v>
      </c>
      <c r="V497" s="61" t="s">
        <v>13</v>
      </c>
      <c r="W497" s="61" t="s">
        <v>13</v>
      </c>
      <c r="X497" s="61" t="s">
        <v>7330</v>
      </c>
      <c r="Y497" s="61" t="s">
        <v>13</v>
      </c>
      <c r="Z497" s="61" t="s">
        <v>13</v>
      </c>
      <c r="AA497" s="61" t="s">
        <v>13</v>
      </c>
      <c r="AB497" s="61" t="s">
        <v>13</v>
      </c>
      <c r="AC497" s="56" t="s">
        <v>13</v>
      </c>
      <c r="AD497" s="56" t="s">
        <v>13</v>
      </c>
      <c r="AE497" s="56" t="s">
        <v>13</v>
      </c>
      <c r="AF497" s="56" t="s">
        <v>13</v>
      </c>
      <c r="AG497" s="56" t="s">
        <v>13</v>
      </c>
      <c r="AH497" s="56" t="s">
        <v>13</v>
      </c>
    </row>
    <row r="498" spans="1:34" ht="24.9" customHeight="1" x14ac:dyDescent="0.3">
      <c r="A498" s="54" t="s">
        <v>1260</v>
      </c>
      <c r="B498" s="55" t="s">
        <v>1254</v>
      </c>
      <c r="C498" s="56" t="s">
        <v>1258</v>
      </c>
      <c r="D498" s="56" t="s">
        <v>1255</v>
      </c>
      <c r="E498" s="56">
        <v>0</v>
      </c>
      <c r="F498" s="56">
        <v>0</v>
      </c>
      <c r="G498" s="56">
        <v>2</v>
      </c>
      <c r="H498" s="56">
        <v>2</v>
      </c>
      <c r="I498" s="56">
        <v>9</v>
      </c>
      <c r="J498" s="104">
        <v>0.22222222222222221</v>
      </c>
      <c r="K498" s="56" t="s">
        <v>1261</v>
      </c>
      <c r="L498" s="56" t="s">
        <v>1259</v>
      </c>
      <c r="M498" s="56" t="s">
        <v>1258</v>
      </c>
      <c r="N498" s="56">
        <v>100</v>
      </c>
      <c r="O498" s="56"/>
      <c r="P498" s="56"/>
      <c r="Q498" s="56"/>
      <c r="R498" s="56" t="s">
        <v>18</v>
      </c>
      <c r="S498" s="57" t="s">
        <v>55</v>
      </c>
      <c r="T498" s="58" t="s">
        <v>13</v>
      </c>
      <c r="U498" s="56" t="s">
        <v>13</v>
      </c>
      <c r="V498" s="58" t="s">
        <v>7330</v>
      </c>
      <c r="W498" s="58" t="s">
        <v>13</v>
      </c>
      <c r="X498" s="58" t="s">
        <v>13</v>
      </c>
      <c r="Y498" s="58" t="s">
        <v>7330</v>
      </c>
      <c r="Z498" s="58" t="s">
        <v>13</v>
      </c>
      <c r="AA498" s="58" t="s">
        <v>13</v>
      </c>
      <c r="AB498" s="58" t="s">
        <v>13</v>
      </c>
      <c r="AC498" s="56" t="s">
        <v>13</v>
      </c>
      <c r="AD498" s="56" t="s">
        <v>7330</v>
      </c>
      <c r="AE498" s="56" t="s">
        <v>13</v>
      </c>
      <c r="AF498" s="56" t="s">
        <v>13</v>
      </c>
      <c r="AG498" s="56" t="s">
        <v>7330</v>
      </c>
      <c r="AH498" s="56" t="s">
        <v>13</v>
      </c>
    </row>
    <row r="499" spans="1:34" ht="24.9" customHeight="1" x14ac:dyDescent="0.3">
      <c r="A499" s="54" t="s">
        <v>1855</v>
      </c>
      <c r="B499" s="55" t="s">
        <v>1854</v>
      </c>
      <c r="C499" s="56" t="s">
        <v>110</v>
      </c>
      <c r="D499" s="56"/>
      <c r="E499" s="56">
        <v>0</v>
      </c>
      <c r="F499" s="56">
        <v>0</v>
      </c>
      <c r="G499" s="56">
        <v>1</v>
      </c>
      <c r="H499" s="56">
        <v>1</v>
      </c>
      <c r="I499" s="56">
        <v>9</v>
      </c>
      <c r="J499" s="104">
        <v>0.1111111111111111</v>
      </c>
      <c r="K499" s="56" t="s">
        <v>1856</v>
      </c>
      <c r="L499" s="56" t="s">
        <v>1857</v>
      </c>
      <c r="M499" s="56" t="s">
        <v>202</v>
      </c>
      <c r="N499" s="56">
        <v>100</v>
      </c>
      <c r="O499" s="57" t="s">
        <v>17923</v>
      </c>
      <c r="P499" s="56" t="s">
        <v>1456</v>
      </c>
      <c r="Q499" s="56">
        <v>100</v>
      </c>
      <c r="R499" s="56" t="s">
        <v>18</v>
      </c>
      <c r="S499" s="56" t="s">
        <v>130</v>
      </c>
      <c r="T499" s="58" t="s">
        <v>13</v>
      </c>
      <c r="U499" s="56" t="s">
        <v>13</v>
      </c>
      <c r="V499" s="58" t="s">
        <v>7330</v>
      </c>
      <c r="W499" s="58" t="s">
        <v>13</v>
      </c>
      <c r="X499" s="58" t="s">
        <v>13</v>
      </c>
      <c r="Y499" s="58" t="s">
        <v>7330</v>
      </c>
      <c r="Z499" s="58" t="s">
        <v>13</v>
      </c>
      <c r="AA499" s="58" t="s">
        <v>13</v>
      </c>
      <c r="AB499" s="58" t="s">
        <v>13</v>
      </c>
      <c r="AC499" s="56" t="s">
        <v>13</v>
      </c>
      <c r="AD499" s="56" t="s">
        <v>13</v>
      </c>
      <c r="AE499" s="56" t="s">
        <v>7330</v>
      </c>
      <c r="AF499" s="56" t="s">
        <v>7330</v>
      </c>
      <c r="AG499" s="56" t="s">
        <v>13</v>
      </c>
      <c r="AH499" s="56" t="s">
        <v>13</v>
      </c>
    </row>
    <row r="500" spans="1:34" ht="24.9" customHeight="1" x14ac:dyDescent="0.3">
      <c r="A500" s="54" t="s">
        <v>6307</v>
      </c>
      <c r="B500" s="55" t="s">
        <v>6299</v>
      </c>
      <c r="C500" s="56" t="s">
        <v>6303</v>
      </c>
      <c r="D500" s="56" t="s">
        <v>6300</v>
      </c>
      <c r="E500" s="56">
        <v>2</v>
      </c>
      <c r="F500" s="56">
        <v>1</v>
      </c>
      <c r="G500" s="56">
        <v>2</v>
      </c>
      <c r="H500" s="56">
        <v>5</v>
      </c>
      <c r="I500" s="56">
        <v>21</v>
      </c>
      <c r="J500" s="104">
        <v>0.23809523809523808</v>
      </c>
      <c r="K500" s="56" t="s">
        <v>6308</v>
      </c>
      <c r="L500" s="56" t="s">
        <v>6304</v>
      </c>
      <c r="M500" s="56" t="s">
        <v>6303</v>
      </c>
      <c r="N500" s="56">
        <v>100</v>
      </c>
      <c r="O500" s="56"/>
      <c r="P500" s="56"/>
      <c r="Q500" s="56"/>
      <c r="R500" s="56" t="s">
        <v>18</v>
      </c>
      <c r="S500" s="56" t="s">
        <v>102</v>
      </c>
      <c r="T500" s="58" t="s">
        <v>13</v>
      </c>
      <c r="U500" s="56" t="s">
        <v>13</v>
      </c>
      <c r="V500" s="58" t="s">
        <v>7330</v>
      </c>
      <c r="W500" s="58" t="s">
        <v>13</v>
      </c>
      <c r="X500" s="58" t="s">
        <v>13</v>
      </c>
      <c r="Y500" s="58" t="s">
        <v>7330</v>
      </c>
      <c r="Z500" s="58" t="s">
        <v>13</v>
      </c>
      <c r="AA500" s="58" t="s">
        <v>13</v>
      </c>
      <c r="AB500" s="58" t="s">
        <v>7330</v>
      </c>
      <c r="AC500" s="56" t="s">
        <v>13</v>
      </c>
      <c r="AD500" s="56" t="s">
        <v>13</v>
      </c>
      <c r="AE500" s="56" t="s">
        <v>7330</v>
      </c>
      <c r="AF500" s="56" t="s">
        <v>13</v>
      </c>
      <c r="AG500" s="56" t="s">
        <v>13</v>
      </c>
      <c r="AH500" s="56" t="s">
        <v>7330</v>
      </c>
    </row>
    <row r="501" spans="1:34" ht="24.9" customHeight="1" x14ac:dyDescent="0.3">
      <c r="A501" s="59" t="s">
        <v>2011</v>
      </c>
      <c r="B501" s="60" t="s">
        <v>2002</v>
      </c>
      <c r="C501" s="57" t="s">
        <v>2006</v>
      </c>
      <c r="D501" s="57" t="s">
        <v>2003</v>
      </c>
      <c r="E501" s="57">
        <v>5</v>
      </c>
      <c r="F501" s="57">
        <v>3</v>
      </c>
      <c r="G501" s="57">
        <v>5</v>
      </c>
      <c r="H501" s="57">
        <v>13</v>
      </c>
      <c r="I501" s="57">
        <v>26</v>
      </c>
      <c r="J501" s="104">
        <v>0.5</v>
      </c>
      <c r="K501" s="56" t="s">
        <v>2012</v>
      </c>
      <c r="L501" s="56" t="s">
        <v>2007</v>
      </c>
      <c r="M501" s="56" t="s">
        <v>2006</v>
      </c>
      <c r="N501" s="56">
        <v>100</v>
      </c>
      <c r="O501" s="56"/>
      <c r="P501" s="56"/>
      <c r="Q501" s="56"/>
      <c r="R501" s="57" t="s">
        <v>18</v>
      </c>
      <c r="S501" s="57" t="s">
        <v>55</v>
      </c>
      <c r="T501" s="61" t="s">
        <v>13</v>
      </c>
      <c r="U501" s="56" t="s">
        <v>7330</v>
      </c>
      <c r="V501" s="61" t="s">
        <v>13</v>
      </c>
      <c r="W501" s="61" t="s">
        <v>13</v>
      </c>
      <c r="X501" s="61" t="s">
        <v>7330</v>
      </c>
      <c r="Y501" s="61" t="s">
        <v>13</v>
      </c>
      <c r="Z501" s="61" t="s">
        <v>13</v>
      </c>
      <c r="AA501" s="58" t="s">
        <v>7330</v>
      </c>
      <c r="AB501" s="61" t="s">
        <v>13</v>
      </c>
      <c r="AC501" s="56" t="s">
        <v>13</v>
      </c>
      <c r="AD501" s="56" t="s">
        <v>7330</v>
      </c>
      <c r="AE501" s="56" t="s">
        <v>13</v>
      </c>
      <c r="AF501" s="56" t="s">
        <v>13</v>
      </c>
      <c r="AG501" s="56" t="s">
        <v>13</v>
      </c>
      <c r="AH501" s="56" t="s">
        <v>13</v>
      </c>
    </row>
    <row r="502" spans="1:34" ht="24.9" customHeight="1" x14ac:dyDescent="0.3">
      <c r="A502" s="54" t="s">
        <v>4381</v>
      </c>
      <c r="B502" s="55" t="s">
        <v>4344</v>
      </c>
      <c r="C502" s="56" t="s">
        <v>4348</v>
      </c>
      <c r="D502" s="56" t="s">
        <v>4345</v>
      </c>
      <c r="E502" s="56">
        <v>11</v>
      </c>
      <c r="F502" s="56">
        <v>1</v>
      </c>
      <c r="G502" s="56">
        <v>8</v>
      </c>
      <c r="H502" s="56">
        <v>20</v>
      </c>
      <c r="I502" s="56">
        <v>47</v>
      </c>
      <c r="J502" s="104">
        <v>0.43</v>
      </c>
      <c r="K502" s="56" t="s">
        <v>4382</v>
      </c>
      <c r="L502" s="56" t="s">
        <v>4349</v>
      </c>
      <c r="M502" s="56" t="s">
        <v>4350</v>
      </c>
      <c r="N502" s="56" t="s">
        <v>7372</v>
      </c>
      <c r="O502" s="56"/>
      <c r="P502" s="56"/>
      <c r="Q502" s="56"/>
      <c r="R502" s="56" t="s">
        <v>18</v>
      </c>
      <c r="S502" s="56" t="s">
        <v>465</v>
      </c>
      <c r="T502" s="58" t="s">
        <v>7330</v>
      </c>
      <c r="U502" s="56" t="s">
        <v>13</v>
      </c>
      <c r="V502" s="58" t="s">
        <v>13</v>
      </c>
      <c r="W502" s="58" t="s">
        <v>7330</v>
      </c>
      <c r="X502" s="58" t="s">
        <v>13</v>
      </c>
      <c r="Y502" s="58" t="s">
        <v>13</v>
      </c>
      <c r="Z502" s="58" t="s">
        <v>13</v>
      </c>
      <c r="AA502" s="58" t="s">
        <v>13</v>
      </c>
      <c r="AB502" s="58" t="s">
        <v>13</v>
      </c>
      <c r="AC502" s="56" t="s">
        <v>7330</v>
      </c>
      <c r="AD502" s="56" t="s">
        <v>13</v>
      </c>
      <c r="AE502" s="56" t="s">
        <v>13</v>
      </c>
      <c r="AF502" s="56" t="s">
        <v>13</v>
      </c>
      <c r="AG502" s="56" t="s">
        <v>13</v>
      </c>
      <c r="AH502" s="56" t="s">
        <v>13</v>
      </c>
    </row>
    <row r="503" spans="1:34" ht="24.9" customHeight="1" x14ac:dyDescent="0.3">
      <c r="A503" s="54" t="s">
        <v>4439</v>
      </c>
      <c r="B503" s="60" t="s">
        <v>4431</v>
      </c>
      <c r="C503" s="56" t="s">
        <v>4435</v>
      </c>
      <c r="D503" s="56" t="s">
        <v>4432</v>
      </c>
      <c r="E503" s="56">
        <v>1</v>
      </c>
      <c r="F503" s="56">
        <v>2</v>
      </c>
      <c r="G503" s="56">
        <v>1</v>
      </c>
      <c r="H503" s="56">
        <v>4</v>
      </c>
      <c r="I503" s="56">
        <v>8</v>
      </c>
      <c r="J503" s="104">
        <v>0.5</v>
      </c>
      <c r="K503" s="56" t="s">
        <v>4438</v>
      </c>
      <c r="L503" s="56" t="s">
        <v>4436</v>
      </c>
      <c r="M503" s="56" t="s">
        <v>4435</v>
      </c>
      <c r="N503" s="56">
        <v>100</v>
      </c>
      <c r="O503" s="56"/>
      <c r="P503" s="56"/>
      <c r="Q503" s="56"/>
      <c r="R503" s="56" t="s">
        <v>18</v>
      </c>
      <c r="S503" s="56" t="s">
        <v>257</v>
      </c>
      <c r="T503" s="58" t="s">
        <v>13</v>
      </c>
      <c r="U503" s="56" t="s">
        <v>13</v>
      </c>
      <c r="V503" s="58" t="s">
        <v>7330</v>
      </c>
      <c r="W503" s="58" t="s">
        <v>13</v>
      </c>
      <c r="X503" s="58" t="s">
        <v>13</v>
      </c>
      <c r="Y503" s="58" t="s">
        <v>7330</v>
      </c>
      <c r="Z503" s="58" t="s">
        <v>13</v>
      </c>
      <c r="AA503" s="58" t="s">
        <v>7330</v>
      </c>
      <c r="AB503" s="58" t="s">
        <v>13</v>
      </c>
      <c r="AC503" s="56" t="s">
        <v>13</v>
      </c>
      <c r="AD503" s="56" t="s">
        <v>13</v>
      </c>
      <c r="AE503" s="56" t="s">
        <v>13</v>
      </c>
      <c r="AF503" s="56" t="s">
        <v>13</v>
      </c>
      <c r="AG503" s="56" t="s">
        <v>13</v>
      </c>
      <c r="AH503" s="56" t="s">
        <v>13</v>
      </c>
    </row>
    <row r="504" spans="1:34" ht="24.9" customHeight="1" x14ac:dyDescent="0.3">
      <c r="A504" s="59" t="s">
        <v>2374</v>
      </c>
      <c r="B504" s="60" t="s">
        <v>2372</v>
      </c>
      <c r="C504" s="57" t="s">
        <v>2376</v>
      </c>
      <c r="D504" s="57" t="s">
        <v>2373</v>
      </c>
      <c r="E504" s="57">
        <v>2</v>
      </c>
      <c r="F504" s="57">
        <v>1</v>
      </c>
      <c r="G504" s="57">
        <v>0</v>
      </c>
      <c r="H504" s="57">
        <v>3</v>
      </c>
      <c r="I504" s="57">
        <v>13</v>
      </c>
      <c r="J504" s="104">
        <v>0.23076923076923078</v>
      </c>
      <c r="K504" s="56" t="s">
        <v>2375</v>
      </c>
      <c r="L504" s="57" t="s">
        <v>2377</v>
      </c>
      <c r="M504" s="57" t="s">
        <v>2378</v>
      </c>
      <c r="N504" s="57">
        <v>100</v>
      </c>
      <c r="O504" s="57"/>
      <c r="P504" s="57"/>
      <c r="Q504" s="57"/>
      <c r="R504" s="57" t="s">
        <v>18</v>
      </c>
      <c r="S504" s="57" t="s">
        <v>79</v>
      </c>
      <c r="T504" s="61" t="s">
        <v>13</v>
      </c>
      <c r="U504" s="56" t="s">
        <v>7330</v>
      </c>
      <c r="V504" s="61" t="s">
        <v>13</v>
      </c>
      <c r="W504" s="61" t="s">
        <v>13</v>
      </c>
      <c r="X504" s="61" t="s">
        <v>7330</v>
      </c>
      <c r="Y504" s="61" t="s">
        <v>13</v>
      </c>
      <c r="Z504" s="61" t="s">
        <v>13</v>
      </c>
      <c r="AA504" s="61" t="s">
        <v>13</v>
      </c>
      <c r="AB504" s="61" t="s">
        <v>13</v>
      </c>
      <c r="AC504" s="56" t="s">
        <v>13</v>
      </c>
      <c r="AD504" s="56" t="s">
        <v>7330</v>
      </c>
      <c r="AE504" s="56" t="s">
        <v>13</v>
      </c>
      <c r="AF504" s="56" t="s">
        <v>13</v>
      </c>
      <c r="AG504" s="56" t="s">
        <v>13</v>
      </c>
      <c r="AH504" s="56" t="s">
        <v>13</v>
      </c>
    </row>
    <row r="505" spans="1:34" ht="24.9" customHeight="1" x14ac:dyDescent="0.3">
      <c r="A505" s="54" t="s">
        <v>3011</v>
      </c>
      <c r="B505" s="55" t="s">
        <v>3004</v>
      </c>
      <c r="C505" s="56" t="s">
        <v>3008</v>
      </c>
      <c r="D505" s="56" t="s">
        <v>3005</v>
      </c>
      <c r="E505" s="56">
        <v>0</v>
      </c>
      <c r="F505" s="56">
        <v>0</v>
      </c>
      <c r="G505" s="56">
        <v>2</v>
      </c>
      <c r="H505" s="56">
        <v>2</v>
      </c>
      <c r="I505" s="56">
        <v>8</v>
      </c>
      <c r="J505" s="104">
        <v>0.25</v>
      </c>
      <c r="K505" s="56" t="s">
        <v>3012</v>
      </c>
      <c r="L505" s="56" t="s">
        <v>3009</v>
      </c>
      <c r="M505" s="56" t="s">
        <v>3010</v>
      </c>
      <c r="N505" s="56" t="s">
        <v>7378</v>
      </c>
      <c r="O505" s="56"/>
      <c r="P505" s="56"/>
      <c r="Q505" s="56"/>
      <c r="R505" s="56" t="s">
        <v>18</v>
      </c>
      <c r="S505" s="57" t="s">
        <v>418</v>
      </c>
      <c r="T505" s="58" t="s">
        <v>13</v>
      </c>
      <c r="U505" s="56" t="s">
        <v>13</v>
      </c>
      <c r="V505" s="58" t="s">
        <v>7330</v>
      </c>
      <c r="W505" s="58" t="s">
        <v>13</v>
      </c>
      <c r="X505" s="58" t="s">
        <v>13</v>
      </c>
      <c r="Y505" s="58" t="s">
        <v>7330</v>
      </c>
      <c r="Z505" s="58" t="s">
        <v>13</v>
      </c>
      <c r="AA505" s="58" t="s">
        <v>7330</v>
      </c>
      <c r="AB505" s="58" t="s">
        <v>13</v>
      </c>
      <c r="AC505" s="56" t="s">
        <v>13</v>
      </c>
      <c r="AD505" s="56" t="s">
        <v>13</v>
      </c>
      <c r="AE505" s="56" t="s">
        <v>7330</v>
      </c>
      <c r="AF505" s="56" t="s">
        <v>13</v>
      </c>
      <c r="AG505" s="56" t="s">
        <v>13</v>
      </c>
      <c r="AH505" s="56" t="s">
        <v>13</v>
      </c>
    </row>
    <row r="506" spans="1:34" ht="24.9" customHeight="1" x14ac:dyDescent="0.3">
      <c r="A506" s="54" t="s">
        <v>2482</v>
      </c>
      <c r="B506" s="55" t="s">
        <v>2477</v>
      </c>
      <c r="C506" s="56" t="s">
        <v>110</v>
      </c>
      <c r="D506" s="56"/>
      <c r="E506" s="56">
        <v>2</v>
      </c>
      <c r="F506" s="56">
        <v>1</v>
      </c>
      <c r="G506" s="56">
        <v>2</v>
      </c>
      <c r="H506" s="56">
        <v>5</v>
      </c>
      <c r="I506" s="56">
        <v>6</v>
      </c>
      <c r="J506" s="104">
        <v>0.83333333333333337</v>
      </c>
      <c r="K506" s="56" t="s">
        <v>2483</v>
      </c>
      <c r="L506" s="56" t="s">
        <v>2480</v>
      </c>
      <c r="M506" s="56" t="s">
        <v>202</v>
      </c>
      <c r="N506" s="56">
        <v>100</v>
      </c>
      <c r="O506" s="57" t="s">
        <v>17975</v>
      </c>
      <c r="P506" s="56" t="s">
        <v>2481</v>
      </c>
      <c r="Q506" s="56">
        <v>100</v>
      </c>
      <c r="R506" s="56" t="s">
        <v>18</v>
      </c>
      <c r="S506" s="57" t="s">
        <v>149</v>
      </c>
      <c r="T506" s="58" t="s">
        <v>13</v>
      </c>
      <c r="U506" s="56" t="s">
        <v>13</v>
      </c>
      <c r="V506" s="58" t="s">
        <v>7330</v>
      </c>
      <c r="W506" s="58" t="s">
        <v>13</v>
      </c>
      <c r="X506" s="58" t="s">
        <v>13</v>
      </c>
      <c r="Y506" s="58" t="s">
        <v>7330</v>
      </c>
      <c r="Z506" s="58" t="s">
        <v>13</v>
      </c>
      <c r="AA506" s="58" t="s">
        <v>13</v>
      </c>
      <c r="AB506" s="58" t="s">
        <v>7330</v>
      </c>
      <c r="AC506" s="56" t="s">
        <v>13</v>
      </c>
      <c r="AD506" s="56" t="s">
        <v>13</v>
      </c>
      <c r="AE506" s="56" t="s">
        <v>7330</v>
      </c>
      <c r="AF506" s="56" t="s">
        <v>7330</v>
      </c>
      <c r="AG506" s="56" t="s">
        <v>13</v>
      </c>
      <c r="AH506" s="56" t="s">
        <v>13</v>
      </c>
    </row>
    <row r="507" spans="1:34" ht="24.9" customHeight="1" x14ac:dyDescent="0.3">
      <c r="A507" s="59" t="s">
        <v>5542</v>
      </c>
      <c r="B507" s="60" t="s">
        <v>5538</v>
      </c>
      <c r="C507" s="57" t="s">
        <v>110</v>
      </c>
      <c r="D507" s="57"/>
      <c r="E507" s="57">
        <v>0</v>
      </c>
      <c r="F507" s="57">
        <v>2</v>
      </c>
      <c r="G507" s="57">
        <v>2</v>
      </c>
      <c r="H507" s="57">
        <v>4</v>
      </c>
      <c r="I507" s="57">
        <v>9</v>
      </c>
      <c r="J507" s="104">
        <v>0.44444444444444442</v>
      </c>
      <c r="K507" s="56" t="s">
        <v>5543</v>
      </c>
      <c r="L507" s="57" t="s">
        <v>5541</v>
      </c>
      <c r="M507" s="57" t="s">
        <v>202</v>
      </c>
      <c r="N507" s="57">
        <v>100</v>
      </c>
      <c r="O507" s="56" t="s">
        <v>17959</v>
      </c>
      <c r="P507" s="57" t="s">
        <v>17963</v>
      </c>
      <c r="Q507" s="56">
        <v>100</v>
      </c>
      <c r="R507" s="57" t="s">
        <v>18</v>
      </c>
      <c r="S507" s="56" t="s">
        <v>55</v>
      </c>
      <c r="T507" s="61" t="s">
        <v>13</v>
      </c>
      <c r="U507" s="56" t="s">
        <v>7330</v>
      </c>
      <c r="V507" s="61" t="s">
        <v>13</v>
      </c>
      <c r="W507" s="61" t="s">
        <v>13</v>
      </c>
      <c r="X507" s="61" t="s">
        <v>13</v>
      </c>
      <c r="Y507" s="61" t="s">
        <v>13</v>
      </c>
      <c r="Z507" s="61" t="s">
        <v>13</v>
      </c>
      <c r="AA507" s="61" t="s">
        <v>13</v>
      </c>
      <c r="AB507" s="61" t="s">
        <v>13</v>
      </c>
      <c r="AC507" s="56" t="s">
        <v>13</v>
      </c>
      <c r="AD507" s="56" t="s">
        <v>13</v>
      </c>
      <c r="AE507" s="56" t="s">
        <v>13</v>
      </c>
      <c r="AF507" s="56" t="s">
        <v>13</v>
      </c>
      <c r="AG507" s="56" t="s">
        <v>7330</v>
      </c>
      <c r="AH507" s="56" t="s">
        <v>13</v>
      </c>
    </row>
    <row r="508" spans="1:34" ht="24.9" customHeight="1" x14ac:dyDescent="0.3">
      <c r="A508" s="54" t="s">
        <v>655</v>
      </c>
      <c r="B508" s="55" t="s">
        <v>653</v>
      </c>
      <c r="C508" s="56" t="s">
        <v>657</v>
      </c>
      <c r="D508" s="56" t="s">
        <v>654</v>
      </c>
      <c r="E508" s="56">
        <v>1</v>
      </c>
      <c r="F508" s="56">
        <v>0</v>
      </c>
      <c r="G508" s="56">
        <v>0</v>
      </c>
      <c r="H508" s="56">
        <v>1</v>
      </c>
      <c r="I508" s="56">
        <v>20</v>
      </c>
      <c r="J508" s="104">
        <v>0.05</v>
      </c>
      <c r="K508" s="56" t="s">
        <v>656</v>
      </c>
      <c r="L508" s="56" t="s">
        <v>658</v>
      </c>
      <c r="M508" s="56" t="s">
        <v>659</v>
      </c>
      <c r="N508" s="56" t="s">
        <v>7372</v>
      </c>
      <c r="O508" s="56"/>
      <c r="P508" s="56"/>
      <c r="Q508" s="56"/>
      <c r="R508" s="56" t="s">
        <v>18</v>
      </c>
      <c r="S508" s="57" t="s">
        <v>19</v>
      </c>
      <c r="T508" s="58" t="s">
        <v>7330</v>
      </c>
      <c r="U508" s="56" t="s">
        <v>13</v>
      </c>
      <c r="V508" s="58" t="s">
        <v>13</v>
      </c>
      <c r="W508" s="58" t="s">
        <v>7330</v>
      </c>
      <c r="X508" s="58" t="s">
        <v>13</v>
      </c>
      <c r="Y508" s="58" t="s">
        <v>13</v>
      </c>
      <c r="Z508" s="58" t="s">
        <v>13</v>
      </c>
      <c r="AA508" s="58" t="s">
        <v>13</v>
      </c>
      <c r="AB508" s="58" t="s">
        <v>13</v>
      </c>
      <c r="AC508" s="56" t="s">
        <v>13</v>
      </c>
      <c r="AD508" s="56" t="s">
        <v>13</v>
      </c>
      <c r="AE508" s="56" t="s">
        <v>13</v>
      </c>
      <c r="AF508" s="56" t="s">
        <v>13</v>
      </c>
      <c r="AG508" s="56" t="s">
        <v>13</v>
      </c>
      <c r="AH508" s="56" t="s">
        <v>13</v>
      </c>
    </row>
    <row r="509" spans="1:34" ht="24.9" customHeight="1" x14ac:dyDescent="0.3">
      <c r="A509" s="54" t="s">
        <v>5751</v>
      </c>
      <c r="B509" s="55" t="s">
        <v>5749</v>
      </c>
      <c r="C509" s="56" t="s">
        <v>5753</v>
      </c>
      <c r="D509" s="56" t="s">
        <v>5750</v>
      </c>
      <c r="E509" s="56">
        <v>1</v>
      </c>
      <c r="F509" s="56">
        <v>0</v>
      </c>
      <c r="G509" s="56">
        <v>0</v>
      </c>
      <c r="H509" s="56">
        <v>1</v>
      </c>
      <c r="I509" s="56">
        <v>5</v>
      </c>
      <c r="J509" s="104">
        <v>0.2</v>
      </c>
      <c r="K509" s="56" t="s">
        <v>5752</v>
      </c>
      <c r="L509" s="56" t="s">
        <v>5754</v>
      </c>
      <c r="M509" s="56" t="s">
        <v>5753</v>
      </c>
      <c r="N509" s="56" t="s">
        <v>7380</v>
      </c>
      <c r="O509" s="56"/>
      <c r="P509" s="56"/>
      <c r="Q509" s="56"/>
      <c r="R509" s="56" t="s">
        <v>18</v>
      </c>
      <c r="S509" s="56" t="s">
        <v>403</v>
      </c>
      <c r="T509" s="58" t="s">
        <v>7330</v>
      </c>
      <c r="U509" s="56" t="s">
        <v>13</v>
      </c>
      <c r="V509" s="58" t="s">
        <v>13</v>
      </c>
      <c r="W509" s="58" t="s">
        <v>7330</v>
      </c>
      <c r="X509" s="58" t="s">
        <v>13</v>
      </c>
      <c r="Y509" s="58" t="s">
        <v>13</v>
      </c>
      <c r="Z509" s="58" t="s">
        <v>13</v>
      </c>
      <c r="AA509" s="58" t="s">
        <v>13</v>
      </c>
      <c r="AB509" s="58" t="s">
        <v>13</v>
      </c>
      <c r="AC509" s="56" t="s">
        <v>13</v>
      </c>
      <c r="AD509" s="56" t="s">
        <v>13</v>
      </c>
      <c r="AE509" s="56" t="s">
        <v>13</v>
      </c>
      <c r="AF509" s="56" t="s">
        <v>13</v>
      </c>
      <c r="AG509" s="56" t="s">
        <v>13</v>
      </c>
      <c r="AH509" s="56" t="s">
        <v>13</v>
      </c>
    </row>
    <row r="510" spans="1:34" ht="24.9" customHeight="1" x14ac:dyDescent="0.3">
      <c r="A510" s="54" t="s">
        <v>4235</v>
      </c>
      <c r="B510" s="55" t="s">
        <v>4215</v>
      </c>
      <c r="C510" s="56" t="s">
        <v>4219</v>
      </c>
      <c r="D510" s="56" t="s">
        <v>4216</v>
      </c>
      <c r="E510" s="56">
        <v>7</v>
      </c>
      <c r="F510" s="56">
        <v>0</v>
      </c>
      <c r="G510" s="56">
        <v>3</v>
      </c>
      <c r="H510" s="56">
        <v>10</v>
      </c>
      <c r="I510" s="56">
        <v>32</v>
      </c>
      <c r="J510" s="104">
        <v>0.3125</v>
      </c>
      <c r="K510" s="56" t="s">
        <v>4236</v>
      </c>
      <c r="L510" s="56" t="s">
        <v>4220</v>
      </c>
      <c r="M510" s="56" t="s">
        <v>4221</v>
      </c>
      <c r="N510" s="56" t="s">
        <v>7374</v>
      </c>
      <c r="O510" s="56"/>
      <c r="P510" s="56"/>
      <c r="Q510" s="56"/>
      <c r="R510" s="56" t="s">
        <v>18</v>
      </c>
      <c r="S510" s="56" t="s">
        <v>465</v>
      </c>
      <c r="T510" s="58" t="s">
        <v>7330</v>
      </c>
      <c r="U510" s="56" t="s">
        <v>13</v>
      </c>
      <c r="V510" s="58" t="s">
        <v>13</v>
      </c>
      <c r="W510" s="58" t="s">
        <v>7330</v>
      </c>
      <c r="X510" s="58" t="s">
        <v>13</v>
      </c>
      <c r="Y510" s="58" t="s">
        <v>13</v>
      </c>
      <c r="Z510" s="58" t="s">
        <v>13</v>
      </c>
      <c r="AA510" s="58" t="s">
        <v>13</v>
      </c>
      <c r="AB510" s="58" t="s">
        <v>13</v>
      </c>
      <c r="AC510" s="56" t="s">
        <v>13</v>
      </c>
      <c r="AD510" s="56" t="s">
        <v>13</v>
      </c>
      <c r="AE510" s="56" t="s">
        <v>13</v>
      </c>
      <c r="AF510" s="56" t="s">
        <v>13</v>
      </c>
      <c r="AG510" s="56" t="s">
        <v>13</v>
      </c>
      <c r="AH510" s="56" t="s">
        <v>13</v>
      </c>
    </row>
    <row r="511" spans="1:34" ht="24.9" customHeight="1" x14ac:dyDescent="0.3">
      <c r="A511" s="54" t="s">
        <v>5310</v>
      </c>
      <c r="B511" s="55" t="s">
        <v>5270</v>
      </c>
      <c r="C511" s="56" t="s">
        <v>5274</v>
      </c>
      <c r="D511" s="56" t="s">
        <v>5271</v>
      </c>
      <c r="E511" s="56">
        <v>9</v>
      </c>
      <c r="F511" s="56">
        <v>1</v>
      </c>
      <c r="G511" s="56">
        <v>10</v>
      </c>
      <c r="H511" s="56">
        <v>20</v>
      </c>
      <c r="I511" s="56">
        <v>42</v>
      </c>
      <c r="J511" s="104">
        <v>0.47599999999999998</v>
      </c>
      <c r="K511" s="56" t="s">
        <v>5311</v>
      </c>
      <c r="L511" s="56" t="s">
        <v>5275</v>
      </c>
      <c r="M511" s="56" t="s">
        <v>5276</v>
      </c>
      <c r="N511" s="56">
        <v>100</v>
      </c>
      <c r="O511" s="56"/>
      <c r="P511" s="56"/>
      <c r="Q511" s="56"/>
      <c r="R511" s="56" t="s">
        <v>18</v>
      </c>
      <c r="S511" s="56" t="s">
        <v>680</v>
      </c>
      <c r="T511" s="58" t="s">
        <v>7330</v>
      </c>
      <c r="U511" s="56" t="s">
        <v>13</v>
      </c>
      <c r="V511" s="58" t="s">
        <v>13</v>
      </c>
      <c r="W511" s="58" t="s">
        <v>7330</v>
      </c>
      <c r="X511" s="58" t="s">
        <v>13</v>
      </c>
      <c r="Y511" s="58" t="s">
        <v>13</v>
      </c>
      <c r="Z511" s="58" t="s">
        <v>13</v>
      </c>
      <c r="AA511" s="58" t="s">
        <v>13</v>
      </c>
      <c r="AB511" s="58" t="s">
        <v>13</v>
      </c>
      <c r="AC511" s="56" t="s">
        <v>13</v>
      </c>
      <c r="AD511" s="56" t="s">
        <v>13</v>
      </c>
      <c r="AE511" s="56" t="s">
        <v>13</v>
      </c>
      <c r="AF511" s="56" t="s">
        <v>13</v>
      </c>
      <c r="AG511" s="56" t="s">
        <v>13</v>
      </c>
      <c r="AH511" s="56" t="s">
        <v>13</v>
      </c>
    </row>
    <row r="512" spans="1:34" ht="24.9" customHeight="1" x14ac:dyDescent="0.3">
      <c r="A512" s="59" t="s">
        <v>2303</v>
      </c>
      <c r="B512" s="60" t="s">
        <v>2302</v>
      </c>
      <c r="C512" s="57" t="s">
        <v>591</v>
      </c>
      <c r="D512" s="57"/>
      <c r="E512" s="57">
        <v>0</v>
      </c>
      <c r="F512" s="57">
        <v>1</v>
      </c>
      <c r="G512" s="57">
        <v>0</v>
      </c>
      <c r="H512" s="57">
        <v>1</v>
      </c>
      <c r="I512" s="57">
        <v>36</v>
      </c>
      <c r="J512" s="104">
        <v>2.7777777777777776E-2</v>
      </c>
      <c r="K512" s="56" t="s">
        <v>2304</v>
      </c>
      <c r="L512" s="57" t="s">
        <v>2305</v>
      </c>
      <c r="M512" s="57" t="s">
        <v>593</v>
      </c>
      <c r="N512" s="57" t="s">
        <v>7372</v>
      </c>
      <c r="O512" s="57"/>
      <c r="P512" s="57"/>
      <c r="Q512" s="57"/>
      <c r="R512" s="57" t="s">
        <v>18</v>
      </c>
      <c r="S512" s="57" t="s">
        <v>19</v>
      </c>
      <c r="T512" s="61" t="s">
        <v>13</v>
      </c>
      <c r="U512" s="56" t="s">
        <v>7330</v>
      </c>
      <c r="V512" s="61" t="s">
        <v>13</v>
      </c>
      <c r="W512" s="61" t="s">
        <v>13</v>
      </c>
      <c r="X512" s="61" t="s">
        <v>7330</v>
      </c>
      <c r="Y512" s="61" t="s">
        <v>13</v>
      </c>
      <c r="Z512" s="61" t="s">
        <v>13</v>
      </c>
      <c r="AA512" s="61" t="s">
        <v>13</v>
      </c>
      <c r="AB512" s="61" t="s">
        <v>13</v>
      </c>
      <c r="AC512" s="56" t="s">
        <v>13</v>
      </c>
      <c r="AD512" s="56" t="s">
        <v>7330</v>
      </c>
      <c r="AE512" s="56" t="s">
        <v>13</v>
      </c>
      <c r="AF512" s="56" t="s">
        <v>13</v>
      </c>
      <c r="AG512" s="56" t="s">
        <v>13</v>
      </c>
      <c r="AH512" s="56" t="s">
        <v>13</v>
      </c>
    </row>
    <row r="513" spans="1:34" ht="24.9" customHeight="1" x14ac:dyDescent="0.3">
      <c r="A513" s="59" t="s">
        <v>3329</v>
      </c>
      <c r="B513" s="60" t="s">
        <v>3327</v>
      </c>
      <c r="C513" s="57" t="s">
        <v>3331</v>
      </c>
      <c r="D513" s="57" t="s">
        <v>3328</v>
      </c>
      <c r="E513" s="57">
        <v>2</v>
      </c>
      <c r="F513" s="57">
        <v>2</v>
      </c>
      <c r="G513" s="57">
        <v>2</v>
      </c>
      <c r="H513" s="57">
        <v>6</v>
      </c>
      <c r="I513" s="57">
        <v>22</v>
      </c>
      <c r="J513" s="104">
        <v>0.27272727272727271</v>
      </c>
      <c r="K513" s="56" t="s">
        <v>3330</v>
      </c>
      <c r="L513" s="57" t="s">
        <v>3332</v>
      </c>
      <c r="M513" s="57" t="s">
        <v>3331</v>
      </c>
      <c r="N513" s="57" t="s">
        <v>7387</v>
      </c>
      <c r="O513" s="57"/>
      <c r="P513" s="57"/>
      <c r="Q513" s="57"/>
      <c r="R513" s="57" t="s">
        <v>18</v>
      </c>
      <c r="S513" s="56" t="s">
        <v>102</v>
      </c>
      <c r="T513" s="61" t="s">
        <v>13</v>
      </c>
      <c r="U513" s="56" t="s">
        <v>7330</v>
      </c>
      <c r="V513" s="61" t="s">
        <v>13</v>
      </c>
      <c r="W513" s="61" t="s">
        <v>13</v>
      </c>
      <c r="X513" s="61" t="s">
        <v>13</v>
      </c>
      <c r="Y513" s="61" t="s">
        <v>13</v>
      </c>
      <c r="Z513" s="61" t="s">
        <v>13</v>
      </c>
      <c r="AA513" s="58" t="s">
        <v>7330</v>
      </c>
      <c r="AB513" s="61" t="s">
        <v>13</v>
      </c>
      <c r="AC513" s="56" t="s">
        <v>13</v>
      </c>
      <c r="AD513" s="56" t="s">
        <v>7330</v>
      </c>
      <c r="AE513" s="56" t="s">
        <v>13</v>
      </c>
      <c r="AF513" s="56" t="s">
        <v>13</v>
      </c>
      <c r="AG513" s="56" t="s">
        <v>13</v>
      </c>
      <c r="AH513" s="56" t="s">
        <v>13</v>
      </c>
    </row>
    <row r="514" spans="1:34" ht="24.9" customHeight="1" x14ac:dyDescent="0.3">
      <c r="A514" s="54" t="s">
        <v>6191</v>
      </c>
      <c r="B514" s="55" t="s">
        <v>6176</v>
      </c>
      <c r="C514" s="56" t="s">
        <v>6180</v>
      </c>
      <c r="D514" s="56" t="s">
        <v>6177</v>
      </c>
      <c r="E514" s="56">
        <v>2</v>
      </c>
      <c r="F514" s="56">
        <v>0</v>
      </c>
      <c r="G514" s="56">
        <v>4</v>
      </c>
      <c r="H514" s="56">
        <v>6</v>
      </c>
      <c r="I514" s="56">
        <v>29</v>
      </c>
      <c r="J514" s="104">
        <v>0.20689655172413793</v>
      </c>
      <c r="K514" s="56" t="s">
        <v>6192</v>
      </c>
      <c r="L514" s="56" t="s">
        <v>6181</v>
      </c>
      <c r="M514" s="56" t="s">
        <v>6182</v>
      </c>
      <c r="N514" s="56" t="s">
        <v>7387</v>
      </c>
      <c r="O514" s="56"/>
      <c r="P514" s="56"/>
      <c r="Q514" s="56"/>
      <c r="R514" s="56" t="s">
        <v>18</v>
      </c>
      <c r="S514" s="56" t="s">
        <v>534</v>
      </c>
      <c r="T514" s="58" t="s">
        <v>7330</v>
      </c>
      <c r="U514" s="56" t="s">
        <v>13</v>
      </c>
      <c r="V514" s="58" t="s">
        <v>13</v>
      </c>
      <c r="W514" s="58" t="s">
        <v>7330</v>
      </c>
      <c r="X514" s="58" t="s">
        <v>13</v>
      </c>
      <c r="Y514" s="58" t="s">
        <v>13</v>
      </c>
      <c r="Z514" s="58" t="s">
        <v>13</v>
      </c>
      <c r="AA514" s="58" t="s">
        <v>13</v>
      </c>
      <c r="AB514" s="58" t="s">
        <v>13</v>
      </c>
      <c r="AC514" s="56" t="s">
        <v>13</v>
      </c>
      <c r="AD514" s="56" t="s">
        <v>13</v>
      </c>
      <c r="AE514" s="56" t="s">
        <v>13</v>
      </c>
      <c r="AF514" s="56" t="s">
        <v>13</v>
      </c>
      <c r="AG514" s="56" t="s">
        <v>13</v>
      </c>
      <c r="AH514" s="56" t="s">
        <v>13</v>
      </c>
    </row>
    <row r="515" spans="1:34" ht="24.9" customHeight="1" x14ac:dyDescent="0.3">
      <c r="A515" s="54" t="s">
        <v>2807</v>
      </c>
      <c r="B515" s="55" t="s">
        <v>2797</v>
      </c>
      <c r="C515" s="56" t="s">
        <v>2801</v>
      </c>
      <c r="D515" s="56" t="s">
        <v>2798</v>
      </c>
      <c r="E515" s="56">
        <v>8</v>
      </c>
      <c r="F515" s="56">
        <v>1</v>
      </c>
      <c r="G515" s="56">
        <v>4</v>
      </c>
      <c r="H515" s="56">
        <v>13</v>
      </c>
      <c r="I515" s="56">
        <v>70</v>
      </c>
      <c r="J515" s="104">
        <v>0.18571428571428572</v>
      </c>
      <c r="K515" s="56" t="s">
        <v>2808</v>
      </c>
      <c r="L515" s="56" t="s">
        <v>2802</v>
      </c>
      <c r="M515" s="56" t="s">
        <v>2801</v>
      </c>
      <c r="N515" s="56" t="s">
        <v>7386</v>
      </c>
      <c r="O515" s="56"/>
      <c r="P515" s="56"/>
      <c r="Q515" s="56"/>
      <c r="R515" s="56" t="s">
        <v>18</v>
      </c>
      <c r="S515" s="56" t="s">
        <v>102</v>
      </c>
      <c r="T515" s="58" t="s">
        <v>13</v>
      </c>
      <c r="U515" s="56" t="s">
        <v>13</v>
      </c>
      <c r="V515" s="58" t="s">
        <v>7330</v>
      </c>
      <c r="W515" s="58" t="s">
        <v>7330</v>
      </c>
      <c r="X515" s="58" t="s">
        <v>13</v>
      </c>
      <c r="Y515" s="58" t="s">
        <v>13</v>
      </c>
      <c r="Z515" s="58" t="s">
        <v>13</v>
      </c>
      <c r="AA515" s="58" t="s">
        <v>7330</v>
      </c>
      <c r="AB515" s="58" t="s">
        <v>13</v>
      </c>
      <c r="AC515" s="56" t="s">
        <v>13</v>
      </c>
      <c r="AD515" s="56" t="s">
        <v>7330</v>
      </c>
      <c r="AE515" s="56" t="s">
        <v>13</v>
      </c>
      <c r="AF515" s="56" t="s">
        <v>13</v>
      </c>
      <c r="AG515" s="56" t="s">
        <v>13</v>
      </c>
      <c r="AH515" s="56" t="s">
        <v>13</v>
      </c>
    </row>
    <row r="516" spans="1:34" ht="24.9" customHeight="1" x14ac:dyDescent="0.3">
      <c r="A516" s="54" t="s">
        <v>2524</v>
      </c>
      <c r="B516" s="55" t="s">
        <v>2523</v>
      </c>
      <c r="C516" s="56" t="s">
        <v>110</v>
      </c>
      <c r="D516" s="56"/>
      <c r="E516" s="56">
        <v>1</v>
      </c>
      <c r="F516" s="56">
        <v>0</v>
      </c>
      <c r="G516" s="56">
        <v>0</v>
      </c>
      <c r="H516" s="56">
        <v>1</v>
      </c>
      <c r="I516" s="56">
        <v>7</v>
      </c>
      <c r="J516" s="104">
        <v>0.14285714285714285</v>
      </c>
      <c r="K516" s="56" t="s">
        <v>2525</v>
      </c>
      <c r="L516" s="56" t="s">
        <v>2526</v>
      </c>
      <c r="M516" s="56" t="s">
        <v>110</v>
      </c>
      <c r="N516" s="56">
        <v>100</v>
      </c>
      <c r="O516" s="57" t="s">
        <v>17979</v>
      </c>
      <c r="P516" s="56" t="s">
        <v>2527</v>
      </c>
      <c r="Q516" s="56">
        <v>100</v>
      </c>
      <c r="R516" s="56" t="s">
        <v>112</v>
      </c>
      <c r="S516" s="57" t="s">
        <v>418</v>
      </c>
      <c r="T516" s="58" t="s">
        <v>7330</v>
      </c>
      <c r="U516" s="56" t="s">
        <v>13</v>
      </c>
      <c r="V516" s="58" t="s">
        <v>13</v>
      </c>
      <c r="W516" s="58" t="s">
        <v>7330</v>
      </c>
      <c r="X516" s="58" t="s">
        <v>13</v>
      </c>
      <c r="Y516" s="58" t="s">
        <v>13</v>
      </c>
      <c r="Z516" s="58" t="s">
        <v>13</v>
      </c>
      <c r="AA516" s="58" t="s">
        <v>13</v>
      </c>
      <c r="AB516" s="58" t="s">
        <v>13</v>
      </c>
      <c r="AC516" s="56" t="s">
        <v>13</v>
      </c>
      <c r="AD516" s="56" t="s">
        <v>13</v>
      </c>
      <c r="AE516" s="56" t="s">
        <v>13</v>
      </c>
      <c r="AF516" s="56" t="s">
        <v>13</v>
      </c>
      <c r="AG516" s="56" t="s">
        <v>13</v>
      </c>
      <c r="AH516" s="56" t="s">
        <v>13</v>
      </c>
    </row>
    <row r="517" spans="1:34" ht="24.9" customHeight="1" x14ac:dyDescent="0.3">
      <c r="A517" s="54" t="s">
        <v>5192</v>
      </c>
      <c r="B517" s="55" t="s">
        <v>5180</v>
      </c>
      <c r="C517" s="56" t="s">
        <v>5184</v>
      </c>
      <c r="D517" s="56" t="s">
        <v>5181</v>
      </c>
      <c r="E517" s="56">
        <v>2</v>
      </c>
      <c r="F517" s="56">
        <v>4</v>
      </c>
      <c r="G517" s="56">
        <v>1</v>
      </c>
      <c r="H517" s="56">
        <v>7</v>
      </c>
      <c r="I517" s="56">
        <v>19</v>
      </c>
      <c r="J517" s="104">
        <v>0.36842105263157893</v>
      </c>
      <c r="K517" s="56" t="s">
        <v>5193</v>
      </c>
      <c r="L517" s="56" t="s">
        <v>5185</v>
      </c>
      <c r="M517" s="56" t="s">
        <v>5184</v>
      </c>
      <c r="N517" s="56">
        <v>100</v>
      </c>
      <c r="O517" s="56"/>
      <c r="P517" s="56"/>
      <c r="Q517" s="56"/>
      <c r="R517" s="56" t="s">
        <v>18</v>
      </c>
      <c r="S517" s="56" t="s">
        <v>403</v>
      </c>
      <c r="T517" s="58" t="s">
        <v>13</v>
      </c>
      <c r="U517" s="56" t="s">
        <v>13</v>
      </c>
      <c r="V517" s="58" t="s">
        <v>7330</v>
      </c>
      <c r="W517" s="58" t="s">
        <v>13</v>
      </c>
      <c r="X517" s="58" t="s">
        <v>13</v>
      </c>
      <c r="Y517" s="58" t="s">
        <v>7330</v>
      </c>
      <c r="Z517" s="58" t="s">
        <v>13</v>
      </c>
      <c r="AA517" s="58" t="s">
        <v>13</v>
      </c>
      <c r="AB517" s="58" t="s">
        <v>7330</v>
      </c>
      <c r="AC517" s="56" t="s">
        <v>13</v>
      </c>
      <c r="AD517" s="56" t="s">
        <v>13</v>
      </c>
      <c r="AE517" s="56" t="s">
        <v>7330</v>
      </c>
      <c r="AF517" s="56" t="s">
        <v>13</v>
      </c>
      <c r="AG517" s="56" t="s">
        <v>13</v>
      </c>
      <c r="AH517" s="56" t="s">
        <v>7330</v>
      </c>
    </row>
    <row r="518" spans="1:34" ht="24.9" customHeight="1" x14ac:dyDescent="0.3">
      <c r="A518" s="54" t="s">
        <v>12</v>
      </c>
      <c r="B518" s="55" t="s">
        <v>10</v>
      </c>
      <c r="C518" s="56" t="s">
        <v>15</v>
      </c>
      <c r="D518" s="56" t="s">
        <v>11</v>
      </c>
      <c r="E518" s="56">
        <v>1</v>
      </c>
      <c r="F518" s="56">
        <v>0</v>
      </c>
      <c r="G518" s="56">
        <v>0</v>
      </c>
      <c r="H518" s="56">
        <v>1</v>
      </c>
      <c r="I518" s="56">
        <v>26</v>
      </c>
      <c r="J518" s="104">
        <v>3.8461538461538464E-2</v>
      </c>
      <c r="K518" s="56" t="s">
        <v>14</v>
      </c>
      <c r="L518" s="56" t="s">
        <v>16</v>
      </c>
      <c r="M518" s="56" t="s">
        <v>17</v>
      </c>
      <c r="N518" s="56">
        <v>100</v>
      </c>
      <c r="O518" s="56"/>
      <c r="P518" s="56"/>
      <c r="Q518" s="56"/>
      <c r="R518" s="56" t="s">
        <v>18</v>
      </c>
      <c r="S518" s="57" t="s">
        <v>19</v>
      </c>
      <c r="T518" s="58" t="s">
        <v>7330</v>
      </c>
      <c r="U518" s="56" t="s">
        <v>13</v>
      </c>
      <c r="V518" s="58" t="s">
        <v>13</v>
      </c>
      <c r="W518" s="58" t="s">
        <v>7330</v>
      </c>
      <c r="X518" s="58" t="s">
        <v>13</v>
      </c>
      <c r="Y518" s="58" t="s">
        <v>13</v>
      </c>
      <c r="Z518" s="58" t="s">
        <v>13</v>
      </c>
      <c r="AA518" s="58" t="s">
        <v>13</v>
      </c>
      <c r="AB518" s="58" t="s">
        <v>13</v>
      </c>
      <c r="AC518" s="56" t="s">
        <v>13</v>
      </c>
      <c r="AD518" s="56" t="s">
        <v>13</v>
      </c>
      <c r="AE518" s="56" t="s">
        <v>13</v>
      </c>
      <c r="AF518" s="56" t="s">
        <v>13</v>
      </c>
      <c r="AG518" s="86"/>
      <c r="AH518" s="56" t="s">
        <v>13</v>
      </c>
    </row>
    <row r="519" spans="1:34" ht="24.9" customHeight="1" x14ac:dyDescent="0.3">
      <c r="A519" s="54" t="s">
        <v>3954</v>
      </c>
      <c r="B519" s="55" t="s">
        <v>3937</v>
      </c>
      <c r="C519" s="56" t="s">
        <v>3941</v>
      </c>
      <c r="D519" s="56" t="s">
        <v>3938</v>
      </c>
      <c r="E519" s="56">
        <v>6</v>
      </c>
      <c r="F519" s="56">
        <v>0</v>
      </c>
      <c r="G519" s="56">
        <v>1</v>
      </c>
      <c r="H519" s="56">
        <v>7</v>
      </c>
      <c r="I519" s="56">
        <v>25</v>
      </c>
      <c r="J519" s="104">
        <v>0.28000000000000003</v>
      </c>
      <c r="K519" s="56" t="s">
        <v>3955</v>
      </c>
      <c r="L519" s="56" t="s">
        <v>3942</v>
      </c>
      <c r="M519" s="56" t="s">
        <v>3941</v>
      </c>
      <c r="N519" s="56" t="s">
        <v>7387</v>
      </c>
      <c r="O519" s="56"/>
      <c r="P519" s="56"/>
      <c r="Q519" s="56"/>
      <c r="R519" s="56" t="s">
        <v>18</v>
      </c>
      <c r="S519" s="57" t="s">
        <v>55</v>
      </c>
      <c r="T519" s="58" t="s">
        <v>7330</v>
      </c>
      <c r="U519" s="56" t="s">
        <v>13</v>
      </c>
      <c r="V519" s="58" t="s">
        <v>13</v>
      </c>
      <c r="W519" s="58" t="s">
        <v>7330</v>
      </c>
      <c r="X519" s="58" t="s">
        <v>13</v>
      </c>
      <c r="Y519" s="58" t="s">
        <v>13</v>
      </c>
      <c r="Z519" s="58" t="s">
        <v>13</v>
      </c>
      <c r="AA519" s="58" t="s">
        <v>13</v>
      </c>
      <c r="AB519" s="58" t="s">
        <v>13</v>
      </c>
      <c r="AC519" s="56" t="s">
        <v>13</v>
      </c>
      <c r="AD519" s="56" t="s">
        <v>13</v>
      </c>
      <c r="AE519" s="56" t="s">
        <v>13</v>
      </c>
      <c r="AF519" s="56" t="s">
        <v>13</v>
      </c>
      <c r="AG519" s="56" t="s">
        <v>13</v>
      </c>
      <c r="AH519" s="56" t="s">
        <v>13</v>
      </c>
    </row>
    <row r="520" spans="1:34" ht="24.9" customHeight="1" x14ac:dyDescent="0.3">
      <c r="A520" s="54" t="s">
        <v>1822</v>
      </c>
      <c r="B520" s="55" t="s">
        <v>1816</v>
      </c>
      <c r="C520" s="56" t="s">
        <v>1820</v>
      </c>
      <c r="D520" s="56" t="s">
        <v>1817</v>
      </c>
      <c r="E520" s="56">
        <v>2</v>
      </c>
      <c r="F520" s="56">
        <v>1</v>
      </c>
      <c r="G520" s="56">
        <v>1</v>
      </c>
      <c r="H520" s="56">
        <v>4</v>
      </c>
      <c r="I520" s="56">
        <v>24</v>
      </c>
      <c r="J520" s="104">
        <v>0.16666666666666666</v>
      </c>
      <c r="K520" s="56" t="s">
        <v>1823</v>
      </c>
      <c r="L520" s="56" t="s">
        <v>1821</v>
      </c>
      <c r="M520" s="56" t="s">
        <v>1820</v>
      </c>
      <c r="N520" s="56" t="s">
        <v>7372</v>
      </c>
      <c r="O520" s="56"/>
      <c r="P520" s="56"/>
      <c r="Q520" s="56"/>
      <c r="R520" s="56" t="s">
        <v>18</v>
      </c>
      <c r="S520" s="57" t="s">
        <v>102</v>
      </c>
      <c r="T520" s="58" t="s">
        <v>13</v>
      </c>
      <c r="U520" s="56" t="s">
        <v>13</v>
      </c>
      <c r="V520" s="58" t="s">
        <v>7330</v>
      </c>
      <c r="W520" s="58" t="s">
        <v>13</v>
      </c>
      <c r="X520" s="58" t="s">
        <v>13</v>
      </c>
      <c r="Y520" s="58" t="s">
        <v>7330</v>
      </c>
      <c r="Z520" s="58" t="s">
        <v>7330</v>
      </c>
      <c r="AA520" s="58" t="s">
        <v>13</v>
      </c>
      <c r="AB520" s="58" t="s">
        <v>13</v>
      </c>
      <c r="AC520" s="56" t="s">
        <v>13</v>
      </c>
      <c r="AD520" s="56" t="s">
        <v>13</v>
      </c>
      <c r="AE520" s="56" t="s">
        <v>7330</v>
      </c>
      <c r="AF520" s="56" t="s">
        <v>13</v>
      </c>
      <c r="AG520" s="56" t="s">
        <v>13</v>
      </c>
      <c r="AH520" s="56" t="s">
        <v>7330</v>
      </c>
    </row>
    <row r="521" spans="1:34" ht="24.9" customHeight="1" x14ac:dyDescent="0.3">
      <c r="A521" s="54" t="s">
        <v>5994</v>
      </c>
      <c r="B521" s="55" t="s">
        <v>5988</v>
      </c>
      <c r="C521" s="56" t="s">
        <v>5992</v>
      </c>
      <c r="D521" s="56" t="s">
        <v>5989</v>
      </c>
      <c r="E521" s="56">
        <v>1</v>
      </c>
      <c r="F521" s="56">
        <v>1</v>
      </c>
      <c r="G521" s="56">
        <v>0</v>
      </c>
      <c r="H521" s="56">
        <v>2</v>
      </c>
      <c r="I521" s="56">
        <v>9</v>
      </c>
      <c r="J521" s="104">
        <v>0.22222222222222221</v>
      </c>
      <c r="K521" s="56" t="s">
        <v>5995</v>
      </c>
      <c r="L521" s="56" t="s">
        <v>5993</v>
      </c>
      <c r="M521" s="56" t="s">
        <v>5992</v>
      </c>
      <c r="N521" s="56">
        <v>100</v>
      </c>
      <c r="O521" s="56"/>
      <c r="P521" s="56"/>
      <c r="Q521" s="56"/>
      <c r="R521" s="56" t="s">
        <v>18</v>
      </c>
      <c r="S521" s="57" t="s">
        <v>403</v>
      </c>
      <c r="T521" s="58" t="s">
        <v>7330</v>
      </c>
      <c r="U521" s="56" t="s">
        <v>13</v>
      </c>
      <c r="V521" s="58" t="s">
        <v>13</v>
      </c>
      <c r="W521" s="58" t="s">
        <v>13</v>
      </c>
      <c r="X521" s="58" t="s">
        <v>13</v>
      </c>
      <c r="Y521" s="58" t="s">
        <v>13</v>
      </c>
      <c r="Z521" s="58" t="s">
        <v>7330</v>
      </c>
      <c r="AA521" s="58" t="s">
        <v>13</v>
      </c>
      <c r="AB521" s="58" t="s">
        <v>13</v>
      </c>
      <c r="AC521" s="56" t="s">
        <v>13</v>
      </c>
      <c r="AD521" s="56" t="s">
        <v>13</v>
      </c>
      <c r="AE521" s="56" t="s">
        <v>13</v>
      </c>
      <c r="AF521" s="56" t="s">
        <v>13</v>
      </c>
      <c r="AG521" s="56" t="s">
        <v>13</v>
      </c>
      <c r="AH521" s="56" t="s">
        <v>13</v>
      </c>
    </row>
    <row r="522" spans="1:34" ht="24.9" customHeight="1" x14ac:dyDescent="0.3">
      <c r="A522" s="54" t="s">
        <v>6174</v>
      </c>
      <c r="B522" s="55" t="s">
        <v>6153</v>
      </c>
      <c r="C522" s="56" t="s">
        <v>6157</v>
      </c>
      <c r="D522" s="56" t="s">
        <v>6154</v>
      </c>
      <c r="E522" s="56">
        <v>3</v>
      </c>
      <c r="F522" s="56">
        <v>1</v>
      </c>
      <c r="G522" s="56">
        <v>5</v>
      </c>
      <c r="H522" s="56">
        <v>9</v>
      </c>
      <c r="I522" s="56">
        <v>24</v>
      </c>
      <c r="J522" s="104">
        <v>0.375</v>
      </c>
      <c r="K522" s="56" t="s">
        <v>6175</v>
      </c>
      <c r="L522" s="56" t="s">
        <v>6158</v>
      </c>
      <c r="M522" s="56" t="s">
        <v>6159</v>
      </c>
      <c r="N522" s="56">
        <v>100</v>
      </c>
      <c r="O522" s="56"/>
      <c r="P522" s="56"/>
      <c r="Q522" s="56"/>
      <c r="R522" s="56" t="s">
        <v>18</v>
      </c>
      <c r="S522" s="56" t="s">
        <v>644</v>
      </c>
      <c r="T522" s="58" t="s">
        <v>7330</v>
      </c>
      <c r="U522" s="56" t="s">
        <v>13</v>
      </c>
      <c r="V522" s="58" t="s">
        <v>13</v>
      </c>
      <c r="W522" s="58" t="s">
        <v>7330</v>
      </c>
      <c r="X522" s="58" t="s">
        <v>13</v>
      </c>
      <c r="Y522" s="58" t="s">
        <v>13</v>
      </c>
      <c r="Z522" s="58" t="s">
        <v>13</v>
      </c>
      <c r="AA522" s="58" t="s">
        <v>13</v>
      </c>
      <c r="AB522" s="58" t="s">
        <v>13</v>
      </c>
      <c r="AC522" s="56" t="s">
        <v>13</v>
      </c>
      <c r="AD522" s="56" t="s">
        <v>13</v>
      </c>
      <c r="AE522" s="56" t="s">
        <v>13</v>
      </c>
      <c r="AF522" s="56" t="s">
        <v>13</v>
      </c>
      <c r="AG522" s="56" t="s">
        <v>13</v>
      </c>
      <c r="AH522" s="56" t="s">
        <v>13</v>
      </c>
    </row>
    <row r="523" spans="1:34" ht="24.9" customHeight="1" x14ac:dyDescent="0.3">
      <c r="A523" s="54" t="s">
        <v>5882</v>
      </c>
      <c r="B523" s="55" t="s">
        <v>5880</v>
      </c>
      <c r="C523" s="56" t="s">
        <v>5884</v>
      </c>
      <c r="D523" s="56" t="s">
        <v>5881</v>
      </c>
      <c r="E523" s="56">
        <v>2</v>
      </c>
      <c r="F523" s="56">
        <v>0</v>
      </c>
      <c r="G523" s="56">
        <v>0</v>
      </c>
      <c r="H523" s="56">
        <v>2</v>
      </c>
      <c r="I523" s="56">
        <v>18</v>
      </c>
      <c r="J523" s="104">
        <v>0.1111111111111111</v>
      </c>
      <c r="K523" s="56" t="s">
        <v>5883</v>
      </c>
      <c r="L523" s="56" t="s">
        <v>5885</v>
      </c>
      <c r="M523" s="56" t="s">
        <v>5884</v>
      </c>
      <c r="N523" s="56">
        <v>100</v>
      </c>
      <c r="O523" s="56"/>
      <c r="P523" s="56"/>
      <c r="Q523" s="56"/>
      <c r="R523" s="56" t="s">
        <v>18</v>
      </c>
      <c r="S523" s="56" t="s">
        <v>465</v>
      </c>
      <c r="T523" s="58" t="s">
        <v>7330</v>
      </c>
      <c r="U523" s="56" t="s">
        <v>13</v>
      </c>
      <c r="V523" s="58" t="s">
        <v>13</v>
      </c>
      <c r="W523" s="58" t="s">
        <v>7330</v>
      </c>
      <c r="X523" s="58" t="s">
        <v>13</v>
      </c>
      <c r="Y523" s="58" t="s">
        <v>13</v>
      </c>
      <c r="Z523" s="58" t="s">
        <v>13</v>
      </c>
      <c r="AA523" s="58" t="s">
        <v>13</v>
      </c>
      <c r="AB523" s="58" t="s">
        <v>13</v>
      </c>
      <c r="AC523" s="56" t="s">
        <v>13</v>
      </c>
      <c r="AD523" s="56" t="s">
        <v>13</v>
      </c>
      <c r="AE523" s="56" t="s">
        <v>13</v>
      </c>
      <c r="AF523" s="56" t="s">
        <v>13</v>
      </c>
      <c r="AG523" s="56" t="s">
        <v>13</v>
      </c>
      <c r="AH523" s="56" t="s">
        <v>13</v>
      </c>
    </row>
    <row r="524" spans="1:34" ht="24.9" customHeight="1" x14ac:dyDescent="0.3">
      <c r="A524" s="54" t="s">
        <v>6117</v>
      </c>
      <c r="B524" s="55" t="s">
        <v>6115</v>
      </c>
      <c r="C524" s="56" t="s">
        <v>6119</v>
      </c>
      <c r="D524" s="56" t="s">
        <v>6116</v>
      </c>
      <c r="E524" s="56">
        <v>1</v>
      </c>
      <c r="F524" s="56">
        <v>0</v>
      </c>
      <c r="G524" s="56">
        <v>0</v>
      </c>
      <c r="H524" s="56">
        <v>1</v>
      </c>
      <c r="I524" s="56">
        <v>21</v>
      </c>
      <c r="J524" s="104">
        <v>4.7619047619047616E-2</v>
      </c>
      <c r="K524" s="56" t="s">
        <v>6118</v>
      </c>
      <c r="L524" s="56" t="s">
        <v>6120</v>
      </c>
      <c r="M524" s="56" t="s">
        <v>6121</v>
      </c>
      <c r="N524" s="56">
        <v>100</v>
      </c>
      <c r="O524" s="56"/>
      <c r="P524" s="56"/>
      <c r="Q524" s="56"/>
      <c r="R524" s="56" t="s">
        <v>112</v>
      </c>
      <c r="S524" s="56" t="s">
        <v>55</v>
      </c>
      <c r="T524" s="58" t="s">
        <v>7330</v>
      </c>
      <c r="U524" s="56" t="s">
        <v>13</v>
      </c>
      <c r="V524" s="58" t="s">
        <v>13</v>
      </c>
      <c r="W524" s="58" t="s">
        <v>7330</v>
      </c>
      <c r="X524" s="58" t="s">
        <v>13</v>
      </c>
      <c r="Y524" s="58" t="s">
        <v>13</v>
      </c>
      <c r="Z524" s="58" t="s">
        <v>13</v>
      </c>
      <c r="AA524" s="58" t="s">
        <v>13</v>
      </c>
      <c r="AB524" s="58" t="s">
        <v>13</v>
      </c>
      <c r="AC524" s="56" t="s">
        <v>13</v>
      </c>
      <c r="AD524" s="56" t="s">
        <v>13</v>
      </c>
      <c r="AE524" s="56" t="s">
        <v>13</v>
      </c>
      <c r="AF524" s="56" t="s">
        <v>13</v>
      </c>
      <c r="AG524" s="56" t="s">
        <v>13</v>
      </c>
      <c r="AH524" s="56" t="s">
        <v>13</v>
      </c>
    </row>
    <row r="525" spans="1:34" ht="24.9" customHeight="1" x14ac:dyDescent="0.3">
      <c r="A525" s="59" t="s">
        <v>4174</v>
      </c>
      <c r="B525" s="60" t="s">
        <v>4159</v>
      </c>
      <c r="C525" s="57" t="s">
        <v>4163</v>
      </c>
      <c r="D525" s="57" t="s">
        <v>4160</v>
      </c>
      <c r="E525" s="57">
        <v>1</v>
      </c>
      <c r="F525" s="57">
        <v>8</v>
      </c>
      <c r="G525" s="57">
        <v>7</v>
      </c>
      <c r="H525" s="57">
        <v>16</v>
      </c>
      <c r="I525" s="57">
        <v>52</v>
      </c>
      <c r="J525" s="104">
        <v>0.30769230769230771</v>
      </c>
      <c r="K525" s="56" t="s">
        <v>4175</v>
      </c>
      <c r="L525" s="57" t="s">
        <v>4164</v>
      </c>
      <c r="M525" s="57" t="s">
        <v>4165</v>
      </c>
      <c r="N525" s="57">
        <v>100</v>
      </c>
      <c r="O525" s="57"/>
      <c r="P525" s="57"/>
      <c r="Q525" s="57"/>
      <c r="R525" s="57" t="s">
        <v>18</v>
      </c>
      <c r="S525" s="57" t="s">
        <v>680</v>
      </c>
      <c r="T525" s="61" t="s">
        <v>13</v>
      </c>
      <c r="U525" s="56" t="s">
        <v>7330</v>
      </c>
      <c r="V525" s="61" t="s">
        <v>13</v>
      </c>
      <c r="W525" s="61" t="s">
        <v>13</v>
      </c>
      <c r="X525" s="61" t="s">
        <v>7330</v>
      </c>
      <c r="Y525" s="61" t="s">
        <v>13</v>
      </c>
      <c r="Z525" s="61" t="s">
        <v>13</v>
      </c>
      <c r="AA525" s="58" t="s">
        <v>7330</v>
      </c>
      <c r="AB525" s="61" t="s">
        <v>13</v>
      </c>
      <c r="AC525" s="56" t="s">
        <v>13</v>
      </c>
      <c r="AD525" s="56" t="s">
        <v>7330</v>
      </c>
      <c r="AE525" s="56" t="s">
        <v>13</v>
      </c>
      <c r="AF525" s="56" t="s">
        <v>13</v>
      </c>
      <c r="AG525" s="56" t="s">
        <v>13</v>
      </c>
      <c r="AH525" s="56" t="s">
        <v>13</v>
      </c>
    </row>
    <row r="526" spans="1:34" ht="24.9" customHeight="1" x14ac:dyDescent="0.3">
      <c r="A526" s="59" t="s">
        <v>521</v>
      </c>
      <c r="B526" s="60" t="s">
        <v>519</v>
      </c>
      <c r="C526" s="57" t="s">
        <v>523</v>
      </c>
      <c r="D526" s="57" t="s">
        <v>520</v>
      </c>
      <c r="E526" s="57">
        <v>0</v>
      </c>
      <c r="F526" s="57">
        <v>1</v>
      </c>
      <c r="G526" s="57">
        <v>1</v>
      </c>
      <c r="H526" s="57">
        <v>2</v>
      </c>
      <c r="I526" s="57">
        <v>10</v>
      </c>
      <c r="J526" s="104">
        <v>0.2</v>
      </c>
      <c r="K526" s="56" t="s">
        <v>522</v>
      </c>
      <c r="L526" s="57" t="s">
        <v>524</v>
      </c>
      <c r="M526" s="57" t="s">
        <v>525</v>
      </c>
      <c r="N526" s="57">
        <v>100</v>
      </c>
      <c r="O526" s="57"/>
      <c r="P526" s="57"/>
      <c r="Q526" s="57"/>
      <c r="R526" s="57" t="s">
        <v>18</v>
      </c>
      <c r="S526" s="57" t="s">
        <v>91</v>
      </c>
      <c r="T526" s="61" t="s">
        <v>13</v>
      </c>
      <c r="U526" s="56" t="s">
        <v>7330</v>
      </c>
      <c r="V526" s="61" t="s">
        <v>13</v>
      </c>
      <c r="W526" s="61" t="s">
        <v>13</v>
      </c>
      <c r="X526" s="61" t="s">
        <v>7330</v>
      </c>
      <c r="Y526" s="61" t="s">
        <v>13</v>
      </c>
      <c r="Z526" s="61" t="s">
        <v>13</v>
      </c>
      <c r="AA526" s="61" t="s">
        <v>13</v>
      </c>
      <c r="AB526" s="61" t="s">
        <v>13</v>
      </c>
      <c r="AC526" s="56" t="s">
        <v>13</v>
      </c>
      <c r="AD526" s="56" t="s">
        <v>13</v>
      </c>
      <c r="AE526" s="56" t="s">
        <v>13</v>
      </c>
      <c r="AF526" s="56" t="s">
        <v>13</v>
      </c>
      <c r="AG526" s="56" t="s">
        <v>13</v>
      </c>
      <c r="AH526" s="56" t="s">
        <v>13</v>
      </c>
    </row>
    <row r="527" spans="1:34" ht="24.9" customHeight="1" x14ac:dyDescent="0.3">
      <c r="A527" s="54" t="s">
        <v>2827</v>
      </c>
      <c r="B527" s="55" t="s">
        <v>2797</v>
      </c>
      <c r="C527" s="56" t="s">
        <v>2801</v>
      </c>
      <c r="D527" s="56" t="s">
        <v>2798</v>
      </c>
      <c r="E527" s="56">
        <v>8</v>
      </c>
      <c r="F527" s="56">
        <v>1</v>
      </c>
      <c r="G527" s="56">
        <v>4</v>
      </c>
      <c r="H527" s="56">
        <v>13</v>
      </c>
      <c r="I527" s="56">
        <v>70</v>
      </c>
      <c r="J527" s="104">
        <v>0.18571428571428572</v>
      </c>
      <c r="K527" s="56" t="s">
        <v>2828</v>
      </c>
      <c r="L527" s="56" t="s">
        <v>2802</v>
      </c>
      <c r="M527" s="56" t="s">
        <v>2801</v>
      </c>
      <c r="N527" s="56" t="s">
        <v>7386</v>
      </c>
      <c r="O527" s="56"/>
      <c r="P527" s="56"/>
      <c r="Q527" s="56"/>
      <c r="R527" s="56" t="s">
        <v>18</v>
      </c>
      <c r="S527" s="56" t="s">
        <v>102</v>
      </c>
      <c r="T527" s="58" t="s">
        <v>7330</v>
      </c>
      <c r="U527" s="56" t="s">
        <v>13</v>
      </c>
      <c r="V527" s="58" t="s">
        <v>13</v>
      </c>
      <c r="W527" s="58" t="s">
        <v>7330</v>
      </c>
      <c r="X527" s="58" t="s">
        <v>13</v>
      </c>
      <c r="Y527" s="58" t="s">
        <v>13</v>
      </c>
      <c r="Z527" s="58" t="s">
        <v>13</v>
      </c>
      <c r="AA527" s="58" t="s">
        <v>13</v>
      </c>
      <c r="AB527" s="58" t="s">
        <v>13</v>
      </c>
      <c r="AC527" s="56" t="s">
        <v>13</v>
      </c>
      <c r="AD527" s="56" t="s">
        <v>13</v>
      </c>
      <c r="AE527" s="56" t="s">
        <v>13</v>
      </c>
      <c r="AF527" s="56" t="s">
        <v>13</v>
      </c>
      <c r="AG527" s="56" t="s">
        <v>13</v>
      </c>
      <c r="AH527" s="56" t="s">
        <v>13</v>
      </c>
    </row>
    <row r="528" spans="1:34" ht="24.9" customHeight="1" x14ac:dyDescent="0.3">
      <c r="A528" s="59" t="s">
        <v>1741</v>
      </c>
      <c r="B528" s="60" t="s">
        <v>1739</v>
      </c>
      <c r="C528" s="57" t="s">
        <v>1743</v>
      </c>
      <c r="D528" s="57" t="s">
        <v>1740</v>
      </c>
      <c r="E528" s="57">
        <v>4</v>
      </c>
      <c r="F528" s="57">
        <v>1</v>
      </c>
      <c r="G528" s="57">
        <v>0</v>
      </c>
      <c r="H528" s="57">
        <v>5</v>
      </c>
      <c r="I528" s="57">
        <v>9</v>
      </c>
      <c r="J528" s="104">
        <v>0.55555555555555558</v>
      </c>
      <c r="K528" s="56" t="s">
        <v>1742</v>
      </c>
      <c r="L528" s="57" t="s">
        <v>1744</v>
      </c>
      <c r="M528" s="57" t="s">
        <v>1743</v>
      </c>
      <c r="N528" s="57">
        <v>100</v>
      </c>
      <c r="O528" s="57"/>
      <c r="P528" s="57"/>
      <c r="Q528" s="57"/>
      <c r="R528" s="57" t="s">
        <v>177</v>
      </c>
      <c r="S528" s="57" t="s">
        <v>534</v>
      </c>
      <c r="T528" s="61" t="s">
        <v>13</v>
      </c>
      <c r="U528" s="56" t="s">
        <v>7330</v>
      </c>
      <c r="V528" s="61" t="s">
        <v>13</v>
      </c>
      <c r="W528" s="61" t="s">
        <v>13</v>
      </c>
      <c r="X528" s="61" t="s">
        <v>7330</v>
      </c>
      <c r="Y528" s="61" t="s">
        <v>13</v>
      </c>
      <c r="Z528" s="61" t="s">
        <v>13</v>
      </c>
      <c r="AA528" s="58" t="s">
        <v>7330</v>
      </c>
      <c r="AB528" s="61" t="s">
        <v>13</v>
      </c>
      <c r="AC528" s="56" t="s">
        <v>13</v>
      </c>
      <c r="AD528" s="56" t="s">
        <v>7330</v>
      </c>
      <c r="AE528" s="56" t="s">
        <v>13</v>
      </c>
      <c r="AF528" s="56" t="s">
        <v>13</v>
      </c>
      <c r="AG528" s="56" t="s">
        <v>7330</v>
      </c>
      <c r="AH528" s="56" t="s">
        <v>13</v>
      </c>
    </row>
    <row r="529" spans="1:34" ht="24.9" customHeight="1" x14ac:dyDescent="0.3">
      <c r="A529" s="54" t="s">
        <v>4480</v>
      </c>
      <c r="B529" s="55" t="s">
        <v>4463</v>
      </c>
      <c r="C529" s="56" t="s">
        <v>410</v>
      </c>
      <c r="D529" s="56"/>
      <c r="E529" s="56">
        <v>8</v>
      </c>
      <c r="F529" s="56">
        <v>3</v>
      </c>
      <c r="G529" s="56">
        <v>5</v>
      </c>
      <c r="H529" s="56">
        <v>16</v>
      </c>
      <c r="I529" s="56">
        <v>31</v>
      </c>
      <c r="J529" s="104">
        <v>0.5161290322580645</v>
      </c>
      <c r="K529" s="56" t="s">
        <v>4481</v>
      </c>
      <c r="L529" s="56" t="s">
        <v>4466</v>
      </c>
      <c r="M529" s="56" t="s">
        <v>4467</v>
      </c>
      <c r="N529" s="56" t="s">
        <v>7377</v>
      </c>
      <c r="O529" s="56"/>
      <c r="P529" s="56"/>
      <c r="Q529" s="56"/>
      <c r="R529" s="56" t="s">
        <v>63</v>
      </c>
      <c r="S529" s="56" t="s">
        <v>250</v>
      </c>
      <c r="T529" s="58" t="s">
        <v>13</v>
      </c>
      <c r="U529" s="56" t="s">
        <v>13</v>
      </c>
      <c r="V529" s="58" t="s">
        <v>7330</v>
      </c>
      <c r="W529" s="58" t="s">
        <v>13</v>
      </c>
      <c r="X529" s="58" t="s">
        <v>13</v>
      </c>
      <c r="Y529" s="58" t="s">
        <v>7330</v>
      </c>
      <c r="Z529" s="58" t="s">
        <v>13</v>
      </c>
      <c r="AA529" s="58" t="s">
        <v>7330</v>
      </c>
      <c r="AB529" s="58" t="s">
        <v>13</v>
      </c>
      <c r="AC529" s="56" t="s">
        <v>13</v>
      </c>
      <c r="AD529" s="56" t="s">
        <v>13</v>
      </c>
      <c r="AE529" s="56" t="s">
        <v>7330</v>
      </c>
      <c r="AF529" s="56" t="s">
        <v>13</v>
      </c>
      <c r="AG529" s="56" t="s">
        <v>13</v>
      </c>
      <c r="AH529" s="56" t="s">
        <v>13</v>
      </c>
    </row>
    <row r="530" spans="1:34" ht="24.9" customHeight="1" x14ac:dyDescent="0.3">
      <c r="A530" s="54" t="s">
        <v>6408</v>
      </c>
      <c r="B530" s="55" t="s">
        <v>6400</v>
      </c>
      <c r="C530" s="56" t="s">
        <v>6404</v>
      </c>
      <c r="D530" s="56" t="s">
        <v>6401</v>
      </c>
      <c r="E530" s="56">
        <v>4</v>
      </c>
      <c r="F530" s="56">
        <v>0</v>
      </c>
      <c r="G530" s="56">
        <v>1</v>
      </c>
      <c r="H530" s="56">
        <v>5</v>
      </c>
      <c r="I530" s="56">
        <v>42</v>
      </c>
      <c r="J530" s="104">
        <v>0.11904761904761904</v>
      </c>
      <c r="K530" s="56" t="s">
        <v>6409</v>
      </c>
      <c r="L530" s="56" t="s">
        <v>6405</v>
      </c>
      <c r="M530" s="56" t="s">
        <v>6404</v>
      </c>
      <c r="N530" s="56" t="s">
        <v>7372</v>
      </c>
      <c r="O530" s="56"/>
      <c r="P530" s="56"/>
      <c r="Q530" s="56"/>
      <c r="R530" s="56" t="s">
        <v>18</v>
      </c>
      <c r="S530" s="56" t="s">
        <v>465</v>
      </c>
      <c r="T530" s="58" t="s">
        <v>7330</v>
      </c>
      <c r="U530" s="56" t="s">
        <v>13</v>
      </c>
      <c r="V530" s="58" t="s">
        <v>13</v>
      </c>
      <c r="W530" s="58" t="s">
        <v>7330</v>
      </c>
      <c r="X530" s="58" t="s">
        <v>13</v>
      </c>
      <c r="Y530" s="58" t="s">
        <v>13</v>
      </c>
      <c r="Z530" s="58" t="s">
        <v>13</v>
      </c>
      <c r="AA530" s="58" t="s">
        <v>13</v>
      </c>
      <c r="AB530" s="58" t="s">
        <v>13</v>
      </c>
      <c r="AC530" s="56" t="s">
        <v>13</v>
      </c>
      <c r="AD530" s="56" t="s">
        <v>13</v>
      </c>
      <c r="AE530" s="56" t="s">
        <v>13</v>
      </c>
      <c r="AF530" s="56" t="s">
        <v>13</v>
      </c>
      <c r="AG530" s="56" t="s">
        <v>13</v>
      </c>
      <c r="AH530" s="56" t="s">
        <v>13</v>
      </c>
    </row>
    <row r="531" spans="1:34" ht="24.9" customHeight="1" x14ac:dyDescent="0.3">
      <c r="A531" s="54" t="s">
        <v>4823</v>
      </c>
      <c r="B531" s="55" t="s">
        <v>4822</v>
      </c>
      <c r="C531" s="56" t="s">
        <v>4825</v>
      </c>
      <c r="D531" s="56"/>
      <c r="E531" s="56">
        <v>1</v>
      </c>
      <c r="F531" s="56">
        <v>0</v>
      </c>
      <c r="G531" s="56">
        <v>0</v>
      </c>
      <c r="H531" s="56">
        <v>1</v>
      </c>
      <c r="I531" s="56">
        <v>8</v>
      </c>
      <c r="J531" s="104">
        <v>0.125</v>
      </c>
      <c r="K531" s="56" t="s">
        <v>4824</v>
      </c>
      <c r="L531" s="56" t="s">
        <v>4826</v>
      </c>
      <c r="M531" s="56" t="s">
        <v>202</v>
      </c>
      <c r="N531" s="56">
        <v>100</v>
      </c>
      <c r="O531" s="56"/>
      <c r="P531" s="56"/>
      <c r="Q531" s="56"/>
      <c r="R531" s="56" t="s">
        <v>18</v>
      </c>
      <c r="S531" s="57" t="s">
        <v>19</v>
      </c>
      <c r="T531" s="58" t="s">
        <v>7330</v>
      </c>
      <c r="U531" s="56" t="s">
        <v>13</v>
      </c>
      <c r="V531" s="58" t="s">
        <v>13</v>
      </c>
      <c r="W531" s="58" t="s">
        <v>7330</v>
      </c>
      <c r="X531" s="58" t="s">
        <v>13</v>
      </c>
      <c r="Y531" s="58" t="s">
        <v>13</v>
      </c>
      <c r="Z531" s="58" t="s">
        <v>13</v>
      </c>
      <c r="AA531" s="58" t="s">
        <v>13</v>
      </c>
      <c r="AB531" s="58" t="s">
        <v>13</v>
      </c>
      <c r="AC531" s="56" t="s">
        <v>13</v>
      </c>
      <c r="AD531" s="56" t="s">
        <v>13</v>
      </c>
      <c r="AE531" s="56" t="s">
        <v>13</v>
      </c>
      <c r="AF531" s="56" t="s">
        <v>13</v>
      </c>
      <c r="AG531" s="56" t="s">
        <v>13</v>
      </c>
      <c r="AH531" s="56" t="s">
        <v>13</v>
      </c>
    </row>
    <row r="532" spans="1:34" ht="24.9" customHeight="1" x14ac:dyDescent="0.3">
      <c r="A532" s="59" t="s">
        <v>3216</v>
      </c>
      <c r="B532" s="60" t="s">
        <v>3214</v>
      </c>
      <c r="C532" s="57" t="s">
        <v>3218</v>
      </c>
      <c r="D532" s="57" t="s">
        <v>3215</v>
      </c>
      <c r="E532" s="57">
        <v>0</v>
      </c>
      <c r="F532" s="57">
        <v>1</v>
      </c>
      <c r="G532" s="57">
        <v>0</v>
      </c>
      <c r="H532" s="57">
        <v>1</v>
      </c>
      <c r="I532" s="57">
        <v>21</v>
      </c>
      <c r="J532" s="104">
        <v>4.7619047619047616E-2</v>
      </c>
      <c r="K532" s="56" t="s">
        <v>3217</v>
      </c>
      <c r="L532" s="57" t="s">
        <v>3219</v>
      </c>
      <c r="M532" s="57" t="s">
        <v>3218</v>
      </c>
      <c r="N532" s="57">
        <v>100</v>
      </c>
      <c r="O532" s="57"/>
      <c r="P532" s="57"/>
      <c r="Q532" s="57"/>
      <c r="R532" s="57" t="s">
        <v>18</v>
      </c>
      <c r="S532" s="57" t="s">
        <v>55</v>
      </c>
      <c r="T532" s="61" t="s">
        <v>13</v>
      </c>
      <c r="U532" s="56" t="s">
        <v>7330</v>
      </c>
      <c r="V532" s="61" t="s">
        <v>13</v>
      </c>
      <c r="W532" s="61" t="s">
        <v>13</v>
      </c>
      <c r="X532" s="61" t="s">
        <v>13</v>
      </c>
      <c r="Y532" s="61" t="s">
        <v>13</v>
      </c>
      <c r="Z532" s="61" t="s">
        <v>13</v>
      </c>
      <c r="AA532" s="58" t="s">
        <v>7330</v>
      </c>
      <c r="AB532" s="61" t="s">
        <v>13</v>
      </c>
      <c r="AC532" s="56" t="s">
        <v>13</v>
      </c>
      <c r="AD532" s="56" t="s">
        <v>13</v>
      </c>
      <c r="AE532" s="56" t="s">
        <v>13</v>
      </c>
      <c r="AF532" s="56" t="s">
        <v>13</v>
      </c>
      <c r="AG532" s="56" t="s">
        <v>13</v>
      </c>
      <c r="AH532" s="56" t="s">
        <v>13</v>
      </c>
    </row>
    <row r="533" spans="1:34" ht="24.9" customHeight="1" x14ac:dyDescent="0.3">
      <c r="A533" s="54" t="s">
        <v>2749</v>
      </c>
      <c r="B533" s="55" t="s">
        <v>2747</v>
      </c>
      <c r="C533" s="56" t="s">
        <v>2751</v>
      </c>
      <c r="D533" s="56" t="s">
        <v>2748</v>
      </c>
      <c r="E533" s="56">
        <v>1</v>
      </c>
      <c r="F533" s="56">
        <v>0</v>
      </c>
      <c r="G533" s="56">
        <v>0</v>
      </c>
      <c r="H533" s="56">
        <v>1</v>
      </c>
      <c r="I533" s="56">
        <v>13</v>
      </c>
      <c r="J533" s="104">
        <v>7.6923076923076927E-2</v>
      </c>
      <c r="K533" s="56" t="s">
        <v>2750</v>
      </c>
      <c r="L533" s="56" t="s">
        <v>2752</v>
      </c>
      <c r="M533" s="56" t="s">
        <v>2751</v>
      </c>
      <c r="N533" s="56">
        <v>100</v>
      </c>
      <c r="O533" s="56"/>
      <c r="P533" s="56"/>
      <c r="Q533" s="56"/>
      <c r="R533" s="56" t="s">
        <v>18</v>
      </c>
      <c r="S533" s="56" t="s">
        <v>102</v>
      </c>
      <c r="T533" s="58" t="s">
        <v>7330</v>
      </c>
      <c r="U533" s="56" t="s">
        <v>13</v>
      </c>
      <c r="V533" s="58" t="s">
        <v>13</v>
      </c>
      <c r="W533" s="58" t="s">
        <v>7330</v>
      </c>
      <c r="X533" s="58" t="s">
        <v>13</v>
      </c>
      <c r="Y533" s="58" t="s">
        <v>13</v>
      </c>
      <c r="Z533" s="58" t="s">
        <v>13</v>
      </c>
      <c r="AA533" s="58" t="s">
        <v>13</v>
      </c>
      <c r="AB533" s="58" t="s">
        <v>13</v>
      </c>
      <c r="AC533" s="56" t="s">
        <v>13</v>
      </c>
      <c r="AD533" s="56" t="s">
        <v>13</v>
      </c>
      <c r="AE533" s="56" t="s">
        <v>13</v>
      </c>
      <c r="AF533" s="56" t="s">
        <v>13</v>
      </c>
      <c r="AG533" s="56" t="s">
        <v>13</v>
      </c>
      <c r="AH533" s="56" t="s">
        <v>13</v>
      </c>
    </row>
    <row r="534" spans="1:34" ht="24.9" customHeight="1" x14ac:dyDescent="0.3">
      <c r="A534" s="59" t="s">
        <v>4544</v>
      </c>
      <c r="B534" s="60" t="s">
        <v>4543</v>
      </c>
      <c r="C534" s="57" t="s">
        <v>110</v>
      </c>
      <c r="D534" s="57"/>
      <c r="E534" s="57">
        <v>0</v>
      </c>
      <c r="F534" s="57">
        <v>1</v>
      </c>
      <c r="G534" s="57">
        <v>0</v>
      </c>
      <c r="H534" s="57">
        <v>1</v>
      </c>
      <c r="I534" s="57">
        <v>14</v>
      </c>
      <c r="J534" s="104">
        <v>7.1428571428571425E-2</v>
      </c>
      <c r="K534" s="56" t="s">
        <v>4545</v>
      </c>
      <c r="L534" s="57" t="s">
        <v>13</v>
      </c>
      <c r="M534" s="57" t="s">
        <v>13</v>
      </c>
      <c r="N534" s="57" t="s">
        <v>13</v>
      </c>
      <c r="O534" s="57" t="s">
        <v>4546</v>
      </c>
      <c r="P534" s="57" t="s">
        <v>4547</v>
      </c>
      <c r="Q534" s="57" t="s">
        <v>7389</v>
      </c>
      <c r="R534" s="57" t="s">
        <v>112</v>
      </c>
      <c r="S534" s="56" t="s">
        <v>113</v>
      </c>
      <c r="T534" s="61" t="s">
        <v>13</v>
      </c>
      <c r="U534" s="56" t="s">
        <v>7330</v>
      </c>
      <c r="V534" s="61" t="s">
        <v>13</v>
      </c>
      <c r="W534" s="61" t="s">
        <v>13</v>
      </c>
      <c r="X534" s="61" t="s">
        <v>13</v>
      </c>
      <c r="Y534" s="61" t="s">
        <v>13</v>
      </c>
      <c r="Z534" s="61" t="s">
        <v>13</v>
      </c>
      <c r="AA534" s="58" t="s">
        <v>7330</v>
      </c>
      <c r="AB534" s="61" t="s">
        <v>13</v>
      </c>
      <c r="AC534" s="56" t="s">
        <v>13</v>
      </c>
      <c r="AD534" s="56" t="s">
        <v>13</v>
      </c>
      <c r="AE534" s="56" t="s">
        <v>13</v>
      </c>
      <c r="AF534" s="56" t="s">
        <v>13</v>
      </c>
      <c r="AG534" s="56" t="s">
        <v>7330</v>
      </c>
      <c r="AH534" s="56" t="s">
        <v>13</v>
      </c>
    </row>
    <row r="535" spans="1:34" ht="24.9" customHeight="1" x14ac:dyDescent="0.3">
      <c r="A535" s="54" t="s">
        <v>5935</v>
      </c>
      <c r="B535" s="55" t="s">
        <v>5923</v>
      </c>
      <c r="C535" s="56" t="s">
        <v>5927</v>
      </c>
      <c r="D535" s="56" t="s">
        <v>5924</v>
      </c>
      <c r="E535" s="56">
        <v>2</v>
      </c>
      <c r="F535" s="56">
        <v>1</v>
      </c>
      <c r="G535" s="56">
        <v>2</v>
      </c>
      <c r="H535" s="56">
        <v>5</v>
      </c>
      <c r="I535" s="56">
        <v>39</v>
      </c>
      <c r="J535" s="104">
        <v>0.12820512820512819</v>
      </c>
      <c r="K535" s="56" t="s">
        <v>5936</v>
      </c>
      <c r="L535" s="56" t="s">
        <v>5928</v>
      </c>
      <c r="M535" s="56" t="s">
        <v>5929</v>
      </c>
      <c r="N535" s="56">
        <v>100</v>
      </c>
      <c r="O535" s="56"/>
      <c r="P535" s="56"/>
      <c r="Q535" s="56"/>
      <c r="R535" s="56" t="s">
        <v>18</v>
      </c>
      <c r="S535" s="56" t="s">
        <v>403</v>
      </c>
      <c r="T535" s="58" t="s">
        <v>7330</v>
      </c>
      <c r="U535" s="56" t="s">
        <v>13</v>
      </c>
      <c r="V535" s="58" t="s">
        <v>13</v>
      </c>
      <c r="W535" s="58" t="s">
        <v>7330</v>
      </c>
      <c r="X535" s="58" t="s">
        <v>13</v>
      </c>
      <c r="Y535" s="58" t="s">
        <v>13</v>
      </c>
      <c r="Z535" s="58" t="s">
        <v>13</v>
      </c>
      <c r="AA535" s="58" t="s">
        <v>13</v>
      </c>
      <c r="AB535" s="58" t="s">
        <v>13</v>
      </c>
      <c r="AC535" s="56" t="s">
        <v>13</v>
      </c>
      <c r="AD535" s="56" t="s">
        <v>13</v>
      </c>
      <c r="AE535" s="56" t="s">
        <v>13</v>
      </c>
      <c r="AF535" s="56" t="s">
        <v>7330</v>
      </c>
      <c r="AG535" s="56" t="s">
        <v>13</v>
      </c>
      <c r="AH535" s="56" t="s">
        <v>13</v>
      </c>
    </row>
    <row r="536" spans="1:34" ht="24.9" customHeight="1" x14ac:dyDescent="0.3">
      <c r="A536" s="54" t="s">
        <v>2890</v>
      </c>
      <c r="B536" s="55" t="s">
        <v>2869</v>
      </c>
      <c r="C536" s="56" t="s">
        <v>2873</v>
      </c>
      <c r="D536" s="56" t="s">
        <v>2870</v>
      </c>
      <c r="E536" s="56">
        <v>6</v>
      </c>
      <c r="F536" s="56">
        <v>1</v>
      </c>
      <c r="G536" s="56">
        <v>8</v>
      </c>
      <c r="H536" s="56">
        <v>15</v>
      </c>
      <c r="I536" s="56">
        <v>60</v>
      </c>
      <c r="J536" s="104">
        <v>0.25</v>
      </c>
      <c r="K536" s="56" t="s">
        <v>2891</v>
      </c>
      <c r="L536" s="56" t="s">
        <v>2874</v>
      </c>
      <c r="M536" s="56" t="s">
        <v>2875</v>
      </c>
      <c r="N536" s="56">
        <v>100</v>
      </c>
      <c r="O536" s="56"/>
      <c r="P536" s="56"/>
      <c r="Q536" s="56"/>
      <c r="R536" s="56" t="s">
        <v>18</v>
      </c>
      <c r="S536" s="56" t="s">
        <v>644</v>
      </c>
      <c r="T536" s="58" t="s">
        <v>13</v>
      </c>
      <c r="U536" s="56" t="s">
        <v>13</v>
      </c>
      <c r="V536" s="58" t="s">
        <v>7330</v>
      </c>
      <c r="W536" s="58" t="s">
        <v>13</v>
      </c>
      <c r="X536" s="58" t="s">
        <v>13</v>
      </c>
      <c r="Y536" s="58" t="s">
        <v>7330</v>
      </c>
      <c r="Z536" s="58" t="s">
        <v>7330</v>
      </c>
      <c r="AA536" s="58" t="s">
        <v>13</v>
      </c>
      <c r="AB536" s="58" t="s">
        <v>13</v>
      </c>
      <c r="AC536" s="56" t="s">
        <v>13</v>
      </c>
      <c r="AD536" s="56" t="s">
        <v>13</v>
      </c>
      <c r="AE536" s="56" t="s">
        <v>7330</v>
      </c>
      <c r="AF536" s="56" t="s">
        <v>13</v>
      </c>
      <c r="AG536" s="56" t="s">
        <v>13</v>
      </c>
      <c r="AH536" s="56" t="s">
        <v>7330</v>
      </c>
    </row>
    <row r="537" spans="1:34" ht="24.9" customHeight="1" x14ac:dyDescent="0.3">
      <c r="A537" s="59" t="s">
        <v>5842</v>
      </c>
      <c r="B537" s="60" t="s">
        <v>5841</v>
      </c>
      <c r="C537" s="57" t="s">
        <v>110</v>
      </c>
      <c r="D537" s="57"/>
      <c r="E537" s="57">
        <v>1</v>
      </c>
      <c r="F537" s="57">
        <v>1</v>
      </c>
      <c r="G537" s="57">
        <v>0</v>
      </c>
      <c r="H537" s="57">
        <v>2</v>
      </c>
      <c r="I537" s="57">
        <v>19</v>
      </c>
      <c r="J537" s="104">
        <v>0.10526315789473684</v>
      </c>
      <c r="K537" s="56" t="s">
        <v>5843</v>
      </c>
      <c r="L537" s="57" t="s">
        <v>5844</v>
      </c>
      <c r="M537" s="57" t="s">
        <v>202</v>
      </c>
      <c r="N537" s="57" t="s">
        <v>7372</v>
      </c>
      <c r="O537" s="56" t="s">
        <v>5845</v>
      </c>
      <c r="P537" s="56" t="s">
        <v>5846</v>
      </c>
      <c r="Q537" s="56" t="s">
        <v>7394</v>
      </c>
      <c r="R537" s="57" t="s">
        <v>18</v>
      </c>
      <c r="S537" s="57" t="s">
        <v>113</v>
      </c>
      <c r="T537" s="61" t="s">
        <v>13</v>
      </c>
      <c r="U537" s="56" t="s">
        <v>7330</v>
      </c>
      <c r="V537" s="61" t="s">
        <v>13</v>
      </c>
      <c r="W537" s="61" t="s">
        <v>13</v>
      </c>
      <c r="X537" s="61" t="s">
        <v>7330</v>
      </c>
      <c r="Y537" s="61" t="s">
        <v>13</v>
      </c>
      <c r="Z537" s="61" t="s">
        <v>13</v>
      </c>
      <c r="AA537" s="58" t="s">
        <v>7330</v>
      </c>
      <c r="AB537" s="61" t="s">
        <v>13</v>
      </c>
      <c r="AC537" s="56" t="s">
        <v>13</v>
      </c>
      <c r="AD537" s="56" t="s">
        <v>13</v>
      </c>
      <c r="AE537" s="56" t="s">
        <v>13</v>
      </c>
      <c r="AF537" s="56" t="s">
        <v>13</v>
      </c>
      <c r="AG537" s="56" t="s">
        <v>13</v>
      </c>
      <c r="AH537" s="56" t="s">
        <v>13</v>
      </c>
    </row>
    <row r="538" spans="1:34" ht="24.9" customHeight="1" x14ac:dyDescent="0.3">
      <c r="A538" s="54" t="s">
        <v>2470</v>
      </c>
      <c r="B538" s="55" t="s">
        <v>2458</v>
      </c>
      <c r="C538" s="56" t="s">
        <v>110</v>
      </c>
      <c r="D538" s="56"/>
      <c r="E538" s="56">
        <v>5</v>
      </c>
      <c r="F538" s="56">
        <v>0</v>
      </c>
      <c r="G538" s="56">
        <v>1</v>
      </c>
      <c r="H538" s="56">
        <v>6</v>
      </c>
      <c r="I538" s="56">
        <v>25</v>
      </c>
      <c r="J538" s="104">
        <v>0.24</v>
      </c>
      <c r="K538" s="56" t="s">
        <v>2471</v>
      </c>
      <c r="L538" s="56" t="s">
        <v>2461</v>
      </c>
      <c r="M538" s="56" t="s">
        <v>110</v>
      </c>
      <c r="N538" s="56" t="s">
        <v>7383</v>
      </c>
      <c r="O538" s="57" t="s">
        <v>17906</v>
      </c>
      <c r="P538" s="56" t="s">
        <v>2387</v>
      </c>
      <c r="Q538" s="56" t="s">
        <v>7377</v>
      </c>
      <c r="R538" s="56" t="s">
        <v>63</v>
      </c>
      <c r="S538" s="56" t="s">
        <v>250</v>
      </c>
      <c r="T538" s="58" t="s">
        <v>7330</v>
      </c>
      <c r="U538" s="56" t="s">
        <v>13</v>
      </c>
      <c r="V538" s="58" t="s">
        <v>13</v>
      </c>
      <c r="W538" s="58" t="s">
        <v>7330</v>
      </c>
      <c r="X538" s="58" t="s">
        <v>13</v>
      </c>
      <c r="Y538" s="58" t="s">
        <v>13</v>
      </c>
      <c r="Z538" s="58" t="s">
        <v>13</v>
      </c>
      <c r="AA538" s="58" t="s">
        <v>13</v>
      </c>
      <c r="AB538" s="58" t="s">
        <v>13</v>
      </c>
      <c r="AC538" s="56" t="s">
        <v>13</v>
      </c>
      <c r="AD538" s="56" t="s">
        <v>13</v>
      </c>
      <c r="AE538" s="56" t="s">
        <v>13</v>
      </c>
      <c r="AF538" s="56" t="s">
        <v>13</v>
      </c>
      <c r="AG538" s="56" t="s">
        <v>13</v>
      </c>
      <c r="AH538" s="56" t="s">
        <v>13</v>
      </c>
    </row>
    <row r="539" spans="1:34" ht="24.9" customHeight="1" x14ac:dyDescent="0.3">
      <c r="A539" s="54" t="s">
        <v>5153</v>
      </c>
      <c r="B539" s="55" t="s">
        <v>5148</v>
      </c>
      <c r="C539" s="56" t="s">
        <v>729</v>
      </c>
      <c r="D539" s="56"/>
      <c r="E539" s="56">
        <v>2</v>
      </c>
      <c r="F539" s="56">
        <v>0</v>
      </c>
      <c r="G539" s="56">
        <v>0</v>
      </c>
      <c r="H539" s="56">
        <v>2</v>
      </c>
      <c r="I539" s="56">
        <v>8</v>
      </c>
      <c r="J539" s="104">
        <v>0.25</v>
      </c>
      <c r="K539" s="56" t="s">
        <v>5154</v>
      </c>
      <c r="L539" s="56" t="s">
        <v>5151</v>
      </c>
      <c r="M539" s="56" t="s">
        <v>731</v>
      </c>
      <c r="N539" s="56" t="s">
        <v>7374</v>
      </c>
      <c r="O539" s="56"/>
      <c r="P539" s="56"/>
      <c r="Q539" s="56"/>
      <c r="R539" s="56" t="s">
        <v>18</v>
      </c>
      <c r="S539" s="56" t="s">
        <v>644</v>
      </c>
      <c r="T539" s="58" t="s">
        <v>7330</v>
      </c>
      <c r="U539" s="56" t="s">
        <v>13</v>
      </c>
      <c r="V539" s="58" t="s">
        <v>13</v>
      </c>
      <c r="W539" s="58" t="s">
        <v>7330</v>
      </c>
      <c r="X539" s="58" t="s">
        <v>13</v>
      </c>
      <c r="Y539" s="58" t="s">
        <v>13</v>
      </c>
      <c r="Z539" s="58" t="s">
        <v>13</v>
      </c>
      <c r="AA539" s="58" t="s">
        <v>13</v>
      </c>
      <c r="AB539" s="58" t="s">
        <v>13</v>
      </c>
      <c r="AC539" s="56" t="s">
        <v>7330</v>
      </c>
      <c r="AD539" s="56" t="s">
        <v>13</v>
      </c>
      <c r="AE539" s="56" t="s">
        <v>13</v>
      </c>
      <c r="AF539" s="56" t="s">
        <v>13</v>
      </c>
      <c r="AG539" s="56" t="s">
        <v>13</v>
      </c>
      <c r="AH539" s="56" t="s">
        <v>13</v>
      </c>
    </row>
    <row r="540" spans="1:34" ht="24.9" customHeight="1" x14ac:dyDescent="0.3">
      <c r="A540" s="54" t="s">
        <v>2410</v>
      </c>
      <c r="B540" s="55" t="s">
        <v>2383</v>
      </c>
      <c r="C540" s="56" t="s">
        <v>2387</v>
      </c>
      <c r="D540" s="56" t="s">
        <v>2384</v>
      </c>
      <c r="E540" s="56">
        <v>6</v>
      </c>
      <c r="F540" s="56">
        <v>0</v>
      </c>
      <c r="G540" s="56">
        <v>8</v>
      </c>
      <c r="H540" s="56">
        <v>14</v>
      </c>
      <c r="I540" s="56">
        <v>28</v>
      </c>
      <c r="J540" s="104">
        <v>0.5</v>
      </c>
      <c r="K540" s="56" t="s">
        <v>2411</v>
      </c>
      <c r="L540" s="56" t="s">
        <v>2388</v>
      </c>
      <c r="M540" s="56" t="s">
        <v>2389</v>
      </c>
      <c r="N540" s="56" t="s">
        <v>7378</v>
      </c>
      <c r="O540" s="56"/>
      <c r="P540" s="56"/>
      <c r="Q540" s="56"/>
      <c r="R540" s="56" t="s">
        <v>63</v>
      </c>
      <c r="S540" s="56" t="s">
        <v>250</v>
      </c>
      <c r="T540" s="58" t="s">
        <v>7330</v>
      </c>
      <c r="U540" s="56" t="s">
        <v>13</v>
      </c>
      <c r="V540" s="58" t="s">
        <v>13</v>
      </c>
      <c r="W540" s="58" t="s">
        <v>7330</v>
      </c>
      <c r="X540" s="58" t="s">
        <v>13</v>
      </c>
      <c r="Y540" s="58" t="s">
        <v>13</v>
      </c>
      <c r="Z540" s="58" t="s">
        <v>13</v>
      </c>
      <c r="AA540" s="58" t="s">
        <v>13</v>
      </c>
      <c r="AB540" s="58" t="s">
        <v>13</v>
      </c>
      <c r="AC540" s="56" t="s">
        <v>7330</v>
      </c>
      <c r="AD540" s="56" t="s">
        <v>13</v>
      </c>
      <c r="AE540" s="56" t="s">
        <v>13</v>
      </c>
      <c r="AF540" s="56" t="s">
        <v>7330</v>
      </c>
      <c r="AG540" s="56" t="s">
        <v>13</v>
      </c>
      <c r="AH540" s="56" t="s">
        <v>13</v>
      </c>
    </row>
    <row r="541" spans="1:34" ht="24.9" customHeight="1" x14ac:dyDescent="0.3">
      <c r="A541" s="59" t="s">
        <v>4006</v>
      </c>
      <c r="B541" s="60" t="s">
        <v>4005</v>
      </c>
      <c r="C541" s="57" t="s">
        <v>4008</v>
      </c>
      <c r="D541" s="57" t="s">
        <v>7425</v>
      </c>
      <c r="E541" s="57">
        <v>1</v>
      </c>
      <c r="F541" s="57">
        <v>1</v>
      </c>
      <c r="G541" s="57">
        <v>2</v>
      </c>
      <c r="H541" s="57">
        <v>4</v>
      </c>
      <c r="I541" s="57">
        <v>10</v>
      </c>
      <c r="J541" s="104">
        <v>0.4</v>
      </c>
      <c r="K541" s="56" t="s">
        <v>4007</v>
      </c>
      <c r="L541" s="57" t="s">
        <v>4009</v>
      </c>
      <c r="M541" s="57" t="s">
        <v>4010</v>
      </c>
      <c r="N541" s="57">
        <v>100</v>
      </c>
      <c r="O541" s="57"/>
      <c r="P541" s="57"/>
      <c r="Q541" s="57"/>
      <c r="R541" s="57" t="s">
        <v>18</v>
      </c>
      <c r="S541" s="57" t="s">
        <v>91</v>
      </c>
      <c r="T541" s="61" t="s">
        <v>13</v>
      </c>
      <c r="U541" s="56" t="s">
        <v>7330</v>
      </c>
      <c r="V541" s="61" t="s">
        <v>13</v>
      </c>
      <c r="W541" s="61" t="s">
        <v>13</v>
      </c>
      <c r="X541" s="61" t="s">
        <v>7330</v>
      </c>
      <c r="Y541" s="61" t="s">
        <v>13</v>
      </c>
      <c r="Z541" s="61" t="s">
        <v>13</v>
      </c>
      <c r="AA541" s="58" t="s">
        <v>7330</v>
      </c>
      <c r="AB541" s="61" t="s">
        <v>13</v>
      </c>
      <c r="AC541" s="56" t="s">
        <v>13</v>
      </c>
      <c r="AD541" s="56" t="s">
        <v>7330</v>
      </c>
      <c r="AE541" s="56" t="s">
        <v>13</v>
      </c>
      <c r="AF541" s="56" t="s">
        <v>13</v>
      </c>
      <c r="AG541" s="56" t="s">
        <v>13</v>
      </c>
      <c r="AH541" s="56" t="s">
        <v>13</v>
      </c>
    </row>
    <row r="542" spans="1:34" ht="24.9" customHeight="1" x14ac:dyDescent="0.3">
      <c r="A542" s="59" t="s">
        <v>2201</v>
      </c>
      <c r="B542" s="60" t="s">
        <v>2195</v>
      </c>
      <c r="C542" s="57" t="s">
        <v>2199</v>
      </c>
      <c r="D542" s="57" t="s">
        <v>2196</v>
      </c>
      <c r="E542" s="57">
        <v>2</v>
      </c>
      <c r="F542" s="57">
        <v>2</v>
      </c>
      <c r="G542" s="57">
        <v>1</v>
      </c>
      <c r="H542" s="57">
        <v>5</v>
      </c>
      <c r="I542" s="57">
        <v>19</v>
      </c>
      <c r="J542" s="104">
        <v>0.26315789473684209</v>
      </c>
      <c r="K542" s="56" t="s">
        <v>2202</v>
      </c>
      <c r="L542" s="57" t="s">
        <v>2200</v>
      </c>
      <c r="M542" s="57" t="s">
        <v>2199</v>
      </c>
      <c r="N542" s="57" t="s">
        <v>7372</v>
      </c>
      <c r="O542" s="57"/>
      <c r="P542" s="57"/>
      <c r="Q542" s="57"/>
      <c r="R542" s="57" t="s">
        <v>18</v>
      </c>
      <c r="S542" s="56" t="s">
        <v>102</v>
      </c>
      <c r="T542" s="61" t="s">
        <v>13</v>
      </c>
      <c r="U542" s="56" t="s">
        <v>7330</v>
      </c>
      <c r="V542" s="61" t="s">
        <v>13</v>
      </c>
      <c r="W542" s="61" t="s">
        <v>13</v>
      </c>
      <c r="X542" s="61" t="s">
        <v>13</v>
      </c>
      <c r="Y542" s="61" t="s">
        <v>13</v>
      </c>
      <c r="Z542" s="61" t="s">
        <v>13</v>
      </c>
      <c r="AA542" s="58" t="s">
        <v>7330</v>
      </c>
      <c r="AB542" s="61" t="s">
        <v>13</v>
      </c>
      <c r="AC542" s="56" t="s">
        <v>13</v>
      </c>
      <c r="AD542" s="56" t="s">
        <v>13</v>
      </c>
      <c r="AE542" s="56" t="s">
        <v>13</v>
      </c>
      <c r="AF542" s="56" t="s">
        <v>13</v>
      </c>
      <c r="AG542" s="56" t="s">
        <v>7330</v>
      </c>
      <c r="AH542" s="56" t="s">
        <v>13</v>
      </c>
    </row>
    <row r="543" spans="1:34" ht="24.9" customHeight="1" x14ac:dyDescent="0.3">
      <c r="A543" s="54" t="s">
        <v>6072</v>
      </c>
      <c r="B543" s="55" t="s">
        <v>6043</v>
      </c>
      <c r="C543" s="56" t="s">
        <v>6047</v>
      </c>
      <c r="D543" s="56" t="s">
        <v>6044</v>
      </c>
      <c r="E543" s="56">
        <v>7</v>
      </c>
      <c r="F543" s="56">
        <v>7</v>
      </c>
      <c r="G543" s="56">
        <v>10</v>
      </c>
      <c r="H543" s="56">
        <v>24</v>
      </c>
      <c r="I543" s="56">
        <v>52</v>
      </c>
      <c r="J543" s="104">
        <v>0.46153846153846156</v>
      </c>
      <c r="K543" s="56" t="s">
        <v>6073</v>
      </c>
      <c r="L543" s="56" t="s">
        <v>6048</v>
      </c>
      <c r="M543" s="56" t="s">
        <v>6049</v>
      </c>
      <c r="N543" s="56">
        <v>100</v>
      </c>
      <c r="O543" s="56"/>
      <c r="P543" s="56"/>
      <c r="Q543" s="56"/>
      <c r="R543" s="56" t="s">
        <v>18</v>
      </c>
      <c r="S543" s="56" t="s">
        <v>680</v>
      </c>
      <c r="T543" s="58" t="s">
        <v>13</v>
      </c>
      <c r="U543" s="56" t="s">
        <v>13</v>
      </c>
      <c r="V543" s="58" t="s">
        <v>7330</v>
      </c>
      <c r="W543" s="58" t="s">
        <v>7330</v>
      </c>
      <c r="X543" s="58" t="s">
        <v>13</v>
      </c>
      <c r="Y543" s="58" t="s">
        <v>13</v>
      </c>
      <c r="Z543" s="58" t="s">
        <v>7330</v>
      </c>
      <c r="AA543" s="58" t="s">
        <v>13</v>
      </c>
      <c r="AB543" s="58" t="s">
        <v>13</v>
      </c>
      <c r="AC543" s="56" t="s">
        <v>7330</v>
      </c>
      <c r="AD543" s="56" t="s">
        <v>13</v>
      </c>
      <c r="AE543" s="56" t="s">
        <v>13</v>
      </c>
      <c r="AF543" s="56" t="s">
        <v>13</v>
      </c>
      <c r="AG543" s="56" t="s">
        <v>7330</v>
      </c>
      <c r="AH543" s="56" t="s">
        <v>13</v>
      </c>
    </row>
    <row r="544" spans="1:34" ht="24.9" customHeight="1" x14ac:dyDescent="0.3">
      <c r="A544" s="54" t="s">
        <v>2825</v>
      </c>
      <c r="B544" s="55" t="s">
        <v>2797</v>
      </c>
      <c r="C544" s="56" t="s">
        <v>2801</v>
      </c>
      <c r="D544" s="56" t="s">
        <v>2798</v>
      </c>
      <c r="E544" s="56">
        <v>8</v>
      </c>
      <c r="F544" s="56">
        <v>1</v>
      </c>
      <c r="G544" s="56">
        <v>4</v>
      </c>
      <c r="H544" s="56">
        <v>13</v>
      </c>
      <c r="I544" s="56">
        <v>70</v>
      </c>
      <c r="J544" s="104">
        <v>0.18571428571428572</v>
      </c>
      <c r="K544" s="56" t="s">
        <v>2826</v>
      </c>
      <c r="L544" s="56" t="s">
        <v>2802</v>
      </c>
      <c r="M544" s="56" t="s">
        <v>2801</v>
      </c>
      <c r="N544" s="56" t="s">
        <v>7386</v>
      </c>
      <c r="O544" s="56"/>
      <c r="P544" s="56"/>
      <c r="Q544" s="56"/>
      <c r="R544" s="56" t="s">
        <v>18</v>
      </c>
      <c r="S544" s="56" t="s">
        <v>102</v>
      </c>
      <c r="T544" s="58" t="s">
        <v>7330</v>
      </c>
      <c r="U544" s="56" t="s">
        <v>13</v>
      </c>
      <c r="V544" s="58" t="s">
        <v>13</v>
      </c>
      <c r="W544" s="58" t="s">
        <v>7330</v>
      </c>
      <c r="X544" s="58" t="s">
        <v>13</v>
      </c>
      <c r="Y544" s="58" t="s">
        <v>13</v>
      </c>
      <c r="Z544" s="58" t="s">
        <v>13</v>
      </c>
      <c r="AA544" s="58" t="s">
        <v>13</v>
      </c>
      <c r="AB544" s="58" t="s">
        <v>13</v>
      </c>
      <c r="AC544" s="56" t="s">
        <v>13</v>
      </c>
      <c r="AD544" s="56" t="s">
        <v>13</v>
      </c>
      <c r="AE544" s="56" t="s">
        <v>13</v>
      </c>
      <c r="AF544" s="56" t="s">
        <v>13</v>
      </c>
      <c r="AG544" s="56" t="s">
        <v>13</v>
      </c>
      <c r="AH544" s="56" t="s">
        <v>13</v>
      </c>
    </row>
    <row r="545" spans="1:34" ht="24.9" customHeight="1" x14ac:dyDescent="0.3">
      <c r="A545" s="54" t="s">
        <v>5532</v>
      </c>
      <c r="B545" s="55" t="s">
        <v>5518</v>
      </c>
      <c r="C545" s="56" t="s">
        <v>110</v>
      </c>
      <c r="D545" s="56"/>
      <c r="E545" s="56">
        <v>6</v>
      </c>
      <c r="F545" s="56">
        <v>2</v>
      </c>
      <c r="G545" s="56">
        <v>0</v>
      </c>
      <c r="H545" s="56">
        <v>8</v>
      </c>
      <c r="I545" s="56">
        <v>18</v>
      </c>
      <c r="J545" s="104">
        <v>0.44444444444444442</v>
      </c>
      <c r="K545" s="56" t="s">
        <v>5533</v>
      </c>
      <c r="L545" s="56" t="s">
        <v>5521</v>
      </c>
      <c r="M545" s="56" t="s">
        <v>202</v>
      </c>
      <c r="N545" s="56">
        <v>100</v>
      </c>
      <c r="O545" s="57" t="s">
        <v>17906</v>
      </c>
      <c r="P545" s="57" t="s">
        <v>5522</v>
      </c>
      <c r="Q545" s="57">
        <v>100</v>
      </c>
      <c r="R545" s="56" t="s">
        <v>112</v>
      </c>
      <c r="S545" s="57" t="s">
        <v>250</v>
      </c>
      <c r="T545" s="58" t="s">
        <v>7330</v>
      </c>
      <c r="U545" s="56" t="s">
        <v>13</v>
      </c>
      <c r="V545" s="58" t="s">
        <v>13</v>
      </c>
      <c r="W545" s="58" t="s">
        <v>7330</v>
      </c>
      <c r="X545" s="58" t="s">
        <v>13</v>
      </c>
      <c r="Y545" s="58" t="s">
        <v>13</v>
      </c>
      <c r="Z545" s="58" t="s">
        <v>13</v>
      </c>
      <c r="AA545" s="58" t="s">
        <v>13</v>
      </c>
      <c r="AB545" s="58" t="s">
        <v>13</v>
      </c>
      <c r="AC545" s="56" t="s">
        <v>13</v>
      </c>
      <c r="AD545" s="56" t="s">
        <v>13</v>
      </c>
      <c r="AE545" s="56" t="s">
        <v>13</v>
      </c>
      <c r="AF545" s="56" t="s">
        <v>13</v>
      </c>
      <c r="AG545" s="56" t="s">
        <v>13</v>
      </c>
      <c r="AH545" s="56" t="s">
        <v>13</v>
      </c>
    </row>
    <row r="546" spans="1:34" ht="24.9" customHeight="1" x14ac:dyDescent="0.3">
      <c r="A546" s="54" t="s">
        <v>787</v>
      </c>
      <c r="B546" s="55" t="s">
        <v>785</v>
      </c>
      <c r="C546" s="56" t="s">
        <v>789</v>
      </c>
      <c r="D546" s="56" t="s">
        <v>786</v>
      </c>
      <c r="E546" s="56">
        <v>1</v>
      </c>
      <c r="F546" s="56">
        <v>0</v>
      </c>
      <c r="G546" s="56">
        <v>1</v>
      </c>
      <c r="H546" s="56">
        <v>2</v>
      </c>
      <c r="I546" s="56">
        <v>25</v>
      </c>
      <c r="J546" s="104">
        <v>0.08</v>
      </c>
      <c r="K546" s="56" t="s">
        <v>788</v>
      </c>
      <c r="L546" s="56" t="s">
        <v>790</v>
      </c>
      <c r="M546" s="56" t="s">
        <v>789</v>
      </c>
      <c r="N546" s="56">
        <v>100</v>
      </c>
      <c r="O546" s="56"/>
      <c r="P546" s="56"/>
      <c r="Q546" s="56"/>
      <c r="R546" s="56" t="s">
        <v>18</v>
      </c>
      <c r="S546" s="56" t="s">
        <v>465</v>
      </c>
      <c r="T546" s="58" t="s">
        <v>13</v>
      </c>
      <c r="U546" s="56" t="s">
        <v>13</v>
      </c>
      <c r="V546" s="58" t="s">
        <v>7330</v>
      </c>
      <c r="W546" s="58" t="s">
        <v>13</v>
      </c>
      <c r="X546" s="58" t="s">
        <v>13</v>
      </c>
      <c r="Y546" s="58" t="s">
        <v>7330</v>
      </c>
      <c r="Z546" s="58" t="s">
        <v>13</v>
      </c>
      <c r="AA546" s="58" t="s">
        <v>13</v>
      </c>
      <c r="AB546" s="58" t="s">
        <v>7330</v>
      </c>
      <c r="AC546" s="56" t="s">
        <v>13</v>
      </c>
      <c r="AD546" s="56" t="s">
        <v>13</v>
      </c>
      <c r="AE546" s="56" t="s">
        <v>7330</v>
      </c>
      <c r="AF546" s="56" t="s">
        <v>13</v>
      </c>
      <c r="AG546" s="56" t="s">
        <v>13</v>
      </c>
      <c r="AH546" s="56" t="s">
        <v>7330</v>
      </c>
    </row>
    <row r="547" spans="1:34" ht="24.9" customHeight="1" x14ac:dyDescent="0.3">
      <c r="A547" s="54" t="s">
        <v>1126</v>
      </c>
      <c r="B547" s="55" t="s">
        <v>1099</v>
      </c>
      <c r="C547" s="56" t="s">
        <v>1103</v>
      </c>
      <c r="D547" s="56" t="s">
        <v>1100</v>
      </c>
      <c r="E547" s="56">
        <v>5</v>
      </c>
      <c r="F547" s="56">
        <v>2</v>
      </c>
      <c r="G547" s="56">
        <v>10</v>
      </c>
      <c r="H547" s="56">
        <v>17</v>
      </c>
      <c r="I547" s="56">
        <v>46</v>
      </c>
      <c r="J547" s="104">
        <v>0.36956521739130432</v>
      </c>
      <c r="K547" s="56" t="s">
        <v>1127</v>
      </c>
      <c r="L547" s="56" t="s">
        <v>1104</v>
      </c>
      <c r="M547" s="56" t="s">
        <v>1103</v>
      </c>
      <c r="N547" s="56">
        <v>100</v>
      </c>
      <c r="O547" s="56"/>
      <c r="P547" s="56"/>
      <c r="Q547" s="56"/>
      <c r="R547" s="56" t="s">
        <v>18</v>
      </c>
      <c r="S547" s="57" t="s">
        <v>55</v>
      </c>
      <c r="T547" s="58" t="s">
        <v>13</v>
      </c>
      <c r="U547" s="56" t="s">
        <v>13</v>
      </c>
      <c r="V547" s="58" t="s">
        <v>7330</v>
      </c>
      <c r="W547" s="58" t="s">
        <v>13</v>
      </c>
      <c r="X547" s="58" t="s">
        <v>13</v>
      </c>
      <c r="Y547" s="58" t="s">
        <v>7330</v>
      </c>
      <c r="Z547" s="58" t="s">
        <v>13</v>
      </c>
      <c r="AA547" s="58" t="s">
        <v>13</v>
      </c>
      <c r="AB547" s="58" t="s">
        <v>7330</v>
      </c>
      <c r="AC547" s="56" t="s">
        <v>13</v>
      </c>
      <c r="AD547" s="56" t="s">
        <v>13</v>
      </c>
      <c r="AE547" s="56" t="s">
        <v>7330</v>
      </c>
      <c r="AF547" s="56" t="s">
        <v>13</v>
      </c>
      <c r="AG547" s="56" t="s">
        <v>13</v>
      </c>
      <c r="AH547" s="56" t="s">
        <v>7330</v>
      </c>
    </row>
    <row r="548" spans="1:34" ht="24.9" customHeight="1" x14ac:dyDescent="0.3">
      <c r="A548" s="54" t="s">
        <v>4595</v>
      </c>
      <c r="B548" s="55" t="s">
        <v>4575</v>
      </c>
      <c r="C548" s="56" t="s">
        <v>4579</v>
      </c>
      <c r="D548" s="56" t="s">
        <v>4576</v>
      </c>
      <c r="E548" s="56">
        <v>3</v>
      </c>
      <c r="F548" s="56">
        <v>3</v>
      </c>
      <c r="G548" s="56">
        <v>2</v>
      </c>
      <c r="H548" s="56">
        <v>8</v>
      </c>
      <c r="I548" s="56">
        <v>52</v>
      </c>
      <c r="J548" s="104">
        <v>0.15384615384615385</v>
      </c>
      <c r="K548" s="56" t="s">
        <v>4596</v>
      </c>
      <c r="L548" s="56" t="s">
        <v>4580</v>
      </c>
      <c r="M548" s="56" t="s">
        <v>4581</v>
      </c>
      <c r="N548" s="56">
        <v>100</v>
      </c>
      <c r="O548" s="56"/>
      <c r="P548" s="56"/>
      <c r="Q548" s="56"/>
      <c r="R548" s="56" t="s">
        <v>18</v>
      </c>
      <c r="S548" s="57" t="s">
        <v>534</v>
      </c>
      <c r="T548" s="58" t="s">
        <v>7330</v>
      </c>
      <c r="U548" s="56" t="s">
        <v>13</v>
      </c>
      <c r="V548" s="58" t="s">
        <v>13</v>
      </c>
      <c r="W548" s="58" t="s">
        <v>7330</v>
      </c>
      <c r="X548" s="58" t="s">
        <v>13</v>
      </c>
      <c r="Y548" s="58" t="s">
        <v>13</v>
      </c>
      <c r="Z548" s="58" t="s">
        <v>13</v>
      </c>
      <c r="AA548" s="58" t="s">
        <v>13</v>
      </c>
      <c r="AB548" s="58" t="s">
        <v>13</v>
      </c>
      <c r="AC548" s="56" t="s">
        <v>13</v>
      </c>
      <c r="AD548" s="56" t="s">
        <v>13</v>
      </c>
      <c r="AE548" s="56" t="s">
        <v>13</v>
      </c>
      <c r="AF548" s="56" t="s">
        <v>13</v>
      </c>
      <c r="AG548" s="56" t="s">
        <v>13</v>
      </c>
      <c r="AH548" s="56" t="s">
        <v>13</v>
      </c>
    </row>
    <row r="549" spans="1:34" ht="24.9" customHeight="1" x14ac:dyDescent="0.3">
      <c r="A549" s="54" t="s">
        <v>3497</v>
      </c>
      <c r="B549" s="55" t="s">
        <v>3496</v>
      </c>
      <c r="C549" s="56" t="s">
        <v>3499</v>
      </c>
      <c r="D549" s="56"/>
      <c r="E549" s="56">
        <v>1</v>
      </c>
      <c r="F549" s="56">
        <v>0</v>
      </c>
      <c r="G549" s="56">
        <v>0</v>
      </c>
      <c r="H549" s="56">
        <v>1</v>
      </c>
      <c r="I549" s="56">
        <v>11</v>
      </c>
      <c r="J549" s="104">
        <v>9.0909090909090912E-2</v>
      </c>
      <c r="K549" s="56" t="s">
        <v>3498</v>
      </c>
      <c r="L549" s="56" t="s">
        <v>3500</v>
      </c>
      <c r="M549" s="56" t="s">
        <v>2439</v>
      </c>
      <c r="N549" s="56" t="s">
        <v>7374</v>
      </c>
      <c r="O549" s="56"/>
      <c r="P549" s="56"/>
      <c r="Q549" s="56"/>
      <c r="R549" s="56" t="s">
        <v>18</v>
      </c>
      <c r="S549" s="56" t="s">
        <v>403</v>
      </c>
      <c r="T549" s="58" t="s">
        <v>7330</v>
      </c>
      <c r="U549" s="56" t="s">
        <v>13</v>
      </c>
      <c r="V549" s="58" t="s">
        <v>13</v>
      </c>
      <c r="W549" s="58" t="s">
        <v>7330</v>
      </c>
      <c r="X549" s="58" t="s">
        <v>13</v>
      </c>
      <c r="Y549" s="58" t="s">
        <v>13</v>
      </c>
      <c r="Z549" s="58" t="s">
        <v>13</v>
      </c>
      <c r="AA549" s="58" t="s">
        <v>13</v>
      </c>
      <c r="AB549" s="58" t="s">
        <v>13</v>
      </c>
      <c r="AC549" s="56" t="s">
        <v>13</v>
      </c>
      <c r="AD549" s="56" t="s">
        <v>13</v>
      </c>
      <c r="AE549" s="56" t="s">
        <v>13</v>
      </c>
      <c r="AF549" s="56" t="s">
        <v>13</v>
      </c>
      <c r="AG549" s="56" t="s">
        <v>13</v>
      </c>
      <c r="AH549" s="56" t="s">
        <v>13</v>
      </c>
    </row>
    <row r="550" spans="1:34" ht="24.9" customHeight="1" x14ac:dyDescent="0.3">
      <c r="A550" s="54" t="s">
        <v>3806</v>
      </c>
      <c r="B550" s="55" t="s">
        <v>3799</v>
      </c>
      <c r="C550" s="56" t="s">
        <v>1350</v>
      </c>
      <c r="D550" s="56" t="s">
        <v>3800</v>
      </c>
      <c r="E550" s="56">
        <v>1</v>
      </c>
      <c r="F550" s="56">
        <v>0</v>
      </c>
      <c r="G550" s="56">
        <v>4</v>
      </c>
      <c r="H550" s="56">
        <v>5</v>
      </c>
      <c r="I550" s="57">
        <v>11</v>
      </c>
      <c r="J550" s="104">
        <v>0.45454545454545453</v>
      </c>
      <c r="K550" s="56" t="s">
        <v>3807</v>
      </c>
      <c r="L550" s="56" t="s">
        <v>3803</v>
      </c>
      <c r="M550" s="56" t="s">
        <v>1352</v>
      </c>
      <c r="N550" s="56">
        <v>100</v>
      </c>
      <c r="O550" s="56"/>
      <c r="P550" s="56"/>
      <c r="Q550" s="56"/>
      <c r="R550" s="56" t="s">
        <v>18</v>
      </c>
      <c r="S550" s="56" t="s">
        <v>130</v>
      </c>
      <c r="T550" s="58" t="s">
        <v>13</v>
      </c>
      <c r="U550" s="56" t="s">
        <v>13</v>
      </c>
      <c r="V550" s="58" t="s">
        <v>7330</v>
      </c>
      <c r="W550" s="58" t="s">
        <v>13</v>
      </c>
      <c r="X550" s="58" t="s">
        <v>13</v>
      </c>
      <c r="Y550" s="58" t="s">
        <v>7330</v>
      </c>
      <c r="Z550" s="58" t="s">
        <v>13</v>
      </c>
      <c r="AA550" s="58" t="s">
        <v>13</v>
      </c>
      <c r="AB550" s="58" t="s">
        <v>7330</v>
      </c>
      <c r="AC550" s="56" t="s">
        <v>13</v>
      </c>
      <c r="AD550" s="56" t="s">
        <v>13</v>
      </c>
      <c r="AE550" s="56" t="s">
        <v>7330</v>
      </c>
      <c r="AF550" s="56" t="s">
        <v>13</v>
      </c>
      <c r="AG550" s="56" t="s">
        <v>13</v>
      </c>
      <c r="AH550" s="56" t="s">
        <v>7330</v>
      </c>
    </row>
    <row r="551" spans="1:34" ht="24.9" customHeight="1" x14ac:dyDescent="0.3">
      <c r="A551" s="59" t="s">
        <v>4795</v>
      </c>
      <c r="B551" s="60" t="s">
        <v>4785</v>
      </c>
      <c r="C551" s="57" t="s">
        <v>4789</v>
      </c>
      <c r="D551" s="57" t="s">
        <v>4786</v>
      </c>
      <c r="E551" s="57">
        <v>3</v>
      </c>
      <c r="F551" s="57">
        <v>4</v>
      </c>
      <c r="G551" s="57">
        <v>2</v>
      </c>
      <c r="H551" s="57">
        <v>9</v>
      </c>
      <c r="I551" s="57">
        <v>29</v>
      </c>
      <c r="J551" s="104">
        <v>0.31034482758620691</v>
      </c>
      <c r="K551" s="56" t="s">
        <v>4796</v>
      </c>
      <c r="L551" s="57" t="s">
        <v>4790</v>
      </c>
      <c r="M551" s="57" t="s">
        <v>4789</v>
      </c>
      <c r="N551" s="57">
        <v>100</v>
      </c>
      <c r="O551" s="57"/>
      <c r="P551" s="57"/>
      <c r="Q551" s="57"/>
      <c r="R551" s="57" t="s">
        <v>18</v>
      </c>
      <c r="S551" s="57" t="s">
        <v>55</v>
      </c>
      <c r="T551" s="61" t="s">
        <v>13</v>
      </c>
      <c r="U551" s="56" t="s">
        <v>7330</v>
      </c>
      <c r="V551" s="61" t="s">
        <v>13</v>
      </c>
      <c r="W551" s="61" t="s">
        <v>13</v>
      </c>
      <c r="X551" s="61" t="s">
        <v>7330</v>
      </c>
      <c r="Y551" s="61" t="s">
        <v>13</v>
      </c>
      <c r="Z551" s="61" t="s">
        <v>13</v>
      </c>
      <c r="AA551" s="61" t="s">
        <v>13</v>
      </c>
      <c r="AB551" s="61" t="s">
        <v>13</v>
      </c>
      <c r="AC551" s="56" t="s">
        <v>13</v>
      </c>
      <c r="AD551" s="56" t="s">
        <v>7330</v>
      </c>
      <c r="AE551" s="56" t="s">
        <v>13</v>
      </c>
      <c r="AF551" s="56" t="s">
        <v>13</v>
      </c>
      <c r="AG551" s="56" t="s">
        <v>13</v>
      </c>
      <c r="AH551" s="56" t="s">
        <v>13</v>
      </c>
    </row>
    <row r="552" spans="1:34" ht="24.9" customHeight="1" x14ac:dyDescent="0.3">
      <c r="A552" s="54" t="s">
        <v>4141</v>
      </c>
      <c r="B552" s="55" t="s">
        <v>4139</v>
      </c>
      <c r="C552" s="56" t="s">
        <v>2517</v>
      </c>
      <c r="D552" s="56" t="s">
        <v>4140</v>
      </c>
      <c r="E552" s="56">
        <v>0</v>
      </c>
      <c r="F552" s="56">
        <v>0</v>
      </c>
      <c r="G552" s="56">
        <v>1</v>
      </c>
      <c r="H552" s="56">
        <v>1</v>
      </c>
      <c r="I552" s="56">
        <v>15</v>
      </c>
      <c r="J552" s="104">
        <v>6.6666666666666666E-2</v>
      </c>
      <c r="K552" s="56" t="s">
        <v>4142</v>
      </c>
      <c r="L552" s="56" t="s">
        <v>4143</v>
      </c>
      <c r="M552" s="56" t="s">
        <v>4144</v>
      </c>
      <c r="N552" s="56" t="s">
        <v>7372</v>
      </c>
      <c r="O552" s="56"/>
      <c r="P552" s="56"/>
      <c r="Q552" s="56"/>
      <c r="R552" s="56" t="s">
        <v>18</v>
      </c>
      <c r="S552" s="56" t="s">
        <v>644</v>
      </c>
      <c r="T552" s="58" t="s">
        <v>13</v>
      </c>
      <c r="U552" s="56" t="s">
        <v>13</v>
      </c>
      <c r="V552" s="58" t="s">
        <v>7330</v>
      </c>
      <c r="W552" s="58" t="s">
        <v>7330</v>
      </c>
      <c r="X552" s="58" t="s">
        <v>13</v>
      </c>
      <c r="Y552" s="58" t="s">
        <v>13</v>
      </c>
      <c r="Z552" s="58" t="s">
        <v>13</v>
      </c>
      <c r="AA552" s="58" t="s">
        <v>13</v>
      </c>
      <c r="AB552" s="58" t="s">
        <v>13</v>
      </c>
      <c r="AC552" s="56" t="s">
        <v>13</v>
      </c>
      <c r="AD552" s="56" t="s">
        <v>13</v>
      </c>
      <c r="AE552" s="56" t="s">
        <v>13</v>
      </c>
      <c r="AF552" s="56" t="s">
        <v>13</v>
      </c>
      <c r="AG552" s="56" t="s">
        <v>13</v>
      </c>
      <c r="AH552" s="56" t="s">
        <v>7330</v>
      </c>
    </row>
    <row r="553" spans="1:34" ht="24.9" customHeight="1" x14ac:dyDescent="0.3">
      <c r="A553" s="54" t="s">
        <v>4222</v>
      </c>
      <c r="B553" s="55" t="s">
        <v>4215</v>
      </c>
      <c r="C553" s="56" t="s">
        <v>4219</v>
      </c>
      <c r="D553" s="56" t="s">
        <v>4216</v>
      </c>
      <c r="E553" s="56">
        <v>7</v>
      </c>
      <c r="F553" s="56">
        <v>0</v>
      </c>
      <c r="G553" s="56">
        <v>3</v>
      </c>
      <c r="H553" s="56">
        <v>10</v>
      </c>
      <c r="I553" s="56">
        <v>32</v>
      </c>
      <c r="J553" s="104">
        <v>0.3125</v>
      </c>
      <c r="K553" s="56" t="s">
        <v>4223</v>
      </c>
      <c r="L553" s="56" t="s">
        <v>4220</v>
      </c>
      <c r="M553" s="56" t="s">
        <v>4221</v>
      </c>
      <c r="N553" s="56" t="s">
        <v>7374</v>
      </c>
      <c r="O553" s="56"/>
      <c r="P553" s="56"/>
      <c r="Q553" s="56"/>
      <c r="R553" s="56" t="s">
        <v>18</v>
      </c>
      <c r="S553" s="56" t="s">
        <v>465</v>
      </c>
      <c r="T553" s="58" t="s">
        <v>13</v>
      </c>
      <c r="U553" s="56" t="s">
        <v>13</v>
      </c>
      <c r="V553" s="58" t="s">
        <v>7330</v>
      </c>
      <c r="W553" s="58" t="s">
        <v>13</v>
      </c>
      <c r="X553" s="58" t="s">
        <v>13</v>
      </c>
      <c r="Y553" s="58" t="s">
        <v>7330</v>
      </c>
      <c r="Z553" s="58" t="s">
        <v>13</v>
      </c>
      <c r="AA553" s="58" t="s">
        <v>13</v>
      </c>
      <c r="AB553" s="58" t="s">
        <v>7330</v>
      </c>
      <c r="AC553" s="56" t="s">
        <v>13</v>
      </c>
      <c r="AD553" s="56" t="s">
        <v>13</v>
      </c>
      <c r="AE553" s="56" t="s">
        <v>7330</v>
      </c>
      <c r="AF553" s="56" t="s">
        <v>13</v>
      </c>
      <c r="AG553" s="56" t="s">
        <v>13</v>
      </c>
      <c r="AH553" s="56" t="s">
        <v>7330</v>
      </c>
    </row>
    <row r="554" spans="1:34" ht="24.9" customHeight="1" x14ac:dyDescent="0.3">
      <c r="A554" s="54" t="s">
        <v>5290</v>
      </c>
      <c r="B554" s="55" t="s">
        <v>5270</v>
      </c>
      <c r="C554" s="56" t="s">
        <v>5274</v>
      </c>
      <c r="D554" s="56" t="s">
        <v>5271</v>
      </c>
      <c r="E554" s="56">
        <v>9</v>
      </c>
      <c r="F554" s="56">
        <v>1</v>
      </c>
      <c r="G554" s="56">
        <v>10</v>
      </c>
      <c r="H554" s="56">
        <v>20</v>
      </c>
      <c r="I554" s="56">
        <v>42</v>
      </c>
      <c r="J554" s="104">
        <v>0.47599999999999998</v>
      </c>
      <c r="K554" s="56" t="s">
        <v>5291</v>
      </c>
      <c r="L554" s="56" t="s">
        <v>5275</v>
      </c>
      <c r="M554" s="56" t="s">
        <v>5276</v>
      </c>
      <c r="N554" s="56">
        <v>100</v>
      </c>
      <c r="O554" s="56"/>
      <c r="P554" s="56"/>
      <c r="Q554" s="56"/>
      <c r="R554" s="56" t="s">
        <v>18</v>
      </c>
      <c r="S554" s="56" t="s">
        <v>680</v>
      </c>
      <c r="T554" s="58" t="s">
        <v>13</v>
      </c>
      <c r="U554" s="56" t="s">
        <v>13</v>
      </c>
      <c r="V554" s="58" t="s">
        <v>7330</v>
      </c>
      <c r="W554" s="58" t="s">
        <v>13</v>
      </c>
      <c r="X554" s="58" t="s">
        <v>13</v>
      </c>
      <c r="Y554" s="58" t="s">
        <v>7330</v>
      </c>
      <c r="Z554" s="58" t="s">
        <v>13</v>
      </c>
      <c r="AA554" s="58" t="s">
        <v>13</v>
      </c>
      <c r="AB554" s="58" t="s">
        <v>7330</v>
      </c>
      <c r="AC554" s="56" t="s">
        <v>13</v>
      </c>
      <c r="AD554" s="56" t="s">
        <v>13</v>
      </c>
      <c r="AE554" s="56" t="s">
        <v>7330</v>
      </c>
      <c r="AF554" s="56" t="s">
        <v>13</v>
      </c>
      <c r="AG554" s="56" t="s">
        <v>13</v>
      </c>
      <c r="AH554" s="56" t="s">
        <v>7330</v>
      </c>
    </row>
    <row r="555" spans="1:34" ht="24.9" customHeight="1" x14ac:dyDescent="0.3">
      <c r="A555" s="59" t="s">
        <v>4897</v>
      </c>
      <c r="B555" s="60" t="s">
        <v>4895</v>
      </c>
      <c r="C555" s="57" t="s">
        <v>4899</v>
      </c>
      <c r="D555" s="57" t="s">
        <v>4896</v>
      </c>
      <c r="E555" s="57">
        <v>0</v>
      </c>
      <c r="F555" s="57">
        <v>1</v>
      </c>
      <c r="G555" s="57">
        <v>0</v>
      </c>
      <c r="H555" s="57">
        <v>1</v>
      </c>
      <c r="I555" s="57">
        <v>15</v>
      </c>
      <c r="J555" s="104">
        <v>6.6666666666666666E-2</v>
      </c>
      <c r="K555" s="56" t="s">
        <v>4898</v>
      </c>
      <c r="L555" s="57" t="s">
        <v>4900</v>
      </c>
      <c r="M555" s="57" t="s">
        <v>4901</v>
      </c>
      <c r="N555" s="57" t="s">
        <v>7372</v>
      </c>
      <c r="O555" s="57"/>
      <c r="P555" s="57"/>
      <c r="Q555" s="57"/>
      <c r="R555" s="57" t="s">
        <v>18</v>
      </c>
      <c r="S555" s="57" t="s">
        <v>102</v>
      </c>
      <c r="T555" s="61" t="s">
        <v>13</v>
      </c>
      <c r="U555" s="56" t="s">
        <v>7330</v>
      </c>
      <c r="V555" s="61" t="s">
        <v>13</v>
      </c>
      <c r="W555" s="61" t="s">
        <v>13</v>
      </c>
      <c r="X555" s="61" t="s">
        <v>13</v>
      </c>
      <c r="Y555" s="61" t="s">
        <v>13</v>
      </c>
      <c r="Z555" s="61" t="s">
        <v>13</v>
      </c>
      <c r="AA555" s="61" t="s">
        <v>13</v>
      </c>
      <c r="AB555" s="61" t="s">
        <v>13</v>
      </c>
      <c r="AC555" s="56" t="s">
        <v>13</v>
      </c>
      <c r="AD555" s="56" t="s">
        <v>7330</v>
      </c>
      <c r="AE555" s="56" t="s">
        <v>13</v>
      </c>
      <c r="AF555" s="56" t="s">
        <v>13</v>
      </c>
      <c r="AG555" s="56" t="s">
        <v>13</v>
      </c>
      <c r="AH555" s="56" t="s">
        <v>13</v>
      </c>
    </row>
    <row r="556" spans="1:34" ht="24.9" customHeight="1" x14ac:dyDescent="0.3">
      <c r="A556" s="59" t="s">
        <v>1089</v>
      </c>
      <c r="B556" s="60" t="s">
        <v>1087</v>
      </c>
      <c r="C556" s="57" t="s">
        <v>1091</v>
      </c>
      <c r="D556" s="57" t="s">
        <v>1088</v>
      </c>
      <c r="E556" s="57">
        <v>1</v>
      </c>
      <c r="F556" s="57">
        <v>1</v>
      </c>
      <c r="G556" s="57">
        <v>2</v>
      </c>
      <c r="H556" s="57">
        <v>4</v>
      </c>
      <c r="I556" s="57">
        <v>16</v>
      </c>
      <c r="J556" s="104">
        <v>0.25</v>
      </c>
      <c r="K556" s="56" t="s">
        <v>1090</v>
      </c>
      <c r="L556" s="57" t="s">
        <v>1092</v>
      </c>
      <c r="M556" s="57" t="s">
        <v>1091</v>
      </c>
      <c r="N556" s="57">
        <v>100</v>
      </c>
      <c r="O556" s="57"/>
      <c r="P556" s="57"/>
      <c r="Q556" s="57"/>
      <c r="R556" s="57" t="s">
        <v>18</v>
      </c>
      <c r="S556" s="57" t="s">
        <v>55</v>
      </c>
      <c r="T556" s="61" t="s">
        <v>13</v>
      </c>
      <c r="U556" s="56" t="s">
        <v>7330</v>
      </c>
      <c r="V556" s="61" t="s">
        <v>13</v>
      </c>
      <c r="W556" s="61" t="s">
        <v>13</v>
      </c>
      <c r="X556" s="61" t="s">
        <v>13</v>
      </c>
      <c r="Y556" s="61" t="s">
        <v>13</v>
      </c>
      <c r="Z556" s="61" t="s">
        <v>13</v>
      </c>
      <c r="AA556" s="61" t="s">
        <v>13</v>
      </c>
      <c r="AB556" s="61" t="s">
        <v>13</v>
      </c>
      <c r="AC556" s="56" t="s">
        <v>13</v>
      </c>
      <c r="AD556" s="56" t="s">
        <v>13</v>
      </c>
      <c r="AE556" s="56" t="s">
        <v>13</v>
      </c>
      <c r="AF556" s="56" t="s">
        <v>13</v>
      </c>
      <c r="AG556" s="56" t="s">
        <v>7330</v>
      </c>
      <c r="AH556" s="56" t="s">
        <v>13</v>
      </c>
    </row>
    <row r="557" spans="1:34" ht="24.9" customHeight="1" x14ac:dyDescent="0.3">
      <c r="A557" s="54" t="s">
        <v>286</v>
      </c>
      <c r="B557" s="55" t="s">
        <v>279</v>
      </c>
      <c r="C557" s="56" t="s">
        <v>282</v>
      </c>
      <c r="D557" s="56"/>
      <c r="E557" s="56">
        <v>2</v>
      </c>
      <c r="F557" s="56">
        <v>0</v>
      </c>
      <c r="G557" s="56">
        <v>0</v>
      </c>
      <c r="H557" s="56">
        <v>2</v>
      </c>
      <c r="I557" s="56">
        <v>8</v>
      </c>
      <c r="J557" s="104">
        <v>0.25</v>
      </c>
      <c r="K557" s="56" t="s">
        <v>287</v>
      </c>
      <c r="L557" s="56" t="s">
        <v>283</v>
      </c>
      <c r="M557" s="56" t="s">
        <v>284</v>
      </c>
      <c r="N557" s="56">
        <v>100</v>
      </c>
      <c r="O557" s="56"/>
      <c r="P557" s="56"/>
      <c r="Q557" s="56"/>
      <c r="R557" s="56" t="s">
        <v>18</v>
      </c>
      <c r="S557" s="57" t="s">
        <v>130</v>
      </c>
      <c r="T557" s="58" t="s">
        <v>7330</v>
      </c>
      <c r="U557" s="56" t="s">
        <v>13</v>
      </c>
      <c r="V557" s="58" t="s">
        <v>13</v>
      </c>
      <c r="W557" s="58" t="s">
        <v>13</v>
      </c>
      <c r="X557" s="58" t="s">
        <v>13</v>
      </c>
      <c r="Y557" s="58" t="s">
        <v>13</v>
      </c>
      <c r="Z557" s="58" t="s">
        <v>7330</v>
      </c>
      <c r="AA557" s="58" t="s">
        <v>13</v>
      </c>
      <c r="AB557" s="58" t="s">
        <v>13</v>
      </c>
      <c r="AC557" s="56" t="s">
        <v>13</v>
      </c>
      <c r="AD557" s="56" t="s">
        <v>13</v>
      </c>
      <c r="AE557" s="56" t="s">
        <v>13</v>
      </c>
      <c r="AF557" s="56" t="s">
        <v>13</v>
      </c>
      <c r="AG557" s="56" t="s">
        <v>13</v>
      </c>
      <c r="AH557" s="56" t="s">
        <v>13</v>
      </c>
    </row>
    <row r="558" spans="1:34" ht="24.9" customHeight="1" x14ac:dyDescent="0.3">
      <c r="A558" s="54" t="s">
        <v>3020</v>
      </c>
      <c r="B558" s="55" t="s">
        <v>3013</v>
      </c>
      <c r="C558" s="56" t="s">
        <v>3017</v>
      </c>
      <c r="D558" s="56" t="s">
        <v>3014</v>
      </c>
      <c r="E558" s="56">
        <v>2</v>
      </c>
      <c r="F558" s="56">
        <v>1</v>
      </c>
      <c r="G558" s="56">
        <v>2</v>
      </c>
      <c r="H558" s="56">
        <v>5</v>
      </c>
      <c r="I558" s="56">
        <v>29</v>
      </c>
      <c r="J558" s="104">
        <v>0.17241379310344829</v>
      </c>
      <c r="K558" s="56" t="s">
        <v>3021</v>
      </c>
      <c r="L558" s="56" t="s">
        <v>13</v>
      </c>
      <c r="M558" s="56" t="s">
        <v>13</v>
      </c>
      <c r="N558" s="56" t="s">
        <v>13</v>
      </c>
      <c r="O558" s="56"/>
      <c r="P558" s="56"/>
      <c r="Q558" s="56"/>
      <c r="R558" s="56" t="s">
        <v>18</v>
      </c>
      <c r="S558" s="56" t="s">
        <v>403</v>
      </c>
      <c r="T558" s="58" t="s">
        <v>13</v>
      </c>
      <c r="U558" s="56" t="s">
        <v>13</v>
      </c>
      <c r="V558" s="58" t="s">
        <v>7330</v>
      </c>
      <c r="W558" s="58" t="s">
        <v>7330</v>
      </c>
      <c r="X558" s="58" t="s">
        <v>13</v>
      </c>
      <c r="Y558" s="58" t="s">
        <v>13</v>
      </c>
      <c r="Z558" s="58" t="s">
        <v>13</v>
      </c>
      <c r="AA558" s="58" t="s">
        <v>13</v>
      </c>
      <c r="AB558" s="58" t="s">
        <v>13</v>
      </c>
      <c r="AC558" s="56" t="s">
        <v>13</v>
      </c>
      <c r="AD558" s="56" t="s">
        <v>7330</v>
      </c>
      <c r="AE558" s="56" t="s">
        <v>13</v>
      </c>
      <c r="AF558" s="56" t="s">
        <v>13</v>
      </c>
      <c r="AG558" s="56" t="s">
        <v>13</v>
      </c>
      <c r="AH558" s="56" t="s">
        <v>13</v>
      </c>
    </row>
    <row r="559" spans="1:34" ht="24.9" customHeight="1" x14ac:dyDescent="0.3">
      <c r="A559" s="54" t="s">
        <v>2649</v>
      </c>
      <c r="B559" s="55" t="s">
        <v>2639</v>
      </c>
      <c r="C559" s="56" t="s">
        <v>2643</v>
      </c>
      <c r="D559" s="56" t="s">
        <v>2640</v>
      </c>
      <c r="E559" s="56">
        <v>1</v>
      </c>
      <c r="F559" s="56">
        <v>1</v>
      </c>
      <c r="G559" s="56">
        <v>2</v>
      </c>
      <c r="H559" s="56">
        <v>4</v>
      </c>
      <c r="I559" s="56">
        <v>39</v>
      </c>
      <c r="J559" s="104">
        <v>0.10256410256410256</v>
      </c>
      <c r="K559" s="56" t="s">
        <v>2650</v>
      </c>
      <c r="L559" s="56" t="s">
        <v>2644</v>
      </c>
      <c r="M559" s="56" t="s">
        <v>2643</v>
      </c>
      <c r="N559" s="56" t="s">
        <v>7372</v>
      </c>
      <c r="O559" s="56"/>
      <c r="P559" s="56"/>
      <c r="Q559" s="56"/>
      <c r="R559" s="56" t="s">
        <v>18</v>
      </c>
      <c r="S559" s="57" t="s">
        <v>19</v>
      </c>
      <c r="T559" s="58" t="s">
        <v>7330</v>
      </c>
      <c r="U559" s="56" t="s">
        <v>13</v>
      </c>
      <c r="V559" s="58" t="s">
        <v>13</v>
      </c>
      <c r="W559" s="58" t="s">
        <v>7330</v>
      </c>
      <c r="X559" s="58" t="s">
        <v>13</v>
      </c>
      <c r="Y559" s="58" t="s">
        <v>13</v>
      </c>
      <c r="Z559" s="58" t="s">
        <v>13</v>
      </c>
      <c r="AA559" s="58" t="s">
        <v>13</v>
      </c>
      <c r="AB559" s="58" t="s">
        <v>13</v>
      </c>
      <c r="AC559" s="56" t="s">
        <v>13</v>
      </c>
      <c r="AD559" s="56" t="s">
        <v>13</v>
      </c>
      <c r="AE559" s="56" t="s">
        <v>13</v>
      </c>
      <c r="AF559" s="56" t="s">
        <v>13</v>
      </c>
      <c r="AG559" s="56" t="s">
        <v>13</v>
      </c>
      <c r="AH559" s="56" t="s">
        <v>13</v>
      </c>
    </row>
    <row r="560" spans="1:34" ht="24.9" customHeight="1" x14ac:dyDescent="0.3">
      <c r="A560" s="59" t="s">
        <v>5416</v>
      </c>
      <c r="B560" s="60" t="s">
        <v>5414</v>
      </c>
      <c r="C560" s="57" t="s">
        <v>5418</v>
      </c>
      <c r="D560" s="57" t="s">
        <v>5415</v>
      </c>
      <c r="E560" s="57">
        <v>0</v>
      </c>
      <c r="F560" s="57">
        <v>1</v>
      </c>
      <c r="G560" s="57">
        <v>0</v>
      </c>
      <c r="H560" s="57">
        <v>1</v>
      </c>
      <c r="I560" s="57">
        <v>16</v>
      </c>
      <c r="J560" s="104">
        <v>6.25E-2</v>
      </c>
      <c r="K560" s="56" t="s">
        <v>5417</v>
      </c>
      <c r="L560" s="57" t="s">
        <v>5419</v>
      </c>
      <c r="M560" s="57" t="s">
        <v>5420</v>
      </c>
      <c r="N560" s="57" t="s">
        <v>7374</v>
      </c>
      <c r="O560" s="57"/>
      <c r="P560" s="57"/>
      <c r="Q560" s="57"/>
      <c r="R560" s="57" t="s">
        <v>18</v>
      </c>
      <c r="S560" s="57" t="s">
        <v>418</v>
      </c>
      <c r="T560" s="61" t="s">
        <v>13</v>
      </c>
      <c r="U560" s="56" t="s">
        <v>7330</v>
      </c>
      <c r="V560" s="61" t="s">
        <v>13</v>
      </c>
      <c r="W560" s="61" t="s">
        <v>13</v>
      </c>
      <c r="X560" s="61" t="s">
        <v>7330</v>
      </c>
      <c r="Y560" s="61" t="s">
        <v>13</v>
      </c>
      <c r="Z560" s="61" t="s">
        <v>13</v>
      </c>
      <c r="AA560" s="58" t="s">
        <v>7330</v>
      </c>
      <c r="AB560" s="61" t="s">
        <v>13</v>
      </c>
      <c r="AC560" s="56" t="s">
        <v>13</v>
      </c>
      <c r="AD560" s="56" t="s">
        <v>13</v>
      </c>
      <c r="AE560" s="56" t="s">
        <v>13</v>
      </c>
      <c r="AF560" s="56" t="s">
        <v>13</v>
      </c>
      <c r="AG560" s="56" t="s">
        <v>13</v>
      </c>
      <c r="AH560" s="56" t="s">
        <v>13</v>
      </c>
    </row>
    <row r="561" spans="1:34" ht="24.9" customHeight="1" x14ac:dyDescent="0.3">
      <c r="A561" s="54" t="s">
        <v>6183</v>
      </c>
      <c r="B561" s="55" t="s">
        <v>6176</v>
      </c>
      <c r="C561" s="56" t="s">
        <v>6180</v>
      </c>
      <c r="D561" s="56" t="s">
        <v>6177</v>
      </c>
      <c r="E561" s="56">
        <v>2</v>
      </c>
      <c r="F561" s="56">
        <v>0</v>
      </c>
      <c r="G561" s="56">
        <v>4</v>
      </c>
      <c r="H561" s="56">
        <v>6</v>
      </c>
      <c r="I561" s="56">
        <v>29</v>
      </c>
      <c r="J561" s="104">
        <v>0.20689655172413793</v>
      </c>
      <c r="K561" s="56" t="s">
        <v>6184</v>
      </c>
      <c r="L561" s="56" t="s">
        <v>6181</v>
      </c>
      <c r="M561" s="56" t="s">
        <v>6182</v>
      </c>
      <c r="N561" s="56" t="s">
        <v>7387</v>
      </c>
      <c r="O561" s="56"/>
      <c r="P561" s="56"/>
      <c r="Q561" s="56"/>
      <c r="R561" s="56" t="s">
        <v>18</v>
      </c>
      <c r="S561" s="56" t="s">
        <v>534</v>
      </c>
      <c r="T561" s="58" t="s">
        <v>13</v>
      </c>
      <c r="U561" s="56" t="s">
        <v>13</v>
      </c>
      <c r="V561" s="58" t="s">
        <v>7330</v>
      </c>
      <c r="W561" s="58" t="s">
        <v>7330</v>
      </c>
      <c r="X561" s="58" t="s">
        <v>13</v>
      </c>
      <c r="Y561" s="58" t="s">
        <v>13</v>
      </c>
      <c r="Z561" s="58" t="s">
        <v>7330</v>
      </c>
      <c r="AA561" s="58" t="s">
        <v>13</v>
      </c>
      <c r="AB561" s="58" t="s">
        <v>13</v>
      </c>
      <c r="AC561" s="56" t="s">
        <v>7330</v>
      </c>
      <c r="AD561" s="56" t="s">
        <v>13</v>
      </c>
      <c r="AE561" s="56" t="s">
        <v>13</v>
      </c>
      <c r="AF561" s="56" t="s">
        <v>13</v>
      </c>
      <c r="AG561" s="56" t="s">
        <v>13</v>
      </c>
      <c r="AH561" s="56" t="s">
        <v>7330</v>
      </c>
    </row>
    <row r="562" spans="1:34" ht="24.9" customHeight="1" x14ac:dyDescent="0.3">
      <c r="A562" s="54" t="s">
        <v>1124</v>
      </c>
      <c r="B562" s="55" t="s">
        <v>1099</v>
      </c>
      <c r="C562" s="56" t="s">
        <v>1103</v>
      </c>
      <c r="D562" s="56" t="s">
        <v>1100</v>
      </c>
      <c r="E562" s="56">
        <v>5</v>
      </c>
      <c r="F562" s="56">
        <v>2</v>
      </c>
      <c r="G562" s="56">
        <v>10</v>
      </c>
      <c r="H562" s="56">
        <v>17</v>
      </c>
      <c r="I562" s="56">
        <v>46</v>
      </c>
      <c r="J562" s="104">
        <v>0.36956521739130432</v>
      </c>
      <c r="K562" s="56" t="s">
        <v>1125</v>
      </c>
      <c r="L562" s="56" t="s">
        <v>1104</v>
      </c>
      <c r="M562" s="56" t="s">
        <v>1103</v>
      </c>
      <c r="N562" s="56">
        <v>100</v>
      </c>
      <c r="O562" s="56"/>
      <c r="P562" s="56"/>
      <c r="Q562" s="106"/>
      <c r="R562" s="56" t="s">
        <v>18</v>
      </c>
      <c r="S562" s="57" t="s">
        <v>55</v>
      </c>
      <c r="T562" s="58" t="s">
        <v>13</v>
      </c>
      <c r="U562" s="56" t="s">
        <v>13</v>
      </c>
      <c r="V562" s="58" t="s">
        <v>7330</v>
      </c>
      <c r="W562" s="58" t="s">
        <v>7330</v>
      </c>
      <c r="X562" s="58" t="s">
        <v>13</v>
      </c>
      <c r="Y562" s="58" t="s">
        <v>13</v>
      </c>
      <c r="Z562" s="58" t="s">
        <v>7330</v>
      </c>
      <c r="AA562" s="58" t="s">
        <v>13</v>
      </c>
      <c r="AB562" s="58" t="s">
        <v>13</v>
      </c>
      <c r="AC562" s="56" t="s">
        <v>13</v>
      </c>
      <c r="AD562" s="56" t="s">
        <v>13</v>
      </c>
      <c r="AE562" s="56" t="s">
        <v>7330</v>
      </c>
      <c r="AF562" s="56" t="s">
        <v>13</v>
      </c>
      <c r="AG562" s="56" t="s">
        <v>13</v>
      </c>
      <c r="AH562" s="56" t="s">
        <v>13</v>
      </c>
    </row>
    <row r="563" spans="1:34" ht="24.9" customHeight="1" x14ac:dyDescent="0.3">
      <c r="A563" s="54" t="s">
        <v>6981</v>
      </c>
      <c r="B563" s="55" t="s">
        <v>6979</v>
      </c>
      <c r="C563" s="56" t="s">
        <v>6983</v>
      </c>
      <c r="D563" s="56" t="s">
        <v>6980</v>
      </c>
      <c r="E563" s="56">
        <v>1</v>
      </c>
      <c r="F563" s="56">
        <v>0</v>
      </c>
      <c r="G563" s="56">
        <v>0</v>
      </c>
      <c r="H563" s="56">
        <v>1</v>
      </c>
      <c r="I563" s="56">
        <v>7</v>
      </c>
      <c r="J563" s="104">
        <v>0.14285714285714285</v>
      </c>
      <c r="K563" s="56" t="s">
        <v>6982</v>
      </c>
      <c r="L563" s="56" t="s">
        <v>6984</v>
      </c>
      <c r="M563" s="56" t="s">
        <v>6983</v>
      </c>
      <c r="N563" s="56" t="s">
        <v>7387</v>
      </c>
      <c r="O563" s="56"/>
      <c r="P563" s="56"/>
      <c r="Q563" s="56"/>
      <c r="R563" s="56" t="s">
        <v>18</v>
      </c>
      <c r="S563" s="56" t="s">
        <v>250</v>
      </c>
      <c r="T563" s="58" t="s">
        <v>7330</v>
      </c>
      <c r="U563" s="56" t="s">
        <v>13</v>
      </c>
      <c r="V563" s="58" t="s">
        <v>13</v>
      </c>
      <c r="W563" s="58" t="s">
        <v>7330</v>
      </c>
      <c r="X563" s="58" t="s">
        <v>13</v>
      </c>
      <c r="Y563" s="58" t="s">
        <v>13</v>
      </c>
      <c r="Z563" s="58" t="s">
        <v>7330</v>
      </c>
      <c r="AA563" s="58" t="s">
        <v>13</v>
      </c>
      <c r="AB563" s="58" t="s">
        <v>13</v>
      </c>
      <c r="AC563" s="56" t="s">
        <v>7330</v>
      </c>
      <c r="AD563" s="56" t="s">
        <v>13</v>
      </c>
      <c r="AE563" s="56" t="s">
        <v>13</v>
      </c>
      <c r="AF563" s="56" t="s">
        <v>7330</v>
      </c>
      <c r="AG563" s="56" t="s">
        <v>13</v>
      </c>
      <c r="AH563" s="56" t="s">
        <v>13</v>
      </c>
    </row>
    <row r="564" spans="1:34" ht="24.9" customHeight="1" x14ac:dyDescent="0.3">
      <c r="A564" s="54" t="s">
        <v>4208</v>
      </c>
      <c r="B564" s="55" t="s">
        <v>4197</v>
      </c>
      <c r="C564" s="56" t="s">
        <v>4201</v>
      </c>
      <c r="D564" s="56" t="s">
        <v>4198</v>
      </c>
      <c r="E564" s="56">
        <v>2</v>
      </c>
      <c r="F564" s="56">
        <v>2</v>
      </c>
      <c r="G564" s="56">
        <v>2</v>
      </c>
      <c r="H564" s="56">
        <v>6</v>
      </c>
      <c r="I564" s="56">
        <v>22</v>
      </c>
      <c r="J564" s="104">
        <v>0.27272727272727271</v>
      </c>
      <c r="K564" s="56" t="s">
        <v>4209</v>
      </c>
      <c r="L564" s="56" t="s">
        <v>4202</v>
      </c>
      <c r="M564" s="56" t="s">
        <v>4203</v>
      </c>
      <c r="N564" s="56">
        <v>100</v>
      </c>
      <c r="O564" s="56"/>
      <c r="P564" s="56"/>
      <c r="Q564" s="56"/>
      <c r="R564" s="56" t="s">
        <v>18</v>
      </c>
      <c r="S564" s="56" t="s">
        <v>465</v>
      </c>
      <c r="T564" s="58" t="s">
        <v>13</v>
      </c>
      <c r="U564" s="56" t="s">
        <v>13</v>
      </c>
      <c r="V564" s="58" t="s">
        <v>7330</v>
      </c>
      <c r="W564" s="58" t="s">
        <v>13</v>
      </c>
      <c r="X564" s="58" t="s">
        <v>13</v>
      </c>
      <c r="Y564" s="58" t="s">
        <v>7330</v>
      </c>
      <c r="Z564" s="58" t="s">
        <v>13</v>
      </c>
      <c r="AA564" s="58" t="s">
        <v>13</v>
      </c>
      <c r="AB564" s="58" t="s">
        <v>7330</v>
      </c>
      <c r="AC564" s="56" t="s">
        <v>13</v>
      </c>
      <c r="AD564" s="56" t="s">
        <v>13</v>
      </c>
      <c r="AE564" s="56" t="s">
        <v>7330</v>
      </c>
      <c r="AF564" s="56" t="s">
        <v>13</v>
      </c>
      <c r="AG564" s="56" t="s">
        <v>13</v>
      </c>
      <c r="AH564" s="56" t="s">
        <v>7330</v>
      </c>
    </row>
    <row r="565" spans="1:34" ht="24.9" customHeight="1" x14ac:dyDescent="0.3">
      <c r="A565" s="54" t="s">
        <v>4904</v>
      </c>
      <c r="B565" s="55" t="s">
        <v>4902</v>
      </c>
      <c r="C565" s="56" t="s">
        <v>4906</v>
      </c>
      <c r="D565" s="56" t="s">
        <v>4903</v>
      </c>
      <c r="E565" s="56">
        <v>0</v>
      </c>
      <c r="F565" s="56">
        <v>0</v>
      </c>
      <c r="G565" s="56">
        <v>1</v>
      </c>
      <c r="H565" s="56">
        <v>1</v>
      </c>
      <c r="I565" s="56">
        <v>12</v>
      </c>
      <c r="J565" s="104">
        <v>8.3333333333333329E-2</v>
      </c>
      <c r="K565" s="56" t="s">
        <v>4905</v>
      </c>
      <c r="L565" s="56" t="s">
        <v>4907</v>
      </c>
      <c r="M565" s="56" t="s">
        <v>4908</v>
      </c>
      <c r="N565" s="56">
        <v>99</v>
      </c>
      <c r="O565" s="56"/>
      <c r="P565" s="56"/>
      <c r="Q565" s="56"/>
      <c r="R565" s="56" t="s">
        <v>18</v>
      </c>
      <c r="S565" s="57" t="s">
        <v>102</v>
      </c>
      <c r="T565" s="58" t="s">
        <v>13</v>
      </c>
      <c r="U565" s="56" t="s">
        <v>13</v>
      </c>
      <c r="V565" s="58" t="s">
        <v>7330</v>
      </c>
      <c r="W565" s="58" t="s">
        <v>13</v>
      </c>
      <c r="X565" s="58" t="s">
        <v>13</v>
      </c>
      <c r="Y565" s="58" t="s">
        <v>7330</v>
      </c>
      <c r="Z565" s="58" t="s">
        <v>13</v>
      </c>
      <c r="AA565" s="58" t="s">
        <v>7330</v>
      </c>
      <c r="AB565" s="58" t="s">
        <v>13</v>
      </c>
      <c r="AC565" s="56" t="s">
        <v>13</v>
      </c>
      <c r="AD565" s="56" t="s">
        <v>13</v>
      </c>
      <c r="AE565" s="56" t="s">
        <v>7330</v>
      </c>
      <c r="AF565" s="56" t="s">
        <v>13</v>
      </c>
      <c r="AG565" s="56" t="s">
        <v>13</v>
      </c>
      <c r="AH565" s="56" t="s">
        <v>13</v>
      </c>
    </row>
    <row r="566" spans="1:34" ht="24.9" customHeight="1" x14ac:dyDescent="0.3">
      <c r="A566" s="54" t="s">
        <v>5655</v>
      </c>
      <c r="B566" s="55" t="s">
        <v>5654</v>
      </c>
      <c r="C566" s="56" t="s">
        <v>1319</v>
      </c>
      <c r="D566" s="56"/>
      <c r="E566" s="56">
        <v>1</v>
      </c>
      <c r="F566" s="56">
        <v>0</v>
      </c>
      <c r="G566" s="56">
        <v>0</v>
      </c>
      <c r="H566" s="56">
        <v>1</v>
      </c>
      <c r="I566" s="56">
        <v>5</v>
      </c>
      <c r="J566" s="104">
        <v>0.2</v>
      </c>
      <c r="K566" s="56" t="s">
        <v>5656</v>
      </c>
      <c r="L566" s="56" t="s">
        <v>13</v>
      </c>
      <c r="M566" s="56" t="s">
        <v>13</v>
      </c>
      <c r="N566" s="56" t="s">
        <v>13</v>
      </c>
      <c r="O566" s="56"/>
      <c r="P566" s="56"/>
      <c r="Q566" s="56"/>
      <c r="R566" s="56" t="s">
        <v>112</v>
      </c>
      <c r="S566" s="57" t="s">
        <v>19</v>
      </c>
      <c r="T566" s="58" t="s">
        <v>7330</v>
      </c>
      <c r="U566" s="56" t="s">
        <v>13</v>
      </c>
      <c r="V566" s="58" t="s">
        <v>13</v>
      </c>
      <c r="W566" s="58" t="s">
        <v>7330</v>
      </c>
      <c r="X566" s="58" t="s">
        <v>13</v>
      </c>
      <c r="Y566" s="58" t="s">
        <v>13</v>
      </c>
      <c r="Z566" s="58" t="s">
        <v>13</v>
      </c>
      <c r="AA566" s="58" t="s">
        <v>13</v>
      </c>
      <c r="AB566" s="58" t="s">
        <v>13</v>
      </c>
      <c r="AC566" s="56" t="s">
        <v>13</v>
      </c>
      <c r="AD566" s="56" t="s">
        <v>13</v>
      </c>
      <c r="AE566" s="56" t="s">
        <v>13</v>
      </c>
      <c r="AF566" s="56" t="s">
        <v>13</v>
      </c>
      <c r="AG566" s="56" t="s">
        <v>13</v>
      </c>
      <c r="AH566" s="56" t="s">
        <v>13</v>
      </c>
    </row>
    <row r="567" spans="1:34" ht="24.9" customHeight="1" x14ac:dyDescent="0.3">
      <c r="A567" s="54" t="s">
        <v>6007</v>
      </c>
      <c r="B567" s="55" t="s">
        <v>5996</v>
      </c>
      <c r="C567" s="56" t="s">
        <v>6000</v>
      </c>
      <c r="D567" s="56" t="s">
        <v>5997</v>
      </c>
      <c r="E567" s="56">
        <v>3</v>
      </c>
      <c r="F567" s="56">
        <v>2</v>
      </c>
      <c r="G567" s="56">
        <v>2</v>
      </c>
      <c r="H567" s="56">
        <v>7</v>
      </c>
      <c r="I567" s="56">
        <v>57</v>
      </c>
      <c r="J567" s="104">
        <v>0.12280701754385964</v>
      </c>
      <c r="K567" s="56" t="s">
        <v>6008</v>
      </c>
      <c r="L567" s="56" t="s">
        <v>6001</v>
      </c>
      <c r="M567" s="56" t="s">
        <v>6002</v>
      </c>
      <c r="N567" s="56">
        <v>100</v>
      </c>
      <c r="O567" s="56"/>
      <c r="P567" s="56"/>
      <c r="Q567" s="56"/>
      <c r="R567" s="56" t="s">
        <v>18</v>
      </c>
      <c r="S567" s="56" t="s">
        <v>534</v>
      </c>
      <c r="T567" s="58" t="s">
        <v>13</v>
      </c>
      <c r="U567" s="56" t="s">
        <v>13</v>
      </c>
      <c r="V567" s="58" t="s">
        <v>7330</v>
      </c>
      <c r="W567" s="58" t="s">
        <v>7330</v>
      </c>
      <c r="X567" s="58" t="s">
        <v>13</v>
      </c>
      <c r="Y567" s="58" t="s">
        <v>13</v>
      </c>
      <c r="Z567" s="58" t="s">
        <v>13</v>
      </c>
      <c r="AA567" s="58" t="s">
        <v>13</v>
      </c>
      <c r="AB567" s="58" t="s">
        <v>13</v>
      </c>
      <c r="AC567" s="56" t="s">
        <v>13</v>
      </c>
      <c r="AD567" s="56" t="s">
        <v>7330</v>
      </c>
      <c r="AE567" s="56" t="s">
        <v>13</v>
      </c>
      <c r="AF567" s="56" t="s">
        <v>13</v>
      </c>
      <c r="AG567" s="56" t="s">
        <v>13</v>
      </c>
      <c r="AH567" s="56" t="s">
        <v>13</v>
      </c>
    </row>
    <row r="568" spans="1:34" ht="24.9" customHeight="1" x14ac:dyDescent="0.3">
      <c r="A568" s="54" t="s">
        <v>815</v>
      </c>
      <c r="B568" s="55" t="s">
        <v>793</v>
      </c>
      <c r="C568" s="56" t="s">
        <v>797</v>
      </c>
      <c r="D568" s="56" t="s">
        <v>794</v>
      </c>
      <c r="E568" s="56">
        <v>6</v>
      </c>
      <c r="F568" s="56">
        <v>0</v>
      </c>
      <c r="G568" s="56">
        <v>5</v>
      </c>
      <c r="H568" s="56">
        <v>11</v>
      </c>
      <c r="I568" s="56">
        <v>30</v>
      </c>
      <c r="J568" s="104">
        <v>0.36666666666666664</v>
      </c>
      <c r="K568" s="56" t="s">
        <v>816</v>
      </c>
      <c r="L568" s="56" t="s">
        <v>798</v>
      </c>
      <c r="M568" s="56" t="s">
        <v>797</v>
      </c>
      <c r="N568" s="56">
        <v>100</v>
      </c>
      <c r="O568" s="56"/>
      <c r="P568" s="56"/>
      <c r="Q568" s="56"/>
      <c r="R568" s="56" t="s">
        <v>18</v>
      </c>
      <c r="S568" s="56" t="s">
        <v>465</v>
      </c>
      <c r="T568" s="58" t="s">
        <v>7330</v>
      </c>
      <c r="U568" s="56" t="s">
        <v>13</v>
      </c>
      <c r="V568" s="58" t="s">
        <v>13</v>
      </c>
      <c r="W568" s="58" t="s">
        <v>7330</v>
      </c>
      <c r="X568" s="58" t="s">
        <v>13</v>
      </c>
      <c r="Y568" s="58" t="s">
        <v>13</v>
      </c>
      <c r="Z568" s="58" t="s">
        <v>13</v>
      </c>
      <c r="AA568" s="58" t="s">
        <v>13</v>
      </c>
      <c r="AB568" s="58" t="s">
        <v>13</v>
      </c>
      <c r="AC568" s="56" t="s">
        <v>13</v>
      </c>
      <c r="AD568" s="56" t="s">
        <v>13</v>
      </c>
      <c r="AE568" s="56" t="s">
        <v>13</v>
      </c>
      <c r="AF568" s="56" t="s">
        <v>13</v>
      </c>
      <c r="AG568" s="56" t="s">
        <v>13</v>
      </c>
      <c r="AH568" s="56" t="s">
        <v>13</v>
      </c>
    </row>
    <row r="569" spans="1:34" ht="24.9" customHeight="1" x14ac:dyDescent="0.3">
      <c r="A569" s="54" t="s">
        <v>1787</v>
      </c>
      <c r="B569" s="55" t="s">
        <v>1780</v>
      </c>
      <c r="C569" s="56" t="s">
        <v>110</v>
      </c>
      <c r="D569" s="56"/>
      <c r="E569" s="56">
        <v>3</v>
      </c>
      <c r="F569" s="56">
        <v>0</v>
      </c>
      <c r="G569" s="56">
        <v>1</v>
      </c>
      <c r="H569" s="56">
        <v>4</v>
      </c>
      <c r="I569" s="56">
        <v>7</v>
      </c>
      <c r="J569" s="104">
        <v>0.5714285714285714</v>
      </c>
      <c r="K569" s="56" t="s">
        <v>1788</v>
      </c>
      <c r="L569" s="56" t="s">
        <v>1783</v>
      </c>
      <c r="M569" s="56" t="s">
        <v>202</v>
      </c>
      <c r="N569" s="56" t="s">
        <v>7378</v>
      </c>
      <c r="O569" s="57" t="s">
        <v>17972</v>
      </c>
      <c r="P569" s="56" t="s">
        <v>1784</v>
      </c>
      <c r="Q569" s="56">
        <v>100</v>
      </c>
      <c r="R569" s="56" t="s">
        <v>112</v>
      </c>
      <c r="S569" s="56" t="s">
        <v>130</v>
      </c>
      <c r="T569" s="58" t="s">
        <v>7330</v>
      </c>
      <c r="U569" s="56" t="s">
        <v>13</v>
      </c>
      <c r="V569" s="58" t="s">
        <v>13</v>
      </c>
      <c r="W569" s="58" t="s">
        <v>7330</v>
      </c>
      <c r="X569" s="58" t="s">
        <v>13</v>
      </c>
      <c r="Y569" s="58" t="s">
        <v>13</v>
      </c>
      <c r="Z569" s="58" t="s">
        <v>13</v>
      </c>
      <c r="AA569" s="58" t="s">
        <v>13</v>
      </c>
      <c r="AB569" s="58" t="s">
        <v>13</v>
      </c>
      <c r="AC569" s="56" t="s">
        <v>13</v>
      </c>
      <c r="AD569" s="56" t="s">
        <v>13</v>
      </c>
      <c r="AE569" s="56" t="s">
        <v>13</v>
      </c>
      <c r="AF569" s="56" t="s">
        <v>13</v>
      </c>
      <c r="AG569" s="56" t="s">
        <v>13</v>
      </c>
      <c r="AH569" s="56" t="s">
        <v>13</v>
      </c>
    </row>
    <row r="570" spans="1:34" ht="24.9" customHeight="1" x14ac:dyDescent="0.3">
      <c r="A570" s="54" t="s">
        <v>2512</v>
      </c>
      <c r="B570" s="55" t="s">
        <v>2507</v>
      </c>
      <c r="C570" s="56" t="s">
        <v>1547</v>
      </c>
      <c r="D570" s="56" t="s">
        <v>2508</v>
      </c>
      <c r="E570" s="56">
        <v>2</v>
      </c>
      <c r="F570" s="56">
        <v>0</v>
      </c>
      <c r="G570" s="56">
        <v>0</v>
      </c>
      <c r="H570" s="56">
        <v>2</v>
      </c>
      <c r="I570" s="56">
        <v>38</v>
      </c>
      <c r="J570" s="104">
        <v>5.2631578947368418E-2</v>
      </c>
      <c r="K570" s="56" t="s">
        <v>2513</v>
      </c>
      <c r="L570" s="56" t="s">
        <v>2511</v>
      </c>
      <c r="M570" s="56" t="s">
        <v>1547</v>
      </c>
      <c r="N570" s="56" t="s">
        <v>7372</v>
      </c>
      <c r="O570" s="56"/>
      <c r="P570" s="56"/>
      <c r="Q570" s="56"/>
      <c r="R570" s="56" t="s">
        <v>18</v>
      </c>
      <c r="S570" s="56" t="s">
        <v>644</v>
      </c>
      <c r="T570" s="58" t="s">
        <v>7330</v>
      </c>
      <c r="U570" s="56" t="s">
        <v>13</v>
      </c>
      <c r="V570" s="58" t="s">
        <v>13</v>
      </c>
      <c r="W570" s="58" t="s">
        <v>7330</v>
      </c>
      <c r="X570" s="58" t="s">
        <v>13</v>
      </c>
      <c r="Y570" s="58" t="s">
        <v>13</v>
      </c>
      <c r="Z570" s="58" t="s">
        <v>13</v>
      </c>
      <c r="AA570" s="58" t="s">
        <v>13</v>
      </c>
      <c r="AB570" s="58" t="s">
        <v>13</v>
      </c>
      <c r="AC570" s="56" t="s">
        <v>13</v>
      </c>
      <c r="AD570" s="56" t="s">
        <v>13</v>
      </c>
      <c r="AE570" s="56" t="s">
        <v>13</v>
      </c>
      <c r="AF570" s="56" t="s">
        <v>13</v>
      </c>
      <c r="AG570" s="56" t="s">
        <v>13</v>
      </c>
      <c r="AH570" s="56" t="s">
        <v>13</v>
      </c>
    </row>
    <row r="571" spans="1:34" ht="24.9" customHeight="1" x14ac:dyDescent="0.3">
      <c r="A571" s="54" t="s">
        <v>5747</v>
      </c>
      <c r="B571" s="55" t="s">
        <v>5740</v>
      </c>
      <c r="C571" s="56" t="s">
        <v>5744</v>
      </c>
      <c r="D571" s="56" t="s">
        <v>5741</v>
      </c>
      <c r="E571" s="56">
        <v>1</v>
      </c>
      <c r="F571" s="56">
        <v>1</v>
      </c>
      <c r="G571" s="56">
        <v>0</v>
      </c>
      <c r="H571" s="56">
        <v>2</v>
      </c>
      <c r="I571" s="56">
        <v>21</v>
      </c>
      <c r="J571" s="104">
        <v>9.5238095238095233E-2</v>
      </c>
      <c r="K571" s="56" t="s">
        <v>5748</v>
      </c>
      <c r="L571" s="56" t="s">
        <v>5745</v>
      </c>
      <c r="M571" s="56" t="s">
        <v>5746</v>
      </c>
      <c r="N571" s="56">
        <v>100</v>
      </c>
      <c r="O571" s="56"/>
      <c r="P571" s="56"/>
      <c r="Q571" s="56"/>
      <c r="R571" s="56" t="s">
        <v>63</v>
      </c>
      <c r="S571" s="56" t="s">
        <v>79</v>
      </c>
      <c r="T571" s="58" t="s">
        <v>7330</v>
      </c>
      <c r="U571" s="56" t="s">
        <v>13</v>
      </c>
      <c r="V571" s="58" t="s">
        <v>13</v>
      </c>
      <c r="W571" s="58" t="s">
        <v>7330</v>
      </c>
      <c r="X571" s="58" t="s">
        <v>13</v>
      </c>
      <c r="Y571" s="58" t="s">
        <v>13</v>
      </c>
      <c r="Z571" s="58" t="s">
        <v>13</v>
      </c>
      <c r="AA571" s="58" t="s">
        <v>13</v>
      </c>
      <c r="AB571" s="58" t="s">
        <v>13</v>
      </c>
      <c r="AC571" s="56" t="s">
        <v>13</v>
      </c>
      <c r="AD571" s="56" t="s">
        <v>13</v>
      </c>
      <c r="AE571" s="56" t="s">
        <v>13</v>
      </c>
      <c r="AF571" s="56" t="s">
        <v>13</v>
      </c>
      <c r="AG571" s="56" t="s">
        <v>13</v>
      </c>
      <c r="AH571" s="56" t="s">
        <v>13</v>
      </c>
    </row>
    <row r="572" spans="1:34" ht="24.9" customHeight="1" x14ac:dyDescent="0.3">
      <c r="A572" s="59" t="s">
        <v>1371</v>
      </c>
      <c r="B572" s="60" t="s">
        <v>1370</v>
      </c>
      <c r="C572" s="57" t="s">
        <v>110</v>
      </c>
      <c r="D572" s="57"/>
      <c r="E572" s="57">
        <v>0</v>
      </c>
      <c r="F572" s="57">
        <v>1</v>
      </c>
      <c r="G572" s="57">
        <v>0</v>
      </c>
      <c r="H572" s="57">
        <v>1</v>
      </c>
      <c r="I572" s="57">
        <v>1</v>
      </c>
      <c r="J572" s="104">
        <v>1</v>
      </c>
      <c r="K572" s="56" t="s">
        <v>1372</v>
      </c>
      <c r="L572" s="57" t="s">
        <v>1373</v>
      </c>
      <c r="M572" s="57" t="s">
        <v>110</v>
      </c>
      <c r="N572" s="57">
        <v>100</v>
      </c>
      <c r="O572" s="57"/>
      <c r="P572" s="57"/>
      <c r="Q572" s="57"/>
      <c r="R572" s="57" t="s">
        <v>112</v>
      </c>
      <c r="S572" s="57" t="s">
        <v>113</v>
      </c>
      <c r="T572" s="61" t="s">
        <v>13</v>
      </c>
      <c r="U572" s="56" t="s">
        <v>7330</v>
      </c>
      <c r="V572" s="61" t="s">
        <v>13</v>
      </c>
      <c r="W572" s="61" t="s">
        <v>13</v>
      </c>
      <c r="X572" s="61" t="s">
        <v>13</v>
      </c>
      <c r="Y572" s="61" t="s">
        <v>13</v>
      </c>
      <c r="Z572" s="61" t="s">
        <v>13</v>
      </c>
      <c r="AA572" s="61" t="s">
        <v>13</v>
      </c>
      <c r="AB572" s="61" t="s">
        <v>13</v>
      </c>
      <c r="AC572" s="56" t="s">
        <v>13</v>
      </c>
      <c r="AD572" s="56" t="s">
        <v>13</v>
      </c>
      <c r="AE572" s="56" t="s">
        <v>13</v>
      </c>
      <c r="AF572" s="56" t="s">
        <v>13</v>
      </c>
      <c r="AG572" s="56" t="s">
        <v>7330</v>
      </c>
      <c r="AH572" s="56" t="s">
        <v>13</v>
      </c>
    </row>
    <row r="573" spans="1:34" ht="24.9" customHeight="1" x14ac:dyDescent="0.3">
      <c r="A573" s="54" t="s">
        <v>2401</v>
      </c>
      <c r="B573" s="55" t="s">
        <v>2383</v>
      </c>
      <c r="C573" s="56" t="s">
        <v>2387</v>
      </c>
      <c r="D573" s="56" t="s">
        <v>2384</v>
      </c>
      <c r="E573" s="56">
        <v>6</v>
      </c>
      <c r="F573" s="56">
        <v>0</v>
      </c>
      <c r="G573" s="56">
        <v>8</v>
      </c>
      <c r="H573" s="56">
        <v>14</v>
      </c>
      <c r="I573" s="56">
        <v>28</v>
      </c>
      <c r="J573" s="104">
        <v>0.5</v>
      </c>
      <c r="K573" s="56" t="s">
        <v>2402</v>
      </c>
      <c r="L573" s="56" t="s">
        <v>2388</v>
      </c>
      <c r="M573" s="56" t="s">
        <v>2389</v>
      </c>
      <c r="N573" s="56" t="s">
        <v>7378</v>
      </c>
      <c r="O573" s="56"/>
      <c r="P573" s="56"/>
      <c r="Q573" s="56"/>
      <c r="R573" s="56" t="s">
        <v>63</v>
      </c>
      <c r="S573" s="56" t="s">
        <v>250</v>
      </c>
      <c r="T573" s="58" t="s">
        <v>13</v>
      </c>
      <c r="U573" s="56" t="s">
        <v>13</v>
      </c>
      <c r="V573" s="58" t="s">
        <v>7330</v>
      </c>
      <c r="W573" s="58" t="s">
        <v>13</v>
      </c>
      <c r="X573" s="58" t="s">
        <v>13</v>
      </c>
      <c r="Y573" s="58" t="s">
        <v>7330</v>
      </c>
      <c r="Z573" s="58" t="s">
        <v>13</v>
      </c>
      <c r="AA573" s="58" t="s">
        <v>13</v>
      </c>
      <c r="AB573" s="58" t="s">
        <v>7330</v>
      </c>
      <c r="AC573" s="56" t="s">
        <v>13</v>
      </c>
      <c r="AD573" s="56" t="s">
        <v>13</v>
      </c>
      <c r="AE573" s="56" t="s">
        <v>7330</v>
      </c>
      <c r="AF573" s="56" t="s">
        <v>13</v>
      </c>
      <c r="AG573" s="56" t="s">
        <v>13</v>
      </c>
      <c r="AH573" s="56" t="s">
        <v>7330</v>
      </c>
    </row>
    <row r="574" spans="1:34" ht="24.9" customHeight="1" x14ac:dyDescent="0.3">
      <c r="A574" s="54" t="s">
        <v>3769</v>
      </c>
      <c r="B574" s="55" t="s">
        <v>3767</v>
      </c>
      <c r="C574" s="56" t="s">
        <v>3771</v>
      </c>
      <c r="D574" s="56" t="s">
        <v>3768</v>
      </c>
      <c r="E574" s="56">
        <v>2</v>
      </c>
      <c r="F574" s="56">
        <v>0</v>
      </c>
      <c r="G574" s="56">
        <v>1</v>
      </c>
      <c r="H574" s="56">
        <v>3</v>
      </c>
      <c r="I574" s="56">
        <v>23</v>
      </c>
      <c r="J574" s="104">
        <v>0.13043478260869565</v>
      </c>
      <c r="K574" s="56" t="s">
        <v>3770</v>
      </c>
      <c r="L574" s="56" t="s">
        <v>3772</v>
      </c>
      <c r="M574" s="56" t="s">
        <v>3773</v>
      </c>
      <c r="N574" s="56" t="s">
        <v>7383</v>
      </c>
      <c r="O574" s="56"/>
      <c r="P574" s="56"/>
      <c r="Q574" s="56"/>
      <c r="R574" s="56" t="s">
        <v>63</v>
      </c>
      <c r="S574" s="56" t="s">
        <v>250</v>
      </c>
      <c r="T574" s="58" t="s">
        <v>13</v>
      </c>
      <c r="U574" s="56" t="s">
        <v>13</v>
      </c>
      <c r="V574" s="58" t="s">
        <v>7330</v>
      </c>
      <c r="W574" s="58" t="s">
        <v>13</v>
      </c>
      <c r="X574" s="58" t="s">
        <v>13</v>
      </c>
      <c r="Y574" s="58" t="s">
        <v>7330</v>
      </c>
      <c r="Z574" s="58" t="s">
        <v>13</v>
      </c>
      <c r="AA574" s="58" t="s">
        <v>7330</v>
      </c>
      <c r="AB574" s="58" t="s">
        <v>13</v>
      </c>
      <c r="AC574" s="56" t="s">
        <v>13</v>
      </c>
      <c r="AD574" s="56" t="s">
        <v>13</v>
      </c>
      <c r="AE574" s="56" t="s">
        <v>7330</v>
      </c>
      <c r="AF574" s="56" t="s">
        <v>13</v>
      </c>
      <c r="AG574" s="56" t="s">
        <v>13</v>
      </c>
      <c r="AH574" s="56" t="s">
        <v>7330</v>
      </c>
    </row>
    <row r="575" spans="1:34" ht="24.9" customHeight="1" x14ac:dyDescent="0.3">
      <c r="A575" s="59" t="s">
        <v>3557</v>
      </c>
      <c r="B575" s="60" t="s">
        <v>3556</v>
      </c>
      <c r="C575" s="57" t="s">
        <v>110</v>
      </c>
      <c r="D575" s="57"/>
      <c r="E575" s="57">
        <v>0</v>
      </c>
      <c r="F575" s="57">
        <v>1</v>
      </c>
      <c r="G575" s="57">
        <v>0</v>
      </c>
      <c r="H575" s="57">
        <v>1</v>
      </c>
      <c r="I575" s="57">
        <v>5</v>
      </c>
      <c r="J575" s="104">
        <v>0.2</v>
      </c>
      <c r="K575" s="56" t="s">
        <v>3558</v>
      </c>
      <c r="L575" s="57" t="s">
        <v>13</v>
      </c>
      <c r="M575" s="57" t="s">
        <v>13</v>
      </c>
      <c r="N575" s="57" t="s">
        <v>13</v>
      </c>
      <c r="O575" s="57" t="s">
        <v>17983</v>
      </c>
      <c r="P575" s="56" t="s">
        <v>3559</v>
      </c>
      <c r="Q575" s="57"/>
      <c r="R575" s="57" t="s">
        <v>18</v>
      </c>
      <c r="S575" s="56" t="s">
        <v>113</v>
      </c>
      <c r="T575" s="61" t="s">
        <v>13</v>
      </c>
      <c r="U575" s="56" t="s">
        <v>7330</v>
      </c>
      <c r="V575" s="61" t="s">
        <v>13</v>
      </c>
      <c r="W575" s="61" t="s">
        <v>13</v>
      </c>
      <c r="X575" s="61" t="s">
        <v>13</v>
      </c>
      <c r="Y575" s="61" t="s">
        <v>13</v>
      </c>
      <c r="Z575" s="61" t="s">
        <v>13</v>
      </c>
      <c r="AA575" s="58" t="s">
        <v>7330</v>
      </c>
      <c r="AB575" s="61" t="s">
        <v>13</v>
      </c>
      <c r="AC575" s="56" t="s">
        <v>13</v>
      </c>
      <c r="AD575" s="56" t="s">
        <v>13</v>
      </c>
      <c r="AE575" s="56" t="s">
        <v>13</v>
      </c>
      <c r="AF575" s="56" t="s">
        <v>13</v>
      </c>
      <c r="AG575" s="56" t="s">
        <v>13</v>
      </c>
      <c r="AH575" s="56" t="s">
        <v>13</v>
      </c>
    </row>
    <row r="576" spans="1:34" ht="24.9" customHeight="1" x14ac:dyDescent="0.3">
      <c r="A576" s="54" t="s">
        <v>974</v>
      </c>
      <c r="B576" s="55" t="s">
        <v>966</v>
      </c>
      <c r="C576" s="56" t="s">
        <v>970</v>
      </c>
      <c r="D576" s="56" t="s">
        <v>967</v>
      </c>
      <c r="E576" s="56">
        <v>1</v>
      </c>
      <c r="F576" s="56">
        <v>0</v>
      </c>
      <c r="G576" s="56">
        <v>4</v>
      </c>
      <c r="H576" s="56">
        <v>5</v>
      </c>
      <c r="I576" s="56">
        <v>22</v>
      </c>
      <c r="J576" s="104">
        <v>0.22727272727272727</v>
      </c>
      <c r="K576" s="56" t="s">
        <v>975</v>
      </c>
      <c r="L576" s="56" t="s">
        <v>971</v>
      </c>
      <c r="M576" s="56" t="s">
        <v>970</v>
      </c>
      <c r="N576" s="56">
        <v>100</v>
      </c>
      <c r="O576" s="56"/>
      <c r="P576" s="56"/>
      <c r="Q576" s="56"/>
      <c r="R576" s="56" t="s">
        <v>18</v>
      </c>
      <c r="S576" s="57" t="s">
        <v>55</v>
      </c>
      <c r="T576" s="58" t="s">
        <v>13</v>
      </c>
      <c r="U576" s="56" t="s">
        <v>13</v>
      </c>
      <c r="V576" s="58" t="s">
        <v>7330</v>
      </c>
      <c r="W576" s="58" t="s">
        <v>13</v>
      </c>
      <c r="X576" s="58" t="s">
        <v>13</v>
      </c>
      <c r="Y576" s="58" t="s">
        <v>7330</v>
      </c>
      <c r="Z576" s="58" t="s">
        <v>13</v>
      </c>
      <c r="AA576" s="58" t="s">
        <v>13</v>
      </c>
      <c r="AB576" s="58" t="s">
        <v>7330</v>
      </c>
      <c r="AC576" s="56" t="s">
        <v>13</v>
      </c>
      <c r="AD576" s="56" t="s">
        <v>13</v>
      </c>
      <c r="AE576" s="56" t="s">
        <v>7330</v>
      </c>
      <c r="AF576" s="56" t="s">
        <v>13</v>
      </c>
      <c r="AG576" s="56" t="s">
        <v>13</v>
      </c>
      <c r="AH576" s="56" t="s">
        <v>7330</v>
      </c>
    </row>
    <row r="577" spans="1:34" ht="24.9" customHeight="1" x14ac:dyDescent="0.3">
      <c r="A577" s="54" t="s">
        <v>1751</v>
      </c>
      <c r="B577" s="55" t="s">
        <v>1739</v>
      </c>
      <c r="C577" s="56" t="s">
        <v>1743</v>
      </c>
      <c r="D577" s="56" t="s">
        <v>1740</v>
      </c>
      <c r="E577" s="56">
        <v>4</v>
      </c>
      <c r="F577" s="56">
        <v>1</v>
      </c>
      <c r="G577" s="56">
        <v>0</v>
      </c>
      <c r="H577" s="56">
        <v>5</v>
      </c>
      <c r="I577" s="56">
        <v>9</v>
      </c>
      <c r="J577" s="104">
        <v>0.55555555555555558</v>
      </c>
      <c r="K577" s="56" t="s">
        <v>1752</v>
      </c>
      <c r="L577" s="56" t="s">
        <v>1744</v>
      </c>
      <c r="M577" s="56" t="s">
        <v>1743</v>
      </c>
      <c r="N577" s="56">
        <v>100</v>
      </c>
      <c r="O577" s="56"/>
      <c r="P577" s="56"/>
      <c r="Q577" s="56"/>
      <c r="R577" s="56" t="s">
        <v>177</v>
      </c>
      <c r="S577" s="56" t="s">
        <v>534</v>
      </c>
      <c r="T577" s="58" t="s">
        <v>7330</v>
      </c>
      <c r="U577" s="56" t="s">
        <v>13</v>
      </c>
      <c r="V577" s="58" t="s">
        <v>13</v>
      </c>
      <c r="W577" s="58" t="s">
        <v>7330</v>
      </c>
      <c r="X577" s="58" t="s">
        <v>13</v>
      </c>
      <c r="Y577" s="58" t="s">
        <v>13</v>
      </c>
      <c r="Z577" s="58" t="s">
        <v>7330</v>
      </c>
      <c r="AA577" s="58" t="s">
        <v>13</v>
      </c>
      <c r="AB577" s="58" t="s">
        <v>13</v>
      </c>
      <c r="AC577" s="56" t="s">
        <v>13</v>
      </c>
      <c r="AD577" s="56" t="s">
        <v>13</v>
      </c>
      <c r="AE577" s="56" t="s">
        <v>13</v>
      </c>
      <c r="AF577" s="56" t="s">
        <v>7330</v>
      </c>
      <c r="AG577" s="56" t="s">
        <v>13</v>
      </c>
      <c r="AH577" s="56" t="s">
        <v>13</v>
      </c>
    </row>
    <row r="578" spans="1:34" ht="24.9" customHeight="1" x14ac:dyDescent="0.3">
      <c r="A578" s="54" t="s">
        <v>707</v>
      </c>
      <c r="B578" s="55" t="s">
        <v>706</v>
      </c>
      <c r="C578" s="56" t="s">
        <v>709</v>
      </c>
      <c r="D578" s="56"/>
      <c r="E578" s="56">
        <v>1</v>
      </c>
      <c r="F578" s="56">
        <v>0</v>
      </c>
      <c r="G578" s="56">
        <v>0</v>
      </c>
      <c r="H578" s="56">
        <v>1</v>
      </c>
      <c r="I578" s="56">
        <v>3</v>
      </c>
      <c r="J578" s="104">
        <v>0.33333333333333331</v>
      </c>
      <c r="K578" s="56" t="s">
        <v>708</v>
      </c>
      <c r="L578" s="56" t="s">
        <v>710</v>
      </c>
      <c r="M578" s="56" t="s">
        <v>711</v>
      </c>
      <c r="N578" s="56" t="s">
        <v>7397</v>
      </c>
      <c r="O578" s="56"/>
      <c r="P578" s="56"/>
      <c r="Q578" s="56"/>
      <c r="R578" s="56" t="s">
        <v>18</v>
      </c>
      <c r="S578" s="56" t="s">
        <v>102</v>
      </c>
      <c r="T578" s="58" t="s">
        <v>7330</v>
      </c>
      <c r="U578" s="56" t="s">
        <v>13</v>
      </c>
      <c r="V578" s="58" t="s">
        <v>13</v>
      </c>
      <c r="W578" s="58" t="s">
        <v>7330</v>
      </c>
      <c r="X578" s="58" t="s">
        <v>13</v>
      </c>
      <c r="Y578" s="58" t="s">
        <v>13</v>
      </c>
      <c r="Z578" s="58" t="s">
        <v>7330</v>
      </c>
      <c r="AA578" s="58" t="s">
        <v>13</v>
      </c>
      <c r="AB578" s="58" t="s">
        <v>13</v>
      </c>
      <c r="AC578" s="56" t="s">
        <v>7330</v>
      </c>
      <c r="AD578" s="56" t="s">
        <v>13</v>
      </c>
      <c r="AE578" s="56" t="s">
        <v>13</v>
      </c>
      <c r="AF578" s="56" t="s">
        <v>7330</v>
      </c>
      <c r="AG578" s="56" t="s">
        <v>13</v>
      </c>
      <c r="AH578" s="56" t="s">
        <v>13</v>
      </c>
    </row>
    <row r="579" spans="1:34" ht="24.9" customHeight="1" x14ac:dyDescent="0.3">
      <c r="A579" s="59" t="s">
        <v>6626</v>
      </c>
      <c r="B579" s="60" t="s">
        <v>6620</v>
      </c>
      <c r="C579" s="57" t="s">
        <v>6623</v>
      </c>
      <c r="D579" s="57"/>
      <c r="E579" s="57">
        <v>2</v>
      </c>
      <c r="F579" s="57">
        <v>2</v>
      </c>
      <c r="G579" s="57">
        <v>1</v>
      </c>
      <c r="H579" s="57">
        <v>5</v>
      </c>
      <c r="I579" s="57">
        <v>32</v>
      </c>
      <c r="J579" s="104">
        <v>0.15625</v>
      </c>
      <c r="K579" s="56" t="s">
        <v>6627</v>
      </c>
      <c r="L579" s="57" t="s">
        <v>6624</v>
      </c>
      <c r="M579" s="57" t="s">
        <v>6625</v>
      </c>
      <c r="N579" s="57">
        <v>100</v>
      </c>
      <c r="O579" s="57"/>
      <c r="P579" s="57"/>
      <c r="Q579" s="57"/>
      <c r="R579" s="57" t="s">
        <v>63</v>
      </c>
      <c r="S579" s="56" t="s">
        <v>250</v>
      </c>
      <c r="T579" s="61" t="s">
        <v>13</v>
      </c>
      <c r="U579" s="56" t="s">
        <v>7330</v>
      </c>
      <c r="V579" s="61" t="s">
        <v>13</v>
      </c>
      <c r="W579" s="61" t="s">
        <v>13</v>
      </c>
      <c r="X579" s="61" t="s">
        <v>7330</v>
      </c>
      <c r="Y579" s="61" t="s">
        <v>13</v>
      </c>
      <c r="Z579" s="61" t="s">
        <v>13</v>
      </c>
      <c r="AA579" s="61" t="s">
        <v>13</v>
      </c>
      <c r="AB579" s="61" t="s">
        <v>13</v>
      </c>
      <c r="AC579" s="56" t="s">
        <v>13</v>
      </c>
      <c r="AD579" s="56" t="s">
        <v>13</v>
      </c>
      <c r="AE579" s="56" t="s">
        <v>13</v>
      </c>
      <c r="AF579" s="56" t="s">
        <v>13</v>
      </c>
      <c r="AG579" s="56" t="s">
        <v>13</v>
      </c>
      <c r="AH579" s="56" t="s">
        <v>13</v>
      </c>
    </row>
    <row r="580" spans="1:34" ht="24.9" customHeight="1" x14ac:dyDescent="0.3">
      <c r="A580" s="54" t="s">
        <v>4132</v>
      </c>
      <c r="B580" s="55" t="s">
        <v>4130</v>
      </c>
      <c r="C580" s="56" t="s">
        <v>4134</v>
      </c>
      <c r="D580" s="56" t="s">
        <v>4131</v>
      </c>
      <c r="E580" s="56">
        <v>0</v>
      </c>
      <c r="F580" s="56">
        <v>0</v>
      </c>
      <c r="G580" s="56">
        <v>2</v>
      </c>
      <c r="H580" s="56">
        <v>2</v>
      </c>
      <c r="I580" s="56">
        <v>7</v>
      </c>
      <c r="J580" s="104">
        <v>0.2857142857142857</v>
      </c>
      <c r="K580" s="56" t="s">
        <v>4133</v>
      </c>
      <c r="L580" s="56" t="s">
        <v>4135</v>
      </c>
      <c r="M580" s="56" t="s">
        <v>4136</v>
      </c>
      <c r="N580" s="56">
        <v>100</v>
      </c>
      <c r="O580" s="56"/>
      <c r="P580" s="56"/>
      <c r="Q580" s="56"/>
      <c r="R580" s="56" t="s">
        <v>18</v>
      </c>
      <c r="S580" s="56" t="s">
        <v>644</v>
      </c>
      <c r="T580" s="58" t="s">
        <v>13</v>
      </c>
      <c r="U580" s="56" t="s">
        <v>13</v>
      </c>
      <c r="V580" s="58" t="s">
        <v>7330</v>
      </c>
      <c r="W580" s="58" t="s">
        <v>13</v>
      </c>
      <c r="X580" s="58" t="s">
        <v>13</v>
      </c>
      <c r="Y580" s="58" t="s">
        <v>7330</v>
      </c>
      <c r="Z580" s="58" t="s">
        <v>13</v>
      </c>
      <c r="AA580" s="58" t="s">
        <v>13</v>
      </c>
      <c r="AB580" s="58" t="s">
        <v>13</v>
      </c>
      <c r="AC580" s="56" t="s">
        <v>13</v>
      </c>
      <c r="AD580" s="56" t="s">
        <v>7330</v>
      </c>
      <c r="AE580" s="56" t="s">
        <v>13</v>
      </c>
      <c r="AF580" s="56" t="s">
        <v>13</v>
      </c>
      <c r="AG580" s="56" t="s">
        <v>7330</v>
      </c>
      <c r="AH580" s="56" t="s">
        <v>13</v>
      </c>
    </row>
    <row r="581" spans="1:34" ht="24.9" customHeight="1" x14ac:dyDescent="0.3">
      <c r="A581" s="54" t="s">
        <v>5051</v>
      </c>
      <c r="B581" s="55" t="s">
        <v>5049</v>
      </c>
      <c r="C581" s="56" t="s">
        <v>5053</v>
      </c>
      <c r="D581" s="56" t="s">
        <v>5050</v>
      </c>
      <c r="E581" s="56">
        <v>1</v>
      </c>
      <c r="F581" s="56">
        <v>0</v>
      </c>
      <c r="G581" s="56">
        <v>1</v>
      </c>
      <c r="H581" s="56">
        <v>2</v>
      </c>
      <c r="I581" s="56">
        <v>14</v>
      </c>
      <c r="J581" s="104">
        <v>0.14285714285714285</v>
      </c>
      <c r="K581" s="56" t="s">
        <v>5052</v>
      </c>
      <c r="L581" s="56" t="s">
        <v>5054</v>
      </c>
      <c r="M581" s="56" t="s">
        <v>5055</v>
      </c>
      <c r="N581" s="56">
        <v>100</v>
      </c>
      <c r="O581" s="56"/>
      <c r="P581" s="56"/>
      <c r="Q581" s="56"/>
      <c r="R581" s="56" t="s">
        <v>18</v>
      </c>
      <c r="S581" s="56" t="s">
        <v>644</v>
      </c>
      <c r="T581" s="58" t="s">
        <v>13</v>
      </c>
      <c r="U581" s="56" t="s">
        <v>13</v>
      </c>
      <c r="V581" s="58" t="s">
        <v>7330</v>
      </c>
      <c r="W581" s="58" t="s">
        <v>13</v>
      </c>
      <c r="X581" s="58" t="s">
        <v>13</v>
      </c>
      <c r="Y581" s="58" t="s">
        <v>7330</v>
      </c>
      <c r="Z581" s="58" t="s">
        <v>13</v>
      </c>
      <c r="AA581" s="58" t="s">
        <v>13</v>
      </c>
      <c r="AB581" s="58" t="s">
        <v>13</v>
      </c>
      <c r="AC581" s="56" t="s">
        <v>13</v>
      </c>
      <c r="AD581" s="56" t="s">
        <v>7330</v>
      </c>
      <c r="AE581" s="56" t="s">
        <v>13</v>
      </c>
      <c r="AF581" s="56" t="s">
        <v>13</v>
      </c>
      <c r="AG581" s="56" t="s">
        <v>13</v>
      </c>
      <c r="AH581" s="56" t="s">
        <v>13</v>
      </c>
    </row>
    <row r="582" spans="1:34" ht="24.9" customHeight="1" x14ac:dyDescent="0.3">
      <c r="A582" s="54" t="s">
        <v>4408</v>
      </c>
      <c r="B582" s="55" t="s">
        <v>4407</v>
      </c>
      <c r="C582" s="56" t="s">
        <v>110</v>
      </c>
      <c r="D582" s="56"/>
      <c r="E582" s="56">
        <v>1</v>
      </c>
      <c r="F582" s="56">
        <v>0</v>
      </c>
      <c r="G582" s="56">
        <v>0</v>
      </c>
      <c r="H582" s="56">
        <v>1</v>
      </c>
      <c r="I582" s="56">
        <v>6</v>
      </c>
      <c r="J582" s="104">
        <v>0.16666666666666666</v>
      </c>
      <c r="K582" s="56" t="s">
        <v>4409</v>
      </c>
      <c r="L582" s="56" t="s">
        <v>4410</v>
      </c>
      <c r="M582" s="56" t="s">
        <v>110</v>
      </c>
      <c r="N582" s="56" t="s">
        <v>7378</v>
      </c>
      <c r="O582" s="56" t="s">
        <v>17919</v>
      </c>
      <c r="P582" s="56" t="s">
        <v>4411</v>
      </c>
      <c r="Q582" s="56" t="s">
        <v>7378</v>
      </c>
      <c r="R582" s="56" t="s">
        <v>18</v>
      </c>
      <c r="S582" s="56" t="s">
        <v>113</v>
      </c>
      <c r="T582" s="58" t="s">
        <v>7330</v>
      </c>
      <c r="U582" s="56" t="s">
        <v>13</v>
      </c>
      <c r="V582" s="58" t="s">
        <v>13</v>
      </c>
      <c r="W582" s="58" t="s">
        <v>7330</v>
      </c>
      <c r="X582" s="58" t="s">
        <v>13</v>
      </c>
      <c r="Y582" s="58" t="s">
        <v>13</v>
      </c>
      <c r="Z582" s="58" t="s">
        <v>13</v>
      </c>
      <c r="AA582" s="58" t="s">
        <v>13</v>
      </c>
      <c r="AB582" s="58" t="s">
        <v>13</v>
      </c>
      <c r="AC582" s="56" t="s">
        <v>13</v>
      </c>
      <c r="AD582" s="56" t="s">
        <v>13</v>
      </c>
      <c r="AE582" s="56" t="s">
        <v>13</v>
      </c>
      <c r="AF582" s="56" t="s">
        <v>13</v>
      </c>
      <c r="AG582" s="56" t="s">
        <v>13</v>
      </c>
      <c r="AH582" s="56" t="s">
        <v>13</v>
      </c>
    </row>
    <row r="583" spans="1:34" ht="24.9" customHeight="1" x14ac:dyDescent="0.3">
      <c r="A583" s="59" t="s">
        <v>2607</v>
      </c>
      <c r="B583" s="60" t="s">
        <v>2605</v>
      </c>
      <c r="C583" s="57" t="s">
        <v>2609</v>
      </c>
      <c r="D583" s="57" t="s">
        <v>2606</v>
      </c>
      <c r="E583" s="57">
        <v>1</v>
      </c>
      <c r="F583" s="57">
        <v>1</v>
      </c>
      <c r="G583" s="57">
        <v>0</v>
      </c>
      <c r="H583" s="57">
        <v>2</v>
      </c>
      <c r="I583" s="57">
        <v>14</v>
      </c>
      <c r="J583" s="104">
        <v>0.14285714285714285</v>
      </c>
      <c r="K583" s="56" t="s">
        <v>2608</v>
      </c>
      <c r="L583" s="57" t="s">
        <v>2610</v>
      </c>
      <c r="M583" s="57" t="s">
        <v>2609</v>
      </c>
      <c r="N583" s="57">
        <v>100</v>
      </c>
      <c r="O583" s="57"/>
      <c r="P583" s="57"/>
      <c r="Q583" s="57"/>
      <c r="R583" s="57" t="s">
        <v>18</v>
      </c>
      <c r="S583" s="56" t="s">
        <v>465</v>
      </c>
      <c r="T583" s="61" t="s">
        <v>13</v>
      </c>
      <c r="U583" s="56" t="s">
        <v>7330</v>
      </c>
      <c r="V583" s="61" t="s">
        <v>13</v>
      </c>
      <c r="W583" s="61" t="s">
        <v>13</v>
      </c>
      <c r="X583" s="61" t="s">
        <v>7330</v>
      </c>
      <c r="Y583" s="61" t="s">
        <v>13</v>
      </c>
      <c r="Z583" s="61" t="s">
        <v>13</v>
      </c>
      <c r="AA583" s="61" t="s">
        <v>13</v>
      </c>
      <c r="AB583" s="61" t="s">
        <v>13</v>
      </c>
      <c r="AC583" s="56" t="s">
        <v>13</v>
      </c>
      <c r="AD583" s="56" t="s">
        <v>13</v>
      </c>
      <c r="AE583" s="56" t="s">
        <v>13</v>
      </c>
      <c r="AF583" s="56" t="s">
        <v>13</v>
      </c>
      <c r="AG583" s="56" t="s">
        <v>13</v>
      </c>
      <c r="AH583" s="56" t="s">
        <v>13</v>
      </c>
    </row>
    <row r="584" spans="1:34" ht="24.9" customHeight="1" x14ac:dyDescent="0.3">
      <c r="A584" s="59" t="s">
        <v>3122</v>
      </c>
      <c r="B584" s="60" t="s">
        <v>3121</v>
      </c>
      <c r="C584" s="57" t="s">
        <v>3124</v>
      </c>
      <c r="D584" s="57"/>
      <c r="E584" s="57">
        <v>0</v>
      </c>
      <c r="F584" s="57">
        <v>1</v>
      </c>
      <c r="G584" s="57">
        <v>0</v>
      </c>
      <c r="H584" s="57">
        <v>1</v>
      </c>
      <c r="I584" s="57">
        <v>12</v>
      </c>
      <c r="J584" s="104">
        <v>8.3333333333333329E-2</v>
      </c>
      <c r="K584" s="56" t="s">
        <v>3123</v>
      </c>
      <c r="L584" s="57" t="s">
        <v>3125</v>
      </c>
      <c r="M584" s="57" t="s">
        <v>3126</v>
      </c>
      <c r="N584" s="57" t="s">
        <v>7374</v>
      </c>
      <c r="O584" s="57"/>
      <c r="P584" s="57"/>
      <c r="Q584" s="57"/>
      <c r="R584" s="57" t="s">
        <v>236</v>
      </c>
      <c r="S584" s="57" t="s">
        <v>868</v>
      </c>
      <c r="T584" s="61" t="s">
        <v>13</v>
      </c>
      <c r="U584" s="56" t="s">
        <v>7330</v>
      </c>
      <c r="V584" s="61" t="s">
        <v>13</v>
      </c>
      <c r="W584" s="61" t="s">
        <v>13</v>
      </c>
      <c r="X584" s="61" t="s">
        <v>13</v>
      </c>
      <c r="Y584" s="61" t="s">
        <v>13</v>
      </c>
      <c r="Z584" s="61" t="s">
        <v>13</v>
      </c>
      <c r="AA584" s="58" t="s">
        <v>7330</v>
      </c>
      <c r="AB584" s="61" t="s">
        <v>13</v>
      </c>
      <c r="AC584" s="56" t="s">
        <v>13</v>
      </c>
      <c r="AD584" s="56" t="s">
        <v>7330</v>
      </c>
      <c r="AE584" s="56" t="s">
        <v>13</v>
      </c>
      <c r="AF584" s="56" t="s">
        <v>13</v>
      </c>
      <c r="AG584" s="56" t="s">
        <v>13</v>
      </c>
      <c r="AH584" s="56" t="s">
        <v>13</v>
      </c>
    </row>
    <row r="585" spans="1:34" ht="24.9" customHeight="1" x14ac:dyDescent="0.3">
      <c r="A585" s="54" t="s">
        <v>5604</v>
      </c>
      <c r="B585" s="55" t="s">
        <v>5597</v>
      </c>
      <c r="C585" s="56" t="s">
        <v>5601</v>
      </c>
      <c r="D585" s="56" t="s">
        <v>5598</v>
      </c>
      <c r="E585" s="56">
        <v>2</v>
      </c>
      <c r="F585" s="56">
        <v>1</v>
      </c>
      <c r="G585" s="56">
        <v>1</v>
      </c>
      <c r="H585" s="56">
        <v>4</v>
      </c>
      <c r="I585" s="56">
        <v>33</v>
      </c>
      <c r="J585" s="104">
        <v>0.12121212121212122</v>
      </c>
      <c r="K585" s="56" t="s">
        <v>5605</v>
      </c>
      <c r="L585" s="56" t="s">
        <v>5602</v>
      </c>
      <c r="M585" s="56" t="s">
        <v>5603</v>
      </c>
      <c r="N585" s="56" t="s">
        <v>7372</v>
      </c>
      <c r="O585" s="56"/>
      <c r="P585" s="56"/>
      <c r="Q585" s="56"/>
      <c r="R585" s="56" t="s">
        <v>18</v>
      </c>
      <c r="S585" s="57" t="s">
        <v>55</v>
      </c>
      <c r="T585" s="58" t="s">
        <v>13</v>
      </c>
      <c r="U585" s="56" t="s">
        <v>13</v>
      </c>
      <c r="V585" s="58" t="s">
        <v>7330</v>
      </c>
      <c r="W585" s="58" t="s">
        <v>7330</v>
      </c>
      <c r="X585" s="58" t="s">
        <v>13</v>
      </c>
      <c r="Y585" s="58" t="s">
        <v>13</v>
      </c>
      <c r="Z585" s="58" t="s">
        <v>13</v>
      </c>
      <c r="AA585" s="58" t="s">
        <v>13</v>
      </c>
      <c r="AB585" s="58" t="s">
        <v>13</v>
      </c>
      <c r="AC585" s="56" t="s">
        <v>13</v>
      </c>
      <c r="AD585" s="56" t="s">
        <v>13</v>
      </c>
      <c r="AE585" s="56" t="s">
        <v>13</v>
      </c>
      <c r="AF585" s="56" t="s">
        <v>13</v>
      </c>
      <c r="AG585" s="56" t="s">
        <v>7330</v>
      </c>
      <c r="AH585" s="56" t="s">
        <v>13</v>
      </c>
    </row>
    <row r="586" spans="1:34" ht="24.9" customHeight="1" x14ac:dyDescent="0.3">
      <c r="A586" s="54" t="s">
        <v>225</v>
      </c>
      <c r="B586" s="55" t="s">
        <v>212</v>
      </c>
      <c r="C586" s="56" t="s">
        <v>216</v>
      </c>
      <c r="D586" s="56" t="s">
        <v>213</v>
      </c>
      <c r="E586" s="56">
        <v>1</v>
      </c>
      <c r="F586" s="56">
        <v>2</v>
      </c>
      <c r="G586" s="56">
        <v>2</v>
      </c>
      <c r="H586" s="56">
        <v>5</v>
      </c>
      <c r="I586" s="56">
        <v>14</v>
      </c>
      <c r="J586" s="104">
        <v>0.35714285714285715</v>
      </c>
      <c r="K586" s="56" t="s">
        <v>226</v>
      </c>
      <c r="L586" s="56" t="s">
        <v>217</v>
      </c>
      <c r="M586" s="56" t="s">
        <v>218</v>
      </c>
      <c r="N586" s="56">
        <v>100</v>
      </c>
      <c r="O586" s="56"/>
      <c r="P586" s="56"/>
      <c r="Q586" s="56"/>
      <c r="R586" s="56" t="s">
        <v>18</v>
      </c>
      <c r="S586" s="56" t="s">
        <v>149</v>
      </c>
      <c r="T586" s="58" t="s">
        <v>13</v>
      </c>
      <c r="U586" s="56" t="s">
        <v>13</v>
      </c>
      <c r="V586" s="58" t="s">
        <v>7330</v>
      </c>
      <c r="W586" s="58" t="s">
        <v>13</v>
      </c>
      <c r="X586" s="58" t="s">
        <v>13</v>
      </c>
      <c r="Y586" s="58" t="s">
        <v>7330</v>
      </c>
      <c r="Z586" s="58" t="s">
        <v>13</v>
      </c>
      <c r="AA586" s="58" t="s">
        <v>13</v>
      </c>
      <c r="AB586" s="58" t="s">
        <v>7330</v>
      </c>
      <c r="AC586" s="56" t="s">
        <v>13</v>
      </c>
      <c r="AD586" s="56" t="s">
        <v>13</v>
      </c>
      <c r="AE586" s="56" t="s">
        <v>7330</v>
      </c>
      <c r="AF586" s="56" t="s">
        <v>13</v>
      </c>
      <c r="AG586" s="56" t="s">
        <v>13</v>
      </c>
      <c r="AH586" s="56" t="s">
        <v>7330</v>
      </c>
    </row>
    <row r="587" spans="1:34" ht="24.9" customHeight="1" x14ac:dyDescent="0.3">
      <c r="A587" s="54" t="s">
        <v>2057</v>
      </c>
      <c r="B587" s="55" t="s">
        <v>2042</v>
      </c>
      <c r="C587" s="56" t="s">
        <v>2046</v>
      </c>
      <c r="D587" s="56" t="s">
        <v>2043</v>
      </c>
      <c r="E587" s="56">
        <v>3</v>
      </c>
      <c r="F587" s="56">
        <v>0</v>
      </c>
      <c r="G587" s="56">
        <v>8</v>
      </c>
      <c r="H587" s="56">
        <v>11</v>
      </c>
      <c r="I587" s="56">
        <v>15</v>
      </c>
      <c r="J587" s="104">
        <v>0.73333333333333328</v>
      </c>
      <c r="K587" s="56" t="s">
        <v>2058</v>
      </c>
      <c r="L587" s="56" t="s">
        <v>2047</v>
      </c>
      <c r="M587" s="56" t="s">
        <v>2046</v>
      </c>
      <c r="N587" s="56">
        <v>100</v>
      </c>
      <c r="O587" s="56"/>
      <c r="P587" s="56"/>
      <c r="Q587" s="56"/>
      <c r="R587" s="56" t="s">
        <v>18</v>
      </c>
      <c r="S587" s="57" t="s">
        <v>55</v>
      </c>
      <c r="T587" s="58" t="s">
        <v>13</v>
      </c>
      <c r="U587" s="56" t="s">
        <v>13</v>
      </c>
      <c r="V587" s="58" t="s">
        <v>7330</v>
      </c>
      <c r="W587" s="58" t="s">
        <v>13</v>
      </c>
      <c r="X587" s="58" t="s">
        <v>13</v>
      </c>
      <c r="Y587" s="58" t="s">
        <v>7330</v>
      </c>
      <c r="Z587" s="58" t="s">
        <v>13</v>
      </c>
      <c r="AA587" s="58" t="s">
        <v>13</v>
      </c>
      <c r="AB587" s="58" t="s">
        <v>13</v>
      </c>
      <c r="AC587" s="56" t="s">
        <v>13</v>
      </c>
      <c r="AD587" s="56" t="s">
        <v>13</v>
      </c>
      <c r="AE587" s="56" t="s">
        <v>7330</v>
      </c>
      <c r="AF587" s="56" t="s">
        <v>7330</v>
      </c>
      <c r="AG587" s="56" t="s">
        <v>13</v>
      </c>
      <c r="AH587" s="56" t="s">
        <v>13</v>
      </c>
    </row>
    <row r="588" spans="1:34" ht="24.9" customHeight="1" x14ac:dyDescent="0.3">
      <c r="A588" s="54" t="s">
        <v>2459</v>
      </c>
      <c r="B588" s="55" t="s">
        <v>2458</v>
      </c>
      <c r="C588" s="56" t="s">
        <v>110</v>
      </c>
      <c r="D588" s="56"/>
      <c r="E588" s="56">
        <v>5</v>
      </c>
      <c r="F588" s="56">
        <v>0</v>
      </c>
      <c r="G588" s="56">
        <v>1</v>
      </c>
      <c r="H588" s="56">
        <v>6</v>
      </c>
      <c r="I588" s="56">
        <v>25</v>
      </c>
      <c r="J588" s="104">
        <v>0.24</v>
      </c>
      <c r="K588" s="56" t="s">
        <v>2460</v>
      </c>
      <c r="L588" s="56" t="s">
        <v>2461</v>
      </c>
      <c r="M588" s="56" t="s">
        <v>110</v>
      </c>
      <c r="N588" s="56" t="s">
        <v>7383</v>
      </c>
      <c r="O588" s="57" t="s">
        <v>17906</v>
      </c>
      <c r="P588" s="56" t="s">
        <v>2387</v>
      </c>
      <c r="Q588" s="56" t="s">
        <v>7377</v>
      </c>
      <c r="R588" s="56" t="s">
        <v>63</v>
      </c>
      <c r="S588" s="56" t="s">
        <v>250</v>
      </c>
      <c r="T588" s="58" t="s">
        <v>13</v>
      </c>
      <c r="U588" s="56" t="s">
        <v>13</v>
      </c>
      <c r="V588" s="58" t="s">
        <v>7330</v>
      </c>
      <c r="W588" s="58" t="s">
        <v>13</v>
      </c>
      <c r="X588" s="58" t="s">
        <v>13</v>
      </c>
      <c r="Y588" s="58" t="s">
        <v>7330</v>
      </c>
      <c r="Z588" s="58" t="s">
        <v>13</v>
      </c>
      <c r="AA588" s="58" t="s">
        <v>13</v>
      </c>
      <c r="AB588" s="58" t="s">
        <v>13</v>
      </c>
      <c r="AC588" s="56" t="s">
        <v>7330</v>
      </c>
      <c r="AD588" s="56" t="s">
        <v>13</v>
      </c>
      <c r="AE588" s="56" t="s">
        <v>13</v>
      </c>
      <c r="AF588" s="56" t="s">
        <v>13</v>
      </c>
      <c r="AG588" s="56" t="s">
        <v>13</v>
      </c>
      <c r="AH588" s="56" t="s">
        <v>13</v>
      </c>
    </row>
    <row r="589" spans="1:34" ht="24.9" customHeight="1" x14ac:dyDescent="0.3">
      <c r="A589" s="54" t="s">
        <v>1950</v>
      </c>
      <c r="B589" s="55" t="s">
        <v>1936</v>
      </c>
      <c r="C589" s="56" t="s">
        <v>1940</v>
      </c>
      <c r="D589" s="56" t="s">
        <v>1937</v>
      </c>
      <c r="E589" s="56">
        <v>5</v>
      </c>
      <c r="F589" s="56">
        <v>1</v>
      </c>
      <c r="G589" s="56">
        <v>1</v>
      </c>
      <c r="H589" s="56">
        <v>7</v>
      </c>
      <c r="I589" s="56">
        <v>14</v>
      </c>
      <c r="J589" s="104">
        <v>0.5</v>
      </c>
      <c r="K589" s="56" t="s">
        <v>1951</v>
      </c>
      <c r="L589" s="56" t="s">
        <v>1941</v>
      </c>
      <c r="M589" s="56" t="s">
        <v>1940</v>
      </c>
      <c r="N589" s="56">
        <v>100</v>
      </c>
      <c r="O589" s="56"/>
      <c r="P589" s="56"/>
      <c r="Q589" s="56"/>
      <c r="R589" s="56" t="s">
        <v>18</v>
      </c>
      <c r="S589" s="56" t="s">
        <v>534</v>
      </c>
      <c r="T589" s="58" t="s">
        <v>7330</v>
      </c>
      <c r="U589" s="56" t="s">
        <v>13</v>
      </c>
      <c r="V589" s="58" t="s">
        <v>13</v>
      </c>
      <c r="W589" s="58" t="s">
        <v>7330</v>
      </c>
      <c r="X589" s="58" t="s">
        <v>13</v>
      </c>
      <c r="Y589" s="58" t="s">
        <v>13</v>
      </c>
      <c r="Z589" s="58" t="s">
        <v>13</v>
      </c>
      <c r="AA589" s="58" t="s">
        <v>13</v>
      </c>
      <c r="AB589" s="58" t="s">
        <v>13</v>
      </c>
      <c r="AC589" s="56" t="s">
        <v>13</v>
      </c>
      <c r="AD589" s="56" t="s">
        <v>13</v>
      </c>
      <c r="AE589" s="56" t="s">
        <v>13</v>
      </c>
      <c r="AF589" s="56" t="s">
        <v>13</v>
      </c>
      <c r="AG589" s="56" t="s">
        <v>13</v>
      </c>
      <c r="AH589" s="56" t="s">
        <v>13</v>
      </c>
    </row>
    <row r="590" spans="1:34" ht="24.9" customHeight="1" x14ac:dyDescent="0.3">
      <c r="A590" s="54" t="s">
        <v>1323</v>
      </c>
      <c r="B590" s="55" t="s">
        <v>1321</v>
      </c>
      <c r="C590" s="56" t="s">
        <v>1325</v>
      </c>
      <c r="D590" s="56" t="s">
        <v>1322</v>
      </c>
      <c r="E590" s="56">
        <v>1</v>
      </c>
      <c r="F590" s="56">
        <v>0</v>
      </c>
      <c r="G590" s="56">
        <v>0</v>
      </c>
      <c r="H590" s="56">
        <v>1</v>
      </c>
      <c r="I590" s="56">
        <v>4</v>
      </c>
      <c r="J590" s="104">
        <v>0.25</v>
      </c>
      <c r="K590" s="56" t="s">
        <v>1324</v>
      </c>
      <c r="L590" s="56" t="s">
        <v>1326</v>
      </c>
      <c r="M590" s="56" t="s">
        <v>1327</v>
      </c>
      <c r="N590" s="56">
        <v>98</v>
      </c>
      <c r="O590" s="56"/>
      <c r="P590" s="56"/>
      <c r="Q590" s="56"/>
      <c r="R590" s="56" t="s">
        <v>112</v>
      </c>
      <c r="S590" s="56" t="s">
        <v>195</v>
      </c>
      <c r="T590" s="58" t="s">
        <v>7330</v>
      </c>
      <c r="U590" s="56" t="s">
        <v>13</v>
      </c>
      <c r="V590" s="58" t="s">
        <v>13</v>
      </c>
      <c r="W590" s="58" t="s">
        <v>7330</v>
      </c>
      <c r="X590" s="58" t="s">
        <v>13</v>
      </c>
      <c r="Y590" s="58" t="s">
        <v>13</v>
      </c>
      <c r="Z590" s="58" t="s">
        <v>13</v>
      </c>
      <c r="AA590" s="58" t="s">
        <v>13</v>
      </c>
      <c r="AB590" s="58" t="s">
        <v>13</v>
      </c>
      <c r="AC590" s="56" t="s">
        <v>13</v>
      </c>
      <c r="AD590" s="56" t="s">
        <v>13</v>
      </c>
      <c r="AE590" s="56" t="s">
        <v>13</v>
      </c>
      <c r="AF590" s="56" t="s">
        <v>7330</v>
      </c>
      <c r="AG590" s="56" t="s">
        <v>13</v>
      </c>
      <c r="AH590" s="56" t="s">
        <v>13</v>
      </c>
    </row>
    <row r="591" spans="1:34" ht="24.9" customHeight="1" x14ac:dyDescent="0.3">
      <c r="A591" s="54" t="s">
        <v>5952</v>
      </c>
      <c r="B591" s="55" t="s">
        <v>5945</v>
      </c>
      <c r="C591" s="56" t="s">
        <v>5949</v>
      </c>
      <c r="D591" s="56" t="s">
        <v>5946</v>
      </c>
      <c r="E591" s="56">
        <v>0</v>
      </c>
      <c r="F591" s="56">
        <v>0</v>
      </c>
      <c r="G591" s="56">
        <v>2</v>
      </c>
      <c r="H591" s="56">
        <v>2</v>
      </c>
      <c r="I591" s="56">
        <v>60</v>
      </c>
      <c r="J591" s="104">
        <v>3.3333333333333333E-2</v>
      </c>
      <c r="K591" s="56" t="s">
        <v>5953</v>
      </c>
      <c r="L591" s="56" t="s">
        <v>5950</v>
      </c>
      <c r="M591" s="56" t="s">
        <v>5949</v>
      </c>
      <c r="N591" s="56" t="s">
        <v>7372</v>
      </c>
      <c r="O591" s="56"/>
      <c r="P591" s="56"/>
      <c r="Q591" s="56"/>
      <c r="R591" s="56" t="s">
        <v>18</v>
      </c>
      <c r="S591" s="56" t="s">
        <v>403</v>
      </c>
      <c r="T591" s="58" t="s">
        <v>13</v>
      </c>
      <c r="U591" s="56" t="s">
        <v>13</v>
      </c>
      <c r="V591" s="58" t="s">
        <v>7330</v>
      </c>
      <c r="W591" s="58" t="s">
        <v>13</v>
      </c>
      <c r="X591" s="58" t="s">
        <v>13</v>
      </c>
      <c r="Y591" s="58" t="s">
        <v>13</v>
      </c>
      <c r="Z591" s="58" t="s">
        <v>7330</v>
      </c>
      <c r="AA591" s="58" t="s">
        <v>13</v>
      </c>
      <c r="AB591" s="58" t="s">
        <v>13</v>
      </c>
      <c r="AC591" s="56" t="s">
        <v>13</v>
      </c>
      <c r="AD591" s="56" t="s">
        <v>13</v>
      </c>
      <c r="AE591" s="56" t="s">
        <v>13</v>
      </c>
      <c r="AF591" s="56" t="s">
        <v>13</v>
      </c>
      <c r="AG591" s="56" t="s">
        <v>7330</v>
      </c>
      <c r="AH591" s="56" t="s">
        <v>13</v>
      </c>
    </row>
    <row r="592" spans="1:34" ht="24.9" customHeight="1" x14ac:dyDescent="0.3">
      <c r="A592" s="54" t="s">
        <v>5266</v>
      </c>
      <c r="B592" s="55" t="s">
        <v>5260</v>
      </c>
      <c r="C592" s="56" t="s">
        <v>5264</v>
      </c>
      <c r="D592" s="56" t="s">
        <v>5261</v>
      </c>
      <c r="E592" s="56">
        <v>1</v>
      </c>
      <c r="F592" s="56">
        <v>0</v>
      </c>
      <c r="G592" s="56">
        <v>2</v>
      </c>
      <c r="H592" s="56">
        <v>3</v>
      </c>
      <c r="I592" s="56">
        <v>11</v>
      </c>
      <c r="J592" s="104">
        <v>0.27272727272727271</v>
      </c>
      <c r="K592" s="56" t="s">
        <v>5267</v>
      </c>
      <c r="L592" s="56" t="s">
        <v>5265</v>
      </c>
      <c r="M592" s="56" t="s">
        <v>5264</v>
      </c>
      <c r="N592" s="56">
        <v>100</v>
      </c>
      <c r="O592" s="56"/>
      <c r="P592" s="56"/>
      <c r="Q592" s="56"/>
      <c r="R592" s="56" t="s">
        <v>63</v>
      </c>
      <c r="S592" s="56" t="s">
        <v>149</v>
      </c>
      <c r="T592" s="58" t="s">
        <v>13</v>
      </c>
      <c r="U592" s="56" t="s">
        <v>13</v>
      </c>
      <c r="V592" s="58" t="s">
        <v>7330</v>
      </c>
      <c r="W592" s="58" t="s">
        <v>13</v>
      </c>
      <c r="X592" s="58" t="s">
        <v>13</v>
      </c>
      <c r="Y592" s="58" t="s">
        <v>7330</v>
      </c>
      <c r="Z592" s="58" t="s">
        <v>7330</v>
      </c>
      <c r="AA592" s="58" t="s">
        <v>13</v>
      </c>
      <c r="AB592" s="58" t="s">
        <v>13</v>
      </c>
      <c r="AC592" s="56" t="s">
        <v>13</v>
      </c>
      <c r="AD592" s="56" t="s">
        <v>13</v>
      </c>
      <c r="AE592" s="56" t="s">
        <v>7330</v>
      </c>
      <c r="AF592" s="56" t="s">
        <v>13</v>
      </c>
      <c r="AG592" s="56" t="s">
        <v>13</v>
      </c>
      <c r="AH592" s="56" t="s">
        <v>7330</v>
      </c>
    </row>
    <row r="593" spans="1:34" ht="24.9" customHeight="1" x14ac:dyDescent="0.3">
      <c r="A593" s="54" t="s">
        <v>1540</v>
      </c>
      <c r="B593" s="55" t="s">
        <v>1531</v>
      </c>
      <c r="C593" s="56" t="s">
        <v>110</v>
      </c>
      <c r="D593" s="56"/>
      <c r="E593" s="56">
        <v>4</v>
      </c>
      <c r="F593" s="56">
        <v>0</v>
      </c>
      <c r="G593" s="56">
        <v>1</v>
      </c>
      <c r="H593" s="56">
        <v>5</v>
      </c>
      <c r="I593" s="56">
        <v>26</v>
      </c>
      <c r="J593" s="104">
        <v>0.19230769230769232</v>
      </c>
      <c r="K593" s="56" t="s">
        <v>1541</v>
      </c>
      <c r="L593" s="56" t="s">
        <v>1534</v>
      </c>
      <c r="M593" s="56" t="s">
        <v>202</v>
      </c>
      <c r="N593" s="56">
        <v>100</v>
      </c>
      <c r="O593" s="57" t="s">
        <v>17906</v>
      </c>
      <c r="P593" s="56" t="s">
        <v>1535</v>
      </c>
      <c r="Q593" s="56" t="s">
        <v>7384</v>
      </c>
      <c r="R593" s="56" t="s">
        <v>402</v>
      </c>
      <c r="S593" s="56" t="s">
        <v>250</v>
      </c>
      <c r="T593" s="58" t="s">
        <v>7330</v>
      </c>
      <c r="U593" s="56" t="s">
        <v>13</v>
      </c>
      <c r="V593" s="58" t="s">
        <v>13</v>
      </c>
      <c r="W593" s="58" t="s">
        <v>7330</v>
      </c>
      <c r="X593" s="58" t="s">
        <v>13</v>
      </c>
      <c r="Y593" s="58" t="s">
        <v>13</v>
      </c>
      <c r="Z593" s="58" t="s">
        <v>13</v>
      </c>
      <c r="AA593" s="58" t="s">
        <v>13</v>
      </c>
      <c r="AB593" s="58" t="s">
        <v>13</v>
      </c>
      <c r="AC593" s="56" t="s">
        <v>7330</v>
      </c>
      <c r="AD593" s="56" t="s">
        <v>13</v>
      </c>
      <c r="AE593" s="56" t="s">
        <v>13</v>
      </c>
      <c r="AF593" s="56" t="s">
        <v>7330</v>
      </c>
      <c r="AG593" s="56" t="s">
        <v>13</v>
      </c>
      <c r="AH593" s="56" t="s">
        <v>13</v>
      </c>
    </row>
    <row r="594" spans="1:34" ht="24.9" customHeight="1" x14ac:dyDescent="0.3">
      <c r="A594" s="54" t="s">
        <v>2634</v>
      </c>
      <c r="B594" s="55" t="s">
        <v>2633</v>
      </c>
      <c r="C594" s="56" t="s">
        <v>2636</v>
      </c>
      <c r="D594" s="56"/>
      <c r="E594" s="56">
        <v>0</v>
      </c>
      <c r="F594" s="56">
        <v>0</v>
      </c>
      <c r="G594" s="56">
        <v>1</v>
      </c>
      <c r="H594" s="56">
        <v>1</v>
      </c>
      <c r="I594" s="56">
        <v>5</v>
      </c>
      <c r="J594" s="104">
        <v>0.2</v>
      </c>
      <c r="K594" s="56" t="s">
        <v>2635</v>
      </c>
      <c r="L594" s="56" t="s">
        <v>2637</v>
      </c>
      <c r="M594" s="56" t="s">
        <v>2638</v>
      </c>
      <c r="N594" s="56" t="s">
        <v>7375</v>
      </c>
      <c r="O594" s="56"/>
      <c r="P594" s="56"/>
      <c r="Q594" s="56"/>
      <c r="R594" s="56" t="s">
        <v>18</v>
      </c>
      <c r="S594" s="56" t="s">
        <v>465</v>
      </c>
      <c r="T594" s="58" t="s">
        <v>13</v>
      </c>
      <c r="U594" s="56" t="s">
        <v>13</v>
      </c>
      <c r="V594" s="58" t="s">
        <v>7330</v>
      </c>
      <c r="W594" s="58" t="s">
        <v>13</v>
      </c>
      <c r="X594" s="58" t="s">
        <v>13</v>
      </c>
      <c r="Y594" s="58" t="s">
        <v>7330</v>
      </c>
      <c r="Z594" s="58" t="s">
        <v>13</v>
      </c>
      <c r="AA594" s="58" t="s">
        <v>13</v>
      </c>
      <c r="AB594" s="58" t="s">
        <v>7330</v>
      </c>
      <c r="AC594" s="56" t="s">
        <v>13</v>
      </c>
      <c r="AD594" s="56" t="s">
        <v>13</v>
      </c>
      <c r="AE594" s="56" t="s">
        <v>7330</v>
      </c>
      <c r="AF594" s="56" t="s">
        <v>13</v>
      </c>
      <c r="AG594" s="56" t="s">
        <v>13</v>
      </c>
      <c r="AH594" s="56" t="s">
        <v>13</v>
      </c>
    </row>
    <row r="595" spans="1:34" ht="24.9" customHeight="1" x14ac:dyDescent="0.3">
      <c r="A595" s="54" t="s">
        <v>2755</v>
      </c>
      <c r="B595" s="55" t="s">
        <v>2753</v>
      </c>
      <c r="C595" s="56" t="s">
        <v>2757</v>
      </c>
      <c r="D595" s="56" t="s">
        <v>2754</v>
      </c>
      <c r="E595" s="56">
        <v>2</v>
      </c>
      <c r="F595" s="56">
        <v>0</v>
      </c>
      <c r="G595" s="56">
        <v>0</v>
      </c>
      <c r="H595" s="56">
        <v>2</v>
      </c>
      <c r="I595" s="56">
        <v>16</v>
      </c>
      <c r="J595" s="104">
        <v>0.125</v>
      </c>
      <c r="K595" s="56" t="s">
        <v>2756</v>
      </c>
      <c r="L595" s="56" t="s">
        <v>2758</v>
      </c>
      <c r="M595" s="56" t="s">
        <v>2759</v>
      </c>
      <c r="N595" s="56">
        <v>100</v>
      </c>
      <c r="O595" s="56"/>
      <c r="P595" s="56"/>
      <c r="Q595" s="56"/>
      <c r="R595" s="56" t="s">
        <v>18</v>
      </c>
      <c r="S595" s="56" t="s">
        <v>102</v>
      </c>
      <c r="T595" s="58" t="s">
        <v>7330</v>
      </c>
      <c r="U595" s="56" t="s">
        <v>13</v>
      </c>
      <c r="V595" s="58" t="s">
        <v>13</v>
      </c>
      <c r="W595" s="58" t="s">
        <v>7330</v>
      </c>
      <c r="X595" s="58" t="s">
        <v>13</v>
      </c>
      <c r="Y595" s="58" t="s">
        <v>13</v>
      </c>
      <c r="Z595" s="58" t="s">
        <v>13</v>
      </c>
      <c r="AA595" s="58" t="s">
        <v>13</v>
      </c>
      <c r="AB595" s="58" t="s">
        <v>13</v>
      </c>
      <c r="AC595" s="56" t="s">
        <v>13</v>
      </c>
      <c r="AD595" s="56" t="s">
        <v>13</v>
      </c>
      <c r="AE595" s="56" t="s">
        <v>13</v>
      </c>
      <c r="AF595" s="56" t="s">
        <v>13</v>
      </c>
      <c r="AG595" s="56" t="s">
        <v>13</v>
      </c>
      <c r="AH595" s="56" t="s">
        <v>13</v>
      </c>
    </row>
    <row r="596" spans="1:34" ht="24.9" customHeight="1" x14ac:dyDescent="0.3">
      <c r="A596" s="54" t="s">
        <v>2468</v>
      </c>
      <c r="B596" s="55" t="s">
        <v>2458</v>
      </c>
      <c r="C596" s="56" t="s">
        <v>110</v>
      </c>
      <c r="D596" s="56"/>
      <c r="E596" s="56">
        <v>5</v>
      </c>
      <c r="F596" s="56">
        <v>0</v>
      </c>
      <c r="G596" s="56">
        <v>1</v>
      </c>
      <c r="H596" s="56">
        <v>6</v>
      </c>
      <c r="I596" s="56">
        <v>25</v>
      </c>
      <c r="J596" s="104">
        <v>0.24</v>
      </c>
      <c r="K596" s="56" t="s">
        <v>2469</v>
      </c>
      <c r="L596" s="56" t="s">
        <v>2461</v>
      </c>
      <c r="M596" s="56" t="s">
        <v>110</v>
      </c>
      <c r="N596" s="56" t="s">
        <v>7383</v>
      </c>
      <c r="O596" s="57" t="s">
        <v>17906</v>
      </c>
      <c r="P596" s="56" t="s">
        <v>2387</v>
      </c>
      <c r="Q596" s="56" t="s">
        <v>7377</v>
      </c>
      <c r="R596" s="56" t="s">
        <v>63</v>
      </c>
      <c r="S596" s="56" t="s">
        <v>250</v>
      </c>
      <c r="T596" s="58" t="s">
        <v>7330</v>
      </c>
      <c r="U596" s="56" t="s">
        <v>13</v>
      </c>
      <c r="V596" s="58" t="s">
        <v>13</v>
      </c>
      <c r="W596" s="58" t="s">
        <v>7330</v>
      </c>
      <c r="X596" s="58" t="s">
        <v>13</v>
      </c>
      <c r="Y596" s="58" t="s">
        <v>13</v>
      </c>
      <c r="Z596" s="58" t="s">
        <v>13</v>
      </c>
      <c r="AA596" s="58" t="s">
        <v>13</v>
      </c>
      <c r="AB596" s="58" t="s">
        <v>13</v>
      </c>
      <c r="AC596" s="56" t="s">
        <v>13</v>
      </c>
      <c r="AD596" s="56" t="s">
        <v>13</v>
      </c>
      <c r="AE596" s="56" t="s">
        <v>13</v>
      </c>
      <c r="AF596" s="56" t="s">
        <v>13</v>
      </c>
      <c r="AG596" s="56" t="s">
        <v>13</v>
      </c>
      <c r="AH596" s="56" t="s">
        <v>13</v>
      </c>
    </row>
    <row r="597" spans="1:34" ht="24.9" customHeight="1" x14ac:dyDescent="0.3">
      <c r="A597" s="54" t="s">
        <v>4704</v>
      </c>
      <c r="B597" s="55" t="s">
        <v>4698</v>
      </c>
      <c r="C597" s="56" t="s">
        <v>709</v>
      </c>
      <c r="D597" s="56"/>
      <c r="E597" s="56">
        <v>2</v>
      </c>
      <c r="F597" s="56">
        <v>0</v>
      </c>
      <c r="G597" s="56">
        <v>1</v>
      </c>
      <c r="H597" s="56">
        <v>3</v>
      </c>
      <c r="I597" s="56">
        <v>7</v>
      </c>
      <c r="J597" s="104">
        <v>0.42857142857142855</v>
      </c>
      <c r="K597" s="56" t="s">
        <v>4705</v>
      </c>
      <c r="L597" s="56" t="s">
        <v>4701</v>
      </c>
      <c r="M597" s="56" t="s">
        <v>711</v>
      </c>
      <c r="N597" s="56" t="s">
        <v>7375</v>
      </c>
      <c r="O597" s="56"/>
      <c r="P597" s="56"/>
      <c r="Q597" s="56"/>
      <c r="R597" s="56" t="s">
        <v>18</v>
      </c>
      <c r="S597" s="56" t="s">
        <v>102</v>
      </c>
      <c r="T597" s="58" t="s">
        <v>7330</v>
      </c>
      <c r="U597" s="56" t="s">
        <v>13</v>
      </c>
      <c r="V597" s="58" t="s">
        <v>13</v>
      </c>
      <c r="W597" s="58" t="s">
        <v>7330</v>
      </c>
      <c r="X597" s="58" t="s">
        <v>13</v>
      </c>
      <c r="Y597" s="58" t="s">
        <v>13</v>
      </c>
      <c r="Z597" s="58" t="s">
        <v>13</v>
      </c>
      <c r="AA597" s="58" t="s">
        <v>13</v>
      </c>
      <c r="AB597" s="58" t="s">
        <v>13</v>
      </c>
      <c r="AC597" s="56" t="s">
        <v>13</v>
      </c>
      <c r="AD597" s="56" t="s">
        <v>13</v>
      </c>
      <c r="AE597" s="56" t="s">
        <v>13</v>
      </c>
      <c r="AF597" s="56" t="s">
        <v>13</v>
      </c>
      <c r="AG597" s="56" t="s">
        <v>13</v>
      </c>
      <c r="AH597" s="56" t="s">
        <v>13</v>
      </c>
    </row>
    <row r="598" spans="1:34" ht="24.9" customHeight="1" x14ac:dyDescent="0.3">
      <c r="A598" s="54" t="s">
        <v>6899</v>
      </c>
      <c r="B598" s="55" t="s">
        <v>6887</v>
      </c>
      <c r="C598" s="56" t="s">
        <v>207</v>
      </c>
      <c r="D598" s="56"/>
      <c r="E598" s="56">
        <v>3</v>
      </c>
      <c r="F598" s="56">
        <v>0</v>
      </c>
      <c r="G598" s="56">
        <v>2</v>
      </c>
      <c r="H598" s="56">
        <v>5</v>
      </c>
      <c r="I598" s="56">
        <v>32</v>
      </c>
      <c r="J598" s="104">
        <v>0.15625</v>
      </c>
      <c r="K598" s="56" t="s">
        <v>6900</v>
      </c>
      <c r="L598" s="56" t="s">
        <v>6890</v>
      </c>
      <c r="M598" s="56" t="s">
        <v>6891</v>
      </c>
      <c r="N598" s="56" t="s">
        <v>7372</v>
      </c>
      <c r="O598" s="56"/>
      <c r="P598" s="56"/>
      <c r="Q598" s="56"/>
      <c r="R598" s="56" t="s">
        <v>18</v>
      </c>
      <c r="S598" s="57" t="s">
        <v>130</v>
      </c>
      <c r="T598" s="58" t="s">
        <v>7330</v>
      </c>
      <c r="U598" s="56" t="s">
        <v>13</v>
      </c>
      <c r="V598" s="58" t="s">
        <v>13</v>
      </c>
      <c r="W598" s="58" t="s">
        <v>7330</v>
      </c>
      <c r="X598" s="58" t="s">
        <v>13</v>
      </c>
      <c r="Y598" s="58" t="s">
        <v>13</v>
      </c>
      <c r="Z598" s="58" t="s">
        <v>13</v>
      </c>
      <c r="AA598" s="58" t="s">
        <v>13</v>
      </c>
      <c r="AB598" s="58" t="s">
        <v>13</v>
      </c>
      <c r="AC598" s="56" t="s">
        <v>13</v>
      </c>
      <c r="AD598" s="56" t="s">
        <v>13</v>
      </c>
      <c r="AE598" s="56" t="s">
        <v>13</v>
      </c>
      <c r="AF598" s="56" t="s">
        <v>13</v>
      </c>
      <c r="AG598" s="56" t="s">
        <v>13</v>
      </c>
      <c r="AH598" s="56" t="s">
        <v>13</v>
      </c>
    </row>
    <row r="599" spans="1:34" ht="24.9" customHeight="1" x14ac:dyDescent="0.3">
      <c r="A599" s="59" t="s">
        <v>1330</v>
      </c>
      <c r="B599" s="60" t="s">
        <v>1328</v>
      </c>
      <c r="C599" s="57" t="s">
        <v>110</v>
      </c>
      <c r="D599" s="57" t="s">
        <v>1329</v>
      </c>
      <c r="E599" s="57">
        <v>2</v>
      </c>
      <c r="F599" s="57">
        <v>1</v>
      </c>
      <c r="G599" s="57">
        <v>0</v>
      </c>
      <c r="H599" s="57">
        <v>3</v>
      </c>
      <c r="I599" s="57">
        <v>8</v>
      </c>
      <c r="J599" s="104">
        <v>0.375</v>
      </c>
      <c r="K599" s="56" t="s">
        <v>1331</v>
      </c>
      <c r="L599" s="57" t="s">
        <v>1332</v>
      </c>
      <c r="M599" s="57" t="s">
        <v>1333</v>
      </c>
      <c r="N599" s="57" t="s">
        <v>7377</v>
      </c>
      <c r="O599" s="56" t="s">
        <v>17920</v>
      </c>
      <c r="P599" s="56" t="s">
        <v>1334</v>
      </c>
      <c r="Q599" s="56" t="s">
        <v>7372</v>
      </c>
      <c r="R599" s="57" t="s">
        <v>18</v>
      </c>
      <c r="S599" s="56" t="s">
        <v>130</v>
      </c>
      <c r="T599" s="61" t="s">
        <v>13</v>
      </c>
      <c r="U599" s="56" t="s">
        <v>7330</v>
      </c>
      <c r="V599" s="61" t="s">
        <v>13</v>
      </c>
      <c r="W599" s="61" t="s">
        <v>13</v>
      </c>
      <c r="X599" s="61" t="s">
        <v>7330</v>
      </c>
      <c r="Y599" s="61" t="s">
        <v>13</v>
      </c>
      <c r="Z599" s="61" t="s">
        <v>13</v>
      </c>
      <c r="AA599" s="58" t="s">
        <v>7330</v>
      </c>
      <c r="AB599" s="61" t="s">
        <v>13</v>
      </c>
      <c r="AC599" s="56" t="s">
        <v>13</v>
      </c>
      <c r="AD599" s="56" t="s">
        <v>7330</v>
      </c>
      <c r="AE599" s="56" t="s">
        <v>13</v>
      </c>
      <c r="AF599" s="56" t="s">
        <v>13</v>
      </c>
      <c r="AG599" s="56" t="s">
        <v>7330</v>
      </c>
      <c r="AH599" s="56" t="s">
        <v>13</v>
      </c>
    </row>
    <row r="600" spans="1:34" ht="24.9" customHeight="1" x14ac:dyDescent="0.3">
      <c r="A600" s="54" t="s">
        <v>1622</v>
      </c>
      <c r="B600" s="55" t="s">
        <v>1597</v>
      </c>
      <c r="C600" s="56" t="s">
        <v>1601</v>
      </c>
      <c r="D600" s="56" t="s">
        <v>1598</v>
      </c>
      <c r="E600" s="56">
        <v>4</v>
      </c>
      <c r="F600" s="56">
        <v>3</v>
      </c>
      <c r="G600" s="56">
        <v>3</v>
      </c>
      <c r="H600" s="56">
        <v>10</v>
      </c>
      <c r="I600" s="56">
        <v>50</v>
      </c>
      <c r="J600" s="104">
        <v>0.2</v>
      </c>
      <c r="K600" s="56" t="s">
        <v>1623</v>
      </c>
      <c r="L600" s="56" t="s">
        <v>1602</v>
      </c>
      <c r="M600" s="56" t="s">
        <v>1601</v>
      </c>
      <c r="N600" s="56" t="s">
        <v>7375</v>
      </c>
      <c r="O600" s="56"/>
      <c r="P600" s="56"/>
      <c r="Q600" s="56"/>
      <c r="R600" s="56" t="s">
        <v>18</v>
      </c>
      <c r="S600" s="57" t="s">
        <v>55</v>
      </c>
      <c r="T600" s="58" t="s">
        <v>7330</v>
      </c>
      <c r="U600" s="56" t="s">
        <v>13</v>
      </c>
      <c r="V600" s="58" t="s">
        <v>13</v>
      </c>
      <c r="W600" s="58" t="s">
        <v>7330</v>
      </c>
      <c r="X600" s="58" t="s">
        <v>13</v>
      </c>
      <c r="Y600" s="58" t="s">
        <v>13</v>
      </c>
      <c r="Z600" s="58" t="s">
        <v>13</v>
      </c>
      <c r="AA600" s="58" t="s">
        <v>13</v>
      </c>
      <c r="AB600" s="58" t="s">
        <v>13</v>
      </c>
      <c r="AC600" s="56" t="s">
        <v>13</v>
      </c>
      <c r="AD600" s="56" t="s">
        <v>13</v>
      </c>
      <c r="AE600" s="56" t="s">
        <v>13</v>
      </c>
      <c r="AF600" s="56" t="s">
        <v>13</v>
      </c>
      <c r="AG600" s="56" t="s">
        <v>13</v>
      </c>
      <c r="AH600" s="56" t="s">
        <v>13</v>
      </c>
    </row>
    <row r="601" spans="1:34" ht="24.9" customHeight="1" x14ac:dyDescent="0.3">
      <c r="A601" s="54" t="s">
        <v>6944</v>
      </c>
      <c r="B601" s="55" t="s">
        <v>6942</v>
      </c>
      <c r="C601" s="56" t="s">
        <v>6946</v>
      </c>
      <c r="D601" s="56" t="s">
        <v>6943</v>
      </c>
      <c r="E601" s="56">
        <v>1</v>
      </c>
      <c r="F601" s="56">
        <v>0</v>
      </c>
      <c r="G601" s="56">
        <v>0</v>
      </c>
      <c r="H601" s="56">
        <v>1</v>
      </c>
      <c r="I601" s="56">
        <v>9</v>
      </c>
      <c r="J601" s="104">
        <v>0.1111111111111111</v>
      </c>
      <c r="K601" s="56" t="s">
        <v>6945</v>
      </c>
      <c r="L601" s="56" t="s">
        <v>6947</v>
      </c>
      <c r="M601" s="56" t="s">
        <v>6946</v>
      </c>
      <c r="N601" s="56">
        <v>100</v>
      </c>
      <c r="O601" s="56"/>
      <c r="P601" s="56"/>
      <c r="Q601" s="56"/>
      <c r="R601" s="56" t="s">
        <v>18</v>
      </c>
      <c r="S601" s="56" t="s">
        <v>403</v>
      </c>
      <c r="T601" s="58" t="s">
        <v>7330</v>
      </c>
      <c r="U601" s="56" t="s">
        <v>13</v>
      </c>
      <c r="V601" s="58" t="s">
        <v>13</v>
      </c>
      <c r="W601" s="58" t="s">
        <v>7330</v>
      </c>
      <c r="X601" s="58" t="s">
        <v>13</v>
      </c>
      <c r="Y601" s="58" t="s">
        <v>13</v>
      </c>
      <c r="Z601" s="58" t="s">
        <v>13</v>
      </c>
      <c r="AA601" s="58" t="s">
        <v>13</v>
      </c>
      <c r="AB601" s="58" t="s">
        <v>13</v>
      </c>
      <c r="AC601" s="56" t="s">
        <v>13</v>
      </c>
      <c r="AD601" s="56" t="s">
        <v>13</v>
      </c>
      <c r="AE601" s="56" t="s">
        <v>13</v>
      </c>
      <c r="AF601" s="56" t="s">
        <v>13</v>
      </c>
      <c r="AG601" s="56" t="s">
        <v>13</v>
      </c>
      <c r="AH601" s="56" t="s">
        <v>13</v>
      </c>
    </row>
    <row r="602" spans="1:34" ht="24.9" customHeight="1" x14ac:dyDescent="0.3">
      <c r="A602" s="54" t="s">
        <v>4256</v>
      </c>
      <c r="B602" s="55" t="s">
        <v>4241</v>
      </c>
      <c r="C602" s="56" t="s">
        <v>3581</v>
      </c>
      <c r="D602" s="56" t="s">
        <v>4242</v>
      </c>
      <c r="E602" s="56">
        <v>5</v>
      </c>
      <c r="F602" s="56">
        <v>2</v>
      </c>
      <c r="G602" s="56">
        <v>6</v>
      </c>
      <c r="H602" s="56">
        <v>13</v>
      </c>
      <c r="I602" s="56">
        <v>36</v>
      </c>
      <c r="J602" s="104">
        <v>0.3611111111111111</v>
      </c>
      <c r="K602" s="56" t="s">
        <v>4257</v>
      </c>
      <c r="L602" s="56" t="s">
        <v>4245</v>
      </c>
      <c r="M602" s="56" t="s">
        <v>4246</v>
      </c>
      <c r="N602" s="56">
        <v>100</v>
      </c>
      <c r="O602" s="56"/>
      <c r="P602" s="56"/>
      <c r="Q602" s="56"/>
      <c r="R602" s="56" t="s">
        <v>18</v>
      </c>
      <c r="S602" s="56" t="s">
        <v>465</v>
      </c>
      <c r="T602" s="58" t="s">
        <v>13</v>
      </c>
      <c r="U602" s="56" t="s">
        <v>13</v>
      </c>
      <c r="V602" s="58" t="s">
        <v>7330</v>
      </c>
      <c r="W602" s="58" t="s">
        <v>13</v>
      </c>
      <c r="X602" s="58" t="s">
        <v>13</v>
      </c>
      <c r="Y602" s="58" t="s">
        <v>7330</v>
      </c>
      <c r="Z602" s="58" t="s">
        <v>7330</v>
      </c>
      <c r="AA602" s="58" t="s">
        <v>13</v>
      </c>
      <c r="AB602" s="58" t="s">
        <v>13</v>
      </c>
      <c r="AC602" s="56" t="s">
        <v>13</v>
      </c>
      <c r="AD602" s="56" t="s">
        <v>13</v>
      </c>
      <c r="AE602" s="56" t="s">
        <v>7330</v>
      </c>
      <c r="AF602" s="56" t="s">
        <v>13</v>
      </c>
      <c r="AG602" s="56" t="s">
        <v>13</v>
      </c>
      <c r="AH602" s="56" t="s">
        <v>7330</v>
      </c>
    </row>
    <row r="603" spans="1:34" ht="24.9" customHeight="1" x14ac:dyDescent="0.3">
      <c r="A603" s="54" t="s">
        <v>7085</v>
      </c>
      <c r="B603" s="55" t="s">
        <v>7069</v>
      </c>
      <c r="C603" s="56" t="s">
        <v>7073</v>
      </c>
      <c r="D603" s="56" t="s">
        <v>7070</v>
      </c>
      <c r="E603" s="56">
        <v>2</v>
      </c>
      <c r="F603" s="56">
        <v>1</v>
      </c>
      <c r="G603" s="56">
        <v>2</v>
      </c>
      <c r="H603" s="56">
        <v>5</v>
      </c>
      <c r="I603" s="56">
        <v>18</v>
      </c>
      <c r="J603" s="104">
        <v>0.27777777777777779</v>
      </c>
      <c r="K603" s="56" t="s">
        <v>7086</v>
      </c>
      <c r="L603" s="56" t="s">
        <v>7074</v>
      </c>
      <c r="M603" s="56" t="s">
        <v>7075</v>
      </c>
      <c r="N603" s="56">
        <v>100</v>
      </c>
      <c r="O603" s="56"/>
      <c r="P603" s="56"/>
      <c r="Q603" s="56"/>
      <c r="R603" s="56" t="s">
        <v>63</v>
      </c>
      <c r="S603" s="56" t="s">
        <v>680</v>
      </c>
      <c r="T603" s="58" t="s">
        <v>7330</v>
      </c>
      <c r="U603" s="56" t="s">
        <v>13</v>
      </c>
      <c r="V603" s="58" t="s">
        <v>13</v>
      </c>
      <c r="W603" s="58" t="s">
        <v>7330</v>
      </c>
      <c r="X603" s="58" t="s">
        <v>13</v>
      </c>
      <c r="Y603" s="58" t="s">
        <v>13</v>
      </c>
      <c r="Z603" s="58" t="s">
        <v>13</v>
      </c>
      <c r="AA603" s="58" t="s">
        <v>13</v>
      </c>
      <c r="AB603" s="58" t="s">
        <v>13</v>
      </c>
      <c r="AC603" s="56" t="s">
        <v>13</v>
      </c>
      <c r="AD603" s="56" t="s">
        <v>13</v>
      </c>
      <c r="AE603" s="56" t="s">
        <v>13</v>
      </c>
      <c r="AF603" s="56" t="s">
        <v>13</v>
      </c>
      <c r="AG603" s="56" t="s">
        <v>13</v>
      </c>
      <c r="AH603" s="56" t="s">
        <v>13</v>
      </c>
    </row>
    <row r="604" spans="1:34" ht="24.9" customHeight="1" x14ac:dyDescent="0.3">
      <c r="A604" s="54" t="s">
        <v>3392</v>
      </c>
      <c r="B604" s="55" t="s">
        <v>3369</v>
      </c>
      <c r="C604" s="56" t="s">
        <v>3361</v>
      </c>
      <c r="D604" s="56" t="s">
        <v>3370</v>
      </c>
      <c r="E604" s="56">
        <v>5</v>
      </c>
      <c r="F604" s="56">
        <v>1</v>
      </c>
      <c r="G604" s="56">
        <v>8</v>
      </c>
      <c r="H604" s="56">
        <v>14</v>
      </c>
      <c r="I604" s="56">
        <v>31</v>
      </c>
      <c r="J604" s="104">
        <v>0.45161290322580644</v>
      </c>
      <c r="K604" s="56" t="s">
        <v>3393</v>
      </c>
      <c r="L604" s="56" t="s">
        <v>3373</v>
      </c>
      <c r="M604" s="56" t="s">
        <v>3361</v>
      </c>
      <c r="N604" s="56">
        <v>100</v>
      </c>
      <c r="O604" s="56"/>
      <c r="P604" s="56"/>
      <c r="Q604" s="56"/>
      <c r="R604" s="56" t="s">
        <v>18</v>
      </c>
      <c r="S604" s="56" t="s">
        <v>465</v>
      </c>
      <c r="T604" s="58" t="s">
        <v>13</v>
      </c>
      <c r="U604" s="56" t="s">
        <v>13</v>
      </c>
      <c r="V604" s="58" t="s">
        <v>7330</v>
      </c>
      <c r="W604" s="58" t="s">
        <v>13</v>
      </c>
      <c r="X604" s="58" t="s">
        <v>13</v>
      </c>
      <c r="Y604" s="58" t="s">
        <v>7330</v>
      </c>
      <c r="Z604" s="58" t="s">
        <v>13</v>
      </c>
      <c r="AA604" s="58" t="s">
        <v>13</v>
      </c>
      <c r="AB604" s="58" t="s">
        <v>7330</v>
      </c>
      <c r="AC604" s="56" t="s">
        <v>13</v>
      </c>
      <c r="AD604" s="56" t="s">
        <v>13</v>
      </c>
      <c r="AE604" s="56" t="s">
        <v>7330</v>
      </c>
      <c r="AF604" s="56" t="s">
        <v>13</v>
      </c>
      <c r="AG604" s="56" t="s">
        <v>13</v>
      </c>
      <c r="AH604" s="56" t="s">
        <v>7330</v>
      </c>
    </row>
    <row r="605" spans="1:34" ht="24.9" customHeight="1" x14ac:dyDescent="0.3">
      <c r="A605" s="59" t="s">
        <v>6938</v>
      </c>
      <c r="B605" s="60" t="s">
        <v>6936</v>
      </c>
      <c r="C605" s="57" t="s">
        <v>6940</v>
      </c>
      <c r="D605" s="57" t="s">
        <v>6937</v>
      </c>
      <c r="E605" s="57">
        <v>0</v>
      </c>
      <c r="F605" s="57">
        <v>1</v>
      </c>
      <c r="G605" s="57">
        <v>0</v>
      </c>
      <c r="H605" s="57">
        <v>1</v>
      </c>
      <c r="I605" s="57">
        <v>9</v>
      </c>
      <c r="J605" s="104">
        <v>0.1111111111111111</v>
      </c>
      <c r="K605" s="56" t="s">
        <v>6939</v>
      </c>
      <c r="L605" s="57" t="s">
        <v>6941</v>
      </c>
      <c r="M605" s="57" t="s">
        <v>6940</v>
      </c>
      <c r="N605" s="57">
        <v>100</v>
      </c>
      <c r="O605" s="57"/>
      <c r="P605" s="57"/>
      <c r="Q605" s="57"/>
      <c r="R605" s="57" t="s">
        <v>18</v>
      </c>
      <c r="S605" s="57" t="s">
        <v>19</v>
      </c>
      <c r="T605" s="61" t="s">
        <v>13</v>
      </c>
      <c r="U605" s="56" t="s">
        <v>7330</v>
      </c>
      <c r="V605" s="61" t="s">
        <v>13</v>
      </c>
      <c r="W605" s="61" t="s">
        <v>13</v>
      </c>
      <c r="X605" s="61" t="s">
        <v>7330</v>
      </c>
      <c r="Y605" s="61" t="s">
        <v>13</v>
      </c>
      <c r="Z605" s="61" t="s">
        <v>13</v>
      </c>
      <c r="AA605" s="61" t="s">
        <v>13</v>
      </c>
      <c r="AB605" s="61" t="s">
        <v>13</v>
      </c>
      <c r="AC605" s="56" t="s">
        <v>13</v>
      </c>
      <c r="AD605" s="56" t="s">
        <v>13</v>
      </c>
      <c r="AE605" s="56" t="s">
        <v>13</v>
      </c>
      <c r="AF605" s="56" t="s">
        <v>13</v>
      </c>
      <c r="AG605" s="56" t="s">
        <v>7330</v>
      </c>
      <c r="AH605" s="56" t="s">
        <v>13</v>
      </c>
    </row>
    <row r="606" spans="1:34" ht="24.9" customHeight="1" x14ac:dyDescent="0.3">
      <c r="A606" s="59" t="s">
        <v>6648</v>
      </c>
      <c r="B606" s="60" t="s">
        <v>6646</v>
      </c>
      <c r="C606" s="57" t="s">
        <v>2250</v>
      </c>
      <c r="D606" s="57" t="s">
        <v>6647</v>
      </c>
      <c r="E606" s="57">
        <v>3</v>
      </c>
      <c r="F606" s="57">
        <v>1</v>
      </c>
      <c r="G606" s="57">
        <v>4</v>
      </c>
      <c r="H606" s="57">
        <v>8</v>
      </c>
      <c r="I606" s="57">
        <v>22</v>
      </c>
      <c r="J606" s="104">
        <v>0.36363636363636365</v>
      </c>
      <c r="K606" s="56" t="s">
        <v>6649</v>
      </c>
      <c r="L606" s="57" t="s">
        <v>6650</v>
      </c>
      <c r="M606" s="57" t="s">
        <v>6651</v>
      </c>
      <c r="N606" s="57" t="s">
        <v>7374</v>
      </c>
      <c r="O606" s="57"/>
      <c r="P606" s="57"/>
      <c r="Q606" s="57"/>
      <c r="R606" s="57" t="s">
        <v>18</v>
      </c>
      <c r="S606" s="56" t="s">
        <v>102</v>
      </c>
      <c r="T606" s="61" t="s">
        <v>13</v>
      </c>
      <c r="U606" s="56" t="s">
        <v>7330</v>
      </c>
      <c r="V606" s="61" t="s">
        <v>13</v>
      </c>
      <c r="W606" s="61" t="s">
        <v>13</v>
      </c>
      <c r="X606" s="61" t="s">
        <v>7330</v>
      </c>
      <c r="Y606" s="61" t="s">
        <v>13</v>
      </c>
      <c r="Z606" s="61" t="s">
        <v>13</v>
      </c>
      <c r="AA606" s="61" t="s">
        <v>13</v>
      </c>
      <c r="AB606" s="61" t="s">
        <v>13</v>
      </c>
      <c r="AC606" s="56" t="s">
        <v>13</v>
      </c>
      <c r="AD606" s="56" t="s">
        <v>13</v>
      </c>
      <c r="AE606" s="56" t="s">
        <v>13</v>
      </c>
      <c r="AF606" s="56" t="s">
        <v>13</v>
      </c>
      <c r="AG606" s="56" t="s">
        <v>7330</v>
      </c>
      <c r="AH606" s="56" t="s">
        <v>13</v>
      </c>
    </row>
    <row r="607" spans="1:34" ht="24.9" customHeight="1" x14ac:dyDescent="0.3">
      <c r="A607" s="54" t="s">
        <v>3901</v>
      </c>
      <c r="B607" s="55" t="s">
        <v>3894</v>
      </c>
      <c r="C607" s="56" t="s">
        <v>2449</v>
      </c>
      <c r="D607" s="56" t="s">
        <v>3895</v>
      </c>
      <c r="E607" s="56">
        <v>0</v>
      </c>
      <c r="F607" s="56">
        <v>0</v>
      </c>
      <c r="G607" s="56">
        <v>2</v>
      </c>
      <c r="H607" s="56">
        <v>2</v>
      </c>
      <c r="I607" s="56">
        <v>8</v>
      </c>
      <c r="J607" s="104">
        <v>0.25</v>
      </c>
      <c r="K607" s="56" t="s">
        <v>3902</v>
      </c>
      <c r="L607" s="56" t="s">
        <v>3898</v>
      </c>
      <c r="M607" s="56" t="s">
        <v>3899</v>
      </c>
      <c r="N607" s="56">
        <v>100</v>
      </c>
      <c r="O607" s="56"/>
      <c r="P607" s="56"/>
      <c r="Q607" s="56"/>
      <c r="R607" s="56" t="s">
        <v>18</v>
      </c>
      <c r="S607" s="57" t="s">
        <v>680</v>
      </c>
      <c r="T607" s="58" t="s">
        <v>13</v>
      </c>
      <c r="U607" s="56" t="s">
        <v>13</v>
      </c>
      <c r="V607" s="58" t="s">
        <v>7330</v>
      </c>
      <c r="W607" s="58" t="s">
        <v>13</v>
      </c>
      <c r="X607" s="58" t="s">
        <v>13</v>
      </c>
      <c r="Y607" s="58" t="s">
        <v>7330</v>
      </c>
      <c r="Z607" s="58" t="s">
        <v>7330</v>
      </c>
      <c r="AA607" s="58" t="s">
        <v>13</v>
      </c>
      <c r="AB607" s="58" t="s">
        <v>13</v>
      </c>
      <c r="AC607" s="56" t="s">
        <v>13</v>
      </c>
      <c r="AD607" s="56" t="s">
        <v>13</v>
      </c>
      <c r="AE607" s="56" t="s">
        <v>7330</v>
      </c>
      <c r="AF607" s="56" t="s">
        <v>7330</v>
      </c>
      <c r="AG607" s="56" t="s">
        <v>13</v>
      </c>
      <c r="AH607" s="56" t="s">
        <v>13</v>
      </c>
    </row>
    <row r="608" spans="1:34" ht="24.9" customHeight="1" x14ac:dyDescent="0.3">
      <c r="A608" s="54" t="s">
        <v>813</v>
      </c>
      <c r="B608" s="55" t="s">
        <v>793</v>
      </c>
      <c r="C608" s="56" t="s">
        <v>797</v>
      </c>
      <c r="D608" s="56" t="s">
        <v>794</v>
      </c>
      <c r="E608" s="56">
        <v>6</v>
      </c>
      <c r="F608" s="56">
        <v>0</v>
      </c>
      <c r="G608" s="56">
        <v>5</v>
      </c>
      <c r="H608" s="56">
        <v>11</v>
      </c>
      <c r="I608" s="56">
        <v>30</v>
      </c>
      <c r="J608" s="104">
        <v>0.36666666666666664</v>
      </c>
      <c r="K608" s="56" t="s">
        <v>814</v>
      </c>
      <c r="L608" s="56" t="s">
        <v>798</v>
      </c>
      <c r="M608" s="56" t="s">
        <v>797</v>
      </c>
      <c r="N608" s="56">
        <v>100</v>
      </c>
      <c r="O608" s="56"/>
      <c r="P608" s="56"/>
      <c r="Q608" s="56"/>
      <c r="R608" s="56" t="s">
        <v>18</v>
      </c>
      <c r="S608" s="56" t="s">
        <v>465</v>
      </c>
      <c r="T608" s="58" t="s">
        <v>7330</v>
      </c>
      <c r="U608" s="56" t="s">
        <v>13</v>
      </c>
      <c r="V608" s="58" t="s">
        <v>13</v>
      </c>
      <c r="W608" s="58" t="s">
        <v>7330</v>
      </c>
      <c r="X608" s="58" t="s">
        <v>13</v>
      </c>
      <c r="Y608" s="58" t="s">
        <v>13</v>
      </c>
      <c r="Z608" s="58" t="s">
        <v>13</v>
      </c>
      <c r="AA608" s="58" t="s">
        <v>13</v>
      </c>
      <c r="AB608" s="58" t="s">
        <v>13</v>
      </c>
      <c r="AC608" s="56" t="s">
        <v>13</v>
      </c>
      <c r="AD608" s="56" t="s">
        <v>13</v>
      </c>
      <c r="AE608" s="56" t="s">
        <v>13</v>
      </c>
      <c r="AF608" s="56" t="s">
        <v>7330</v>
      </c>
      <c r="AG608" s="56" t="s">
        <v>13</v>
      </c>
      <c r="AH608" s="56" t="s">
        <v>13</v>
      </c>
    </row>
    <row r="609" spans="1:34" ht="24.9" customHeight="1" x14ac:dyDescent="0.3">
      <c r="A609" s="54" t="s">
        <v>6013</v>
      </c>
      <c r="B609" s="55" t="s">
        <v>5996</v>
      </c>
      <c r="C609" s="56" t="s">
        <v>6000</v>
      </c>
      <c r="D609" s="56" t="s">
        <v>5997</v>
      </c>
      <c r="E609" s="56">
        <v>3</v>
      </c>
      <c r="F609" s="56">
        <v>2</v>
      </c>
      <c r="G609" s="56">
        <v>2</v>
      </c>
      <c r="H609" s="56">
        <v>7</v>
      </c>
      <c r="I609" s="56">
        <v>57</v>
      </c>
      <c r="J609" s="104">
        <v>0.12280701754385964</v>
      </c>
      <c r="K609" s="56" t="s">
        <v>6014</v>
      </c>
      <c r="L609" s="56" t="s">
        <v>6001</v>
      </c>
      <c r="M609" s="56" t="s">
        <v>6002</v>
      </c>
      <c r="N609" s="56">
        <v>100</v>
      </c>
      <c r="O609" s="56"/>
      <c r="P609" s="56"/>
      <c r="Q609" s="56"/>
      <c r="R609" s="56" t="s">
        <v>18</v>
      </c>
      <c r="S609" s="56" t="s">
        <v>534</v>
      </c>
      <c r="T609" s="58" t="s">
        <v>7330</v>
      </c>
      <c r="U609" s="56" t="s">
        <v>13</v>
      </c>
      <c r="V609" s="58" t="s">
        <v>13</v>
      </c>
      <c r="W609" s="58" t="s">
        <v>7330</v>
      </c>
      <c r="X609" s="58" t="s">
        <v>13</v>
      </c>
      <c r="Y609" s="58" t="s">
        <v>13</v>
      </c>
      <c r="Z609" s="58" t="s">
        <v>13</v>
      </c>
      <c r="AA609" s="58" t="s">
        <v>13</v>
      </c>
      <c r="AB609" s="58" t="s">
        <v>13</v>
      </c>
      <c r="AC609" s="56" t="s">
        <v>13</v>
      </c>
      <c r="AD609" s="56" t="s">
        <v>13</v>
      </c>
      <c r="AE609" s="56" t="s">
        <v>13</v>
      </c>
      <c r="AF609" s="56" t="s">
        <v>13</v>
      </c>
      <c r="AG609" s="56" t="s">
        <v>13</v>
      </c>
      <c r="AH609" s="56" t="s">
        <v>13</v>
      </c>
    </row>
    <row r="610" spans="1:34" ht="24.9" customHeight="1" x14ac:dyDescent="0.3">
      <c r="A610" s="54" t="s">
        <v>2317</v>
      </c>
      <c r="B610" s="55" t="s">
        <v>2306</v>
      </c>
      <c r="C610" s="56" t="s">
        <v>110</v>
      </c>
      <c r="D610" s="56"/>
      <c r="E610" s="56">
        <v>3</v>
      </c>
      <c r="F610" s="56">
        <v>2</v>
      </c>
      <c r="G610" s="56">
        <v>1</v>
      </c>
      <c r="H610" s="56">
        <v>6</v>
      </c>
      <c r="I610" s="56">
        <v>34</v>
      </c>
      <c r="J610" s="104">
        <v>0.17647058823529413</v>
      </c>
      <c r="K610" s="56" t="s">
        <v>2318</v>
      </c>
      <c r="L610" s="56" t="s">
        <v>2309</v>
      </c>
      <c r="M610" s="56" t="s">
        <v>202</v>
      </c>
      <c r="N610" s="56">
        <v>100</v>
      </c>
      <c r="O610" s="56" t="s">
        <v>17920</v>
      </c>
      <c r="P610" s="56" t="s">
        <v>2310</v>
      </c>
      <c r="Q610" s="56" t="s">
        <v>7387</v>
      </c>
      <c r="R610" s="56" t="s">
        <v>18</v>
      </c>
      <c r="S610" s="57" t="s">
        <v>250</v>
      </c>
      <c r="T610" s="58" t="s">
        <v>7330</v>
      </c>
      <c r="U610" s="56" t="s">
        <v>13</v>
      </c>
      <c r="V610" s="58" t="s">
        <v>13</v>
      </c>
      <c r="W610" s="58" t="s">
        <v>7330</v>
      </c>
      <c r="X610" s="58" t="s">
        <v>13</v>
      </c>
      <c r="Y610" s="58" t="s">
        <v>13</v>
      </c>
      <c r="Z610" s="58" t="s">
        <v>13</v>
      </c>
      <c r="AA610" s="58" t="s">
        <v>13</v>
      </c>
      <c r="AB610" s="58" t="s">
        <v>13</v>
      </c>
      <c r="AC610" s="56" t="s">
        <v>13</v>
      </c>
      <c r="AD610" s="56" t="s">
        <v>13</v>
      </c>
      <c r="AE610" s="56" t="s">
        <v>13</v>
      </c>
      <c r="AF610" s="56" t="s">
        <v>13</v>
      </c>
      <c r="AG610" s="56" t="s">
        <v>13</v>
      </c>
      <c r="AH610" s="56" t="s">
        <v>13</v>
      </c>
    </row>
    <row r="611" spans="1:34" ht="24.9" customHeight="1" x14ac:dyDescent="0.3">
      <c r="A611" s="54" t="s">
        <v>3491</v>
      </c>
      <c r="B611" s="55" t="s">
        <v>3481</v>
      </c>
      <c r="C611" s="56" t="s">
        <v>3484</v>
      </c>
      <c r="D611" s="56"/>
      <c r="E611" s="56">
        <v>1</v>
      </c>
      <c r="F611" s="56">
        <v>0</v>
      </c>
      <c r="G611" s="56">
        <v>4</v>
      </c>
      <c r="H611" s="56">
        <v>5</v>
      </c>
      <c r="I611" s="56">
        <v>10</v>
      </c>
      <c r="J611" s="104">
        <v>0.5</v>
      </c>
      <c r="K611" s="56" t="s">
        <v>3492</v>
      </c>
      <c r="L611" s="56" t="s">
        <v>3485</v>
      </c>
      <c r="M611" s="56" t="s">
        <v>3486</v>
      </c>
      <c r="N611" s="56" t="s">
        <v>7374</v>
      </c>
      <c r="O611" s="56"/>
      <c r="P611" s="56"/>
      <c r="Q611" s="56"/>
      <c r="R611" s="56" t="s">
        <v>18</v>
      </c>
      <c r="S611" s="56" t="s">
        <v>644</v>
      </c>
      <c r="T611" s="58" t="s">
        <v>13</v>
      </c>
      <c r="U611" s="56" t="s">
        <v>13</v>
      </c>
      <c r="V611" s="58" t="s">
        <v>7330</v>
      </c>
      <c r="W611" s="58" t="s">
        <v>13</v>
      </c>
      <c r="X611" s="58" t="s">
        <v>13</v>
      </c>
      <c r="Y611" s="58" t="s">
        <v>7330</v>
      </c>
      <c r="Z611" s="58" t="s">
        <v>13</v>
      </c>
      <c r="AA611" s="58" t="s">
        <v>7330</v>
      </c>
      <c r="AB611" s="58" t="s">
        <v>13</v>
      </c>
      <c r="AC611" s="56" t="s">
        <v>13</v>
      </c>
      <c r="AD611" s="56" t="s">
        <v>7330</v>
      </c>
      <c r="AE611" s="56" t="s">
        <v>13</v>
      </c>
      <c r="AF611" s="56" t="s">
        <v>13</v>
      </c>
      <c r="AG611" s="56" t="s">
        <v>7330</v>
      </c>
      <c r="AH611" s="56" t="s">
        <v>13</v>
      </c>
    </row>
    <row r="612" spans="1:34" ht="24.9" customHeight="1" x14ac:dyDescent="0.3">
      <c r="A612" s="54" t="s">
        <v>2786</v>
      </c>
      <c r="B612" s="55" t="s">
        <v>2772</v>
      </c>
      <c r="C612" s="56" t="s">
        <v>2776</v>
      </c>
      <c r="D612" s="56" t="s">
        <v>2773</v>
      </c>
      <c r="E612" s="56">
        <v>3</v>
      </c>
      <c r="F612" s="56">
        <v>0</v>
      </c>
      <c r="G612" s="56">
        <v>3</v>
      </c>
      <c r="H612" s="56">
        <v>6</v>
      </c>
      <c r="I612" s="56">
        <v>24</v>
      </c>
      <c r="J612" s="104">
        <v>0.25</v>
      </c>
      <c r="K612" s="56" t="s">
        <v>2787</v>
      </c>
      <c r="L612" s="56" t="s">
        <v>2777</v>
      </c>
      <c r="M612" s="56" t="s">
        <v>2776</v>
      </c>
      <c r="N612" s="56">
        <v>100</v>
      </c>
      <c r="O612" s="56"/>
      <c r="P612" s="56"/>
      <c r="Q612" s="56"/>
      <c r="R612" s="56" t="s">
        <v>18</v>
      </c>
      <c r="S612" s="56" t="s">
        <v>102</v>
      </c>
      <c r="T612" s="58" t="s">
        <v>7330</v>
      </c>
      <c r="U612" s="56" t="s">
        <v>13</v>
      </c>
      <c r="V612" s="58" t="s">
        <v>13</v>
      </c>
      <c r="W612" s="58" t="s">
        <v>7330</v>
      </c>
      <c r="X612" s="58" t="s">
        <v>13</v>
      </c>
      <c r="Y612" s="58" t="s">
        <v>13</v>
      </c>
      <c r="Z612" s="58" t="s">
        <v>13</v>
      </c>
      <c r="AA612" s="58" t="s">
        <v>13</v>
      </c>
      <c r="AB612" s="58" t="s">
        <v>13</v>
      </c>
      <c r="AC612" s="56" t="s">
        <v>7330</v>
      </c>
      <c r="AD612" s="56" t="s">
        <v>13</v>
      </c>
      <c r="AE612" s="56" t="s">
        <v>13</v>
      </c>
      <c r="AF612" s="56" t="s">
        <v>13</v>
      </c>
      <c r="AG612" s="56" t="s">
        <v>13</v>
      </c>
      <c r="AH612" s="56" t="s">
        <v>13</v>
      </c>
    </row>
    <row r="613" spans="1:34" ht="24.9" customHeight="1" x14ac:dyDescent="0.3">
      <c r="A613" s="54" t="s">
        <v>603</v>
      </c>
      <c r="B613" s="55" t="s">
        <v>594</v>
      </c>
      <c r="C613" s="56" t="s">
        <v>598</v>
      </c>
      <c r="D613" s="56" t="s">
        <v>595</v>
      </c>
      <c r="E613" s="56">
        <v>2</v>
      </c>
      <c r="F613" s="56">
        <v>1</v>
      </c>
      <c r="G613" s="56">
        <v>0</v>
      </c>
      <c r="H613" s="56">
        <v>3</v>
      </c>
      <c r="I613" s="56">
        <v>12</v>
      </c>
      <c r="J613" s="104">
        <v>0.25</v>
      </c>
      <c r="K613" s="56" t="s">
        <v>604</v>
      </c>
      <c r="L613" s="56" t="s">
        <v>599</v>
      </c>
      <c r="M613" s="56" t="s">
        <v>598</v>
      </c>
      <c r="N613" s="56">
        <v>100</v>
      </c>
      <c r="O613" s="56"/>
      <c r="P613" s="56"/>
      <c r="Q613" s="56"/>
      <c r="R613" s="56" t="s">
        <v>18</v>
      </c>
      <c r="S613" s="56" t="s">
        <v>102</v>
      </c>
      <c r="T613" s="58" t="s">
        <v>7330</v>
      </c>
      <c r="U613" s="56" t="s">
        <v>13</v>
      </c>
      <c r="V613" s="58" t="s">
        <v>13</v>
      </c>
      <c r="W613" s="58" t="s">
        <v>7330</v>
      </c>
      <c r="X613" s="58" t="s">
        <v>13</v>
      </c>
      <c r="Y613" s="58" t="s">
        <v>13</v>
      </c>
      <c r="Z613" s="58" t="s">
        <v>13</v>
      </c>
      <c r="AA613" s="58" t="s">
        <v>13</v>
      </c>
      <c r="AB613" s="58" t="s">
        <v>13</v>
      </c>
      <c r="AC613" s="56" t="s">
        <v>13</v>
      </c>
      <c r="AD613" s="56" t="s">
        <v>13</v>
      </c>
      <c r="AE613" s="56" t="s">
        <v>13</v>
      </c>
      <c r="AF613" s="56" t="s">
        <v>13</v>
      </c>
      <c r="AG613" s="56" t="s">
        <v>13</v>
      </c>
      <c r="AH613" s="56" t="s">
        <v>13</v>
      </c>
    </row>
    <row r="614" spans="1:34" ht="24.9" customHeight="1" x14ac:dyDescent="0.3">
      <c r="A614" s="59" t="s">
        <v>5065</v>
      </c>
      <c r="B614" s="60" t="s">
        <v>5058</v>
      </c>
      <c r="C614" s="57" t="s">
        <v>5062</v>
      </c>
      <c r="D614" s="57" t="s">
        <v>5059</v>
      </c>
      <c r="E614" s="57">
        <v>0</v>
      </c>
      <c r="F614" s="57">
        <v>2</v>
      </c>
      <c r="G614" s="57">
        <v>2</v>
      </c>
      <c r="H614" s="57">
        <v>4</v>
      </c>
      <c r="I614" s="57">
        <v>20</v>
      </c>
      <c r="J614" s="104">
        <v>0.2</v>
      </c>
      <c r="K614" s="56" t="s">
        <v>5066</v>
      </c>
      <c r="L614" s="57" t="s">
        <v>5063</v>
      </c>
      <c r="M614" s="57" t="s">
        <v>5064</v>
      </c>
      <c r="N614" s="57">
        <v>100</v>
      </c>
      <c r="O614" s="57"/>
      <c r="P614" s="57"/>
      <c r="Q614" s="57"/>
      <c r="R614" s="57" t="s">
        <v>18</v>
      </c>
      <c r="S614" s="57" t="s">
        <v>130</v>
      </c>
      <c r="T614" s="61" t="s">
        <v>13</v>
      </c>
      <c r="U614" s="56" t="s">
        <v>7330</v>
      </c>
      <c r="V614" s="61" t="s">
        <v>13</v>
      </c>
      <c r="W614" s="61" t="s">
        <v>13</v>
      </c>
      <c r="X614" s="61" t="s">
        <v>13</v>
      </c>
      <c r="Y614" s="61" t="s">
        <v>13</v>
      </c>
      <c r="Z614" s="61" t="s">
        <v>13</v>
      </c>
      <c r="AA614" s="61" t="s">
        <v>13</v>
      </c>
      <c r="AB614" s="61" t="s">
        <v>13</v>
      </c>
      <c r="AC614" s="56" t="s">
        <v>13</v>
      </c>
      <c r="AD614" s="56" t="s">
        <v>13</v>
      </c>
      <c r="AE614" s="56" t="s">
        <v>13</v>
      </c>
      <c r="AF614" s="56" t="s">
        <v>13</v>
      </c>
      <c r="AG614" s="56" t="s">
        <v>7330</v>
      </c>
      <c r="AH614" s="56" t="s">
        <v>13</v>
      </c>
    </row>
    <row r="615" spans="1:34" ht="24.9" customHeight="1" x14ac:dyDescent="0.3">
      <c r="A615" s="59" t="s">
        <v>45</v>
      </c>
      <c r="B615" s="60" t="s">
        <v>39</v>
      </c>
      <c r="C615" s="57" t="s">
        <v>43</v>
      </c>
      <c r="D615" s="57" t="s">
        <v>40</v>
      </c>
      <c r="E615" s="57">
        <v>0</v>
      </c>
      <c r="F615" s="57">
        <v>2</v>
      </c>
      <c r="G615" s="57">
        <v>0</v>
      </c>
      <c r="H615" s="57">
        <v>2</v>
      </c>
      <c r="I615" s="57">
        <v>49</v>
      </c>
      <c r="J615" s="104">
        <v>4.0816326530612242E-2</v>
      </c>
      <c r="K615" s="56" t="s">
        <v>46</v>
      </c>
      <c r="L615" s="57" t="s">
        <v>44</v>
      </c>
      <c r="M615" s="57" t="s">
        <v>43</v>
      </c>
      <c r="N615" s="57">
        <v>100</v>
      </c>
      <c r="O615" s="57"/>
      <c r="P615" s="57"/>
      <c r="Q615" s="57"/>
      <c r="R615" s="57" t="s">
        <v>18</v>
      </c>
      <c r="S615" s="57" t="s">
        <v>19</v>
      </c>
      <c r="T615" s="61" t="s">
        <v>13</v>
      </c>
      <c r="U615" s="56" t="s">
        <v>7330</v>
      </c>
      <c r="V615" s="61" t="s">
        <v>13</v>
      </c>
      <c r="W615" s="61" t="s">
        <v>13</v>
      </c>
      <c r="X615" s="61" t="s">
        <v>13</v>
      </c>
      <c r="Y615" s="61" t="s">
        <v>13</v>
      </c>
      <c r="Z615" s="61" t="s">
        <v>13</v>
      </c>
      <c r="AA615" s="58" t="s">
        <v>7330</v>
      </c>
      <c r="AB615" s="61" t="s">
        <v>13</v>
      </c>
      <c r="AC615" s="56" t="s">
        <v>13</v>
      </c>
      <c r="AD615" s="56" t="s">
        <v>13</v>
      </c>
      <c r="AE615" s="56" t="s">
        <v>13</v>
      </c>
      <c r="AF615" s="56" t="s">
        <v>13</v>
      </c>
      <c r="AG615" s="56" t="s">
        <v>13</v>
      </c>
      <c r="AH615" s="56" t="s">
        <v>13</v>
      </c>
    </row>
    <row r="616" spans="1:34" ht="24.9" customHeight="1" x14ac:dyDescent="0.3">
      <c r="A616" s="59" t="s">
        <v>852</v>
      </c>
      <c r="B616" s="60" t="s">
        <v>845</v>
      </c>
      <c r="C616" s="57" t="s">
        <v>849</v>
      </c>
      <c r="D616" s="57" t="s">
        <v>846</v>
      </c>
      <c r="E616" s="57">
        <v>3</v>
      </c>
      <c r="F616" s="57">
        <v>2</v>
      </c>
      <c r="G616" s="57">
        <v>1</v>
      </c>
      <c r="H616" s="57">
        <v>6</v>
      </c>
      <c r="I616" s="57">
        <v>38</v>
      </c>
      <c r="J616" s="104">
        <v>0.15789473684210525</v>
      </c>
      <c r="K616" s="56" t="s">
        <v>853</v>
      </c>
      <c r="L616" s="57" t="s">
        <v>850</v>
      </c>
      <c r="M616" s="57" t="s">
        <v>851</v>
      </c>
      <c r="N616" s="57">
        <v>100</v>
      </c>
      <c r="O616" s="57"/>
      <c r="P616" s="57"/>
      <c r="Q616" s="57"/>
      <c r="R616" s="57" t="s">
        <v>18</v>
      </c>
      <c r="S616" s="56" t="s">
        <v>403</v>
      </c>
      <c r="T616" s="61" t="s">
        <v>13</v>
      </c>
      <c r="U616" s="56" t="s">
        <v>7330</v>
      </c>
      <c r="V616" s="61" t="s">
        <v>13</v>
      </c>
      <c r="W616" s="61" t="s">
        <v>13</v>
      </c>
      <c r="X616" s="61" t="s">
        <v>7330</v>
      </c>
      <c r="Y616" s="61" t="s">
        <v>13</v>
      </c>
      <c r="Z616" s="61" t="s">
        <v>13</v>
      </c>
      <c r="AA616" s="58" t="s">
        <v>7330</v>
      </c>
      <c r="AB616" s="61" t="s">
        <v>13</v>
      </c>
      <c r="AC616" s="56" t="s">
        <v>13</v>
      </c>
      <c r="AD616" s="56" t="s">
        <v>7330</v>
      </c>
      <c r="AE616" s="56" t="s">
        <v>13</v>
      </c>
      <c r="AF616" s="56" t="s">
        <v>13</v>
      </c>
      <c r="AG616" s="56" t="s">
        <v>13</v>
      </c>
      <c r="AH616" s="56" t="s">
        <v>13</v>
      </c>
    </row>
    <row r="617" spans="1:34" ht="24.9" customHeight="1" x14ac:dyDescent="0.3">
      <c r="A617" s="54" t="s">
        <v>372</v>
      </c>
      <c r="B617" s="55" t="s">
        <v>363</v>
      </c>
      <c r="C617" s="56" t="s">
        <v>275</v>
      </c>
      <c r="D617" s="56" t="s">
        <v>364</v>
      </c>
      <c r="E617" s="56">
        <v>1</v>
      </c>
      <c r="F617" s="56">
        <v>1</v>
      </c>
      <c r="G617" s="56">
        <v>1</v>
      </c>
      <c r="H617" s="56">
        <v>3</v>
      </c>
      <c r="I617" s="56">
        <v>24</v>
      </c>
      <c r="J617" s="104">
        <v>0.125</v>
      </c>
      <c r="K617" s="56" t="s">
        <v>373</v>
      </c>
      <c r="L617" s="56" t="s">
        <v>367</v>
      </c>
      <c r="M617" s="56" t="s">
        <v>368</v>
      </c>
      <c r="N617" s="56">
        <v>100</v>
      </c>
      <c r="O617" s="56"/>
      <c r="P617" s="56"/>
      <c r="Q617" s="56"/>
      <c r="R617" s="56" t="s">
        <v>18</v>
      </c>
      <c r="S617" s="57" t="s">
        <v>91</v>
      </c>
      <c r="T617" s="58" t="s">
        <v>7330</v>
      </c>
      <c r="U617" s="56" t="s">
        <v>13</v>
      </c>
      <c r="V617" s="58" t="s">
        <v>13</v>
      </c>
      <c r="W617" s="58" t="s">
        <v>7330</v>
      </c>
      <c r="X617" s="58" t="s">
        <v>13</v>
      </c>
      <c r="Y617" s="58" t="s">
        <v>13</v>
      </c>
      <c r="Z617" s="58" t="s">
        <v>13</v>
      </c>
      <c r="AA617" s="58" t="s">
        <v>13</v>
      </c>
      <c r="AB617" s="58" t="s">
        <v>13</v>
      </c>
      <c r="AC617" s="56" t="s">
        <v>7330</v>
      </c>
      <c r="AD617" s="56" t="s">
        <v>13</v>
      </c>
      <c r="AE617" s="56" t="s">
        <v>13</v>
      </c>
      <c r="AF617" s="56" t="s">
        <v>13</v>
      </c>
      <c r="AG617" s="56" t="s">
        <v>13</v>
      </c>
      <c r="AH617" s="56" t="s">
        <v>13</v>
      </c>
    </row>
    <row r="618" spans="1:34" ht="24.9" customHeight="1" x14ac:dyDescent="0.3">
      <c r="A618" s="54" t="s">
        <v>3390</v>
      </c>
      <c r="B618" s="55" t="s">
        <v>3369</v>
      </c>
      <c r="C618" s="56" t="s">
        <v>3361</v>
      </c>
      <c r="D618" s="56" t="s">
        <v>3370</v>
      </c>
      <c r="E618" s="56">
        <v>5</v>
      </c>
      <c r="F618" s="56">
        <v>1</v>
      </c>
      <c r="G618" s="56">
        <v>8</v>
      </c>
      <c r="H618" s="56">
        <v>14</v>
      </c>
      <c r="I618" s="56">
        <v>31</v>
      </c>
      <c r="J618" s="104">
        <v>0.45161290322580644</v>
      </c>
      <c r="K618" s="56" t="s">
        <v>3391</v>
      </c>
      <c r="L618" s="56" t="s">
        <v>3373</v>
      </c>
      <c r="M618" s="56" t="s">
        <v>3361</v>
      </c>
      <c r="N618" s="56">
        <v>100</v>
      </c>
      <c r="O618" s="56"/>
      <c r="P618" s="56"/>
      <c r="Q618" s="56"/>
      <c r="R618" s="56" t="s">
        <v>18</v>
      </c>
      <c r="S618" s="56" t="s">
        <v>465</v>
      </c>
      <c r="T618" s="58" t="s">
        <v>13</v>
      </c>
      <c r="U618" s="56" t="s">
        <v>13</v>
      </c>
      <c r="V618" s="58" t="s">
        <v>7330</v>
      </c>
      <c r="W618" s="58" t="s">
        <v>13</v>
      </c>
      <c r="X618" s="58" t="s">
        <v>13</v>
      </c>
      <c r="Y618" s="58" t="s">
        <v>7330</v>
      </c>
      <c r="Z618" s="58" t="s">
        <v>13</v>
      </c>
      <c r="AA618" s="58" t="s">
        <v>13</v>
      </c>
      <c r="AB618" s="58" t="s">
        <v>7330</v>
      </c>
      <c r="AC618" s="56" t="s">
        <v>13</v>
      </c>
      <c r="AD618" s="56" t="s">
        <v>13</v>
      </c>
      <c r="AE618" s="56" t="s">
        <v>7330</v>
      </c>
      <c r="AF618" s="56" t="s">
        <v>13</v>
      </c>
      <c r="AG618" s="56" t="s">
        <v>13</v>
      </c>
      <c r="AH618" s="56" t="s">
        <v>7330</v>
      </c>
    </row>
    <row r="619" spans="1:34" ht="24.9" customHeight="1" x14ac:dyDescent="0.3">
      <c r="A619" s="59" t="s">
        <v>3371</v>
      </c>
      <c r="B619" s="60" t="s">
        <v>3369</v>
      </c>
      <c r="C619" s="57" t="s">
        <v>3361</v>
      </c>
      <c r="D619" s="57" t="s">
        <v>3370</v>
      </c>
      <c r="E619" s="57">
        <v>5</v>
      </c>
      <c r="F619" s="57">
        <v>1</v>
      </c>
      <c r="G619" s="57">
        <v>8</v>
      </c>
      <c r="H619" s="57">
        <v>14</v>
      </c>
      <c r="I619" s="57">
        <v>31</v>
      </c>
      <c r="J619" s="104">
        <v>0.45161290322580644</v>
      </c>
      <c r="K619" s="56" t="s">
        <v>3372</v>
      </c>
      <c r="L619" s="56" t="s">
        <v>3373</v>
      </c>
      <c r="M619" s="56" t="s">
        <v>3361</v>
      </c>
      <c r="N619" s="56">
        <v>100</v>
      </c>
      <c r="O619" s="56"/>
      <c r="P619" s="56"/>
      <c r="Q619" s="56"/>
      <c r="R619" s="57" t="s">
        <v>18</v>
      </c>
      <c r="S619" s="56" t="s">
        <v>465</v>
      </c>
      <c r="T619" s="61" t="s">
        <v>13</v>
      </c>
      <c r="U619" s="56" t="s">
        <v>7330</v>
      </c>
      <c r="V619" s="61" t="s">
        <v>13</v>
      </c>
      <c r="W619" s="61" t="s">
        <v>13</v>
      </c>
      <c r="X619" s="61" t="s">
        <v>13</v>
      </c>
      <c r="Y619" s="61" t="s">
        <v>13</v>
      </c>
      <c r="Z619" s="61" t="s">
        <v>13</v>
      </c>
      <c r="AA619" s="58" t="s">
        <v>7330</v>
      </c>
      <c r="AB619" s="61" t="s">
        <v>13</v>
      </c>
      <c r="AC619" s="56" t="s">
        <v>13</v>
      </c>
      <c r="AD619" s="56" t="s">
        <v>13</v>
      </c>
      <c r="AE619" s="56" t="s">
        <v>13</v>
      </c>
      <c r="AF619" s="56" t="s">
        <v>13</v>
      </c>
      <c r="AG619" s="56" t="s">
        <v>13</v>
      </c>
      <c r="AH619" s="56" t="s">
        <v>13</v>
      </c>
    </row>
    <row r="620" spans="1:34" ht="24.9" customHeight="1" x14ac:dyDescent="0.3">
      <c r="A620" s="54" t="s">
        <v>391</v>
      </c>
      <c r="B620" s="55" t="s">
        <v>375</v>
      </c>
      <c r="C620" s="56" t="s">
        <v>379</v>
      </c>
      <c r="D620" s="56" t="s">
        <v>376</v>
      </c>
      <c r="E620" s="56">
        <v>3</v>
      </c>
      <c r="F620" s="56">
        <v>1</v>
      </c>
      <c r="G620" s="56">
        <v>3</v>
      </c>
      <c r="H620" s="56">
        <v>7</v>
      </c>
      <c r="I620" s="56">
        <v>38</v>
      </c>
      <c r="J620" s="104">
        <v>0.18421052631578946</v>
      </c>
      <c r="K620" s="56" t="s">
        <v>392</v>
      </c>
      <c r="L620" s="56" t="s">
        <v>380</v>
      </c>
      <c r="M620" s="56" t="s">
        <v>379</v>
      </c>
      <c r="N620" s="56">
        <v>100</v>
      </c>
      <c r="O620" s="56"/>
      <c r="P620" s="56"/>
      <c r="Q620" s="56"/>
      <c r="R620" s="56" t="s">
        <v>63</v>
      </c>
      <c r="S620" s="56" t="s">
        <v>250</v>
      </c>
      <c r="T620" s="58" t="s">
        <v>7330</v>
      </c>
      <c r="U620" s="56" t="s">
        <v>13</v>
      </c>
      <c r="V620" s="58" t="s">
        <v>13</v>
      </c>
      <c r="W620" s="58" t="s">
        <v>13</v>
      </c>
      <c r="X620" s="58" t="s">
        <v>13</v>
      </c>
      <c r="Y620" s="58" t="s">
        <v>13</v>
      </c>
      <c r="Z620" s="58" t="s">
        <v>13</v>
      </c>
      <c r="AA620" s="58" t="s">
        <v>13</v>
      </c>
      <c r="AB620" s="58" t="s">
        <v>13</v>
      </c>
      <c r="AC620" s="56" t="s">
        <v>7330</v>
      </c>
      <c r="AD620" s="56" t="s">
        <v>13</v>
      </c>
      <c r="AE620" s="56" t="s">
        <v>13</v>
      </c>
      <c r="AF620" s="56" t="s">
        <v>13</v>
      </c>
      <c r="AG620" s="56" t="s">
        <v>13</v>
      </c>
      <c r="AH620" s="56" t="s">
        <v>13</v>
      </c>
    </row>
    <row r="621" spans="1:34" ht="24.9" customHeight="1" x14ac:dyDescent="0.3">
      <c r="A621" s="54" t="s">
        <v>2496</v>
      </c>
      <c r="B621" s="55" t="s">
        <v>2490</v>
      </c>
      <c r="C621" s="56" t="s">
        <v>110</v>
      </c>
      <c r="D621" s="56" t="s">
        <v>2491</v>
      </c>
      <c r="E621" s="56">
        <v>1</v>
      </c>
      <c r="F621" s="56">
        <v>0</v>
      </c>
      <c r="G621" s="56">
        <v>2</v>
      </c>
      <c r="H621" s="56">
        <v>3</v>
      </c>
      <c r="I621" s="56">
        <v>8</v>
      </c>
      <c r="J621" s="104">
        <v>0.375</v>
      </c>
      <c r="K621" s="56" t="s">
        <v>2497</v>
      </c>
      <c r="L621" s="56" t="s">
        <v>2494</v>
      </c>
      <c r="M621" s="56" t="s">
        <v>202</v>
      </c>
      <c r="N621" s="56">
        <v>100</v>
      </c>
      <c r="O621" s="57" t="s">
        <v>17906</v>
      </c>
      <c r="P621" s="56" t="s">
        <v>2495</v>
      </c>
      <c r="Q621" s="56">
        <v>100</v>
      </c>
      <c r="R621" s="56" t="s">
        <v>112</v>
      </c>
      <c r="S621" s="56" t="s">
        <v>644</v>
      </c>
      <c r="T621" s="58" t="s">
        <v>13</v>
      </c>
      <c r="U621" s="56" t="s">
        <v>13</v>
      </c>
      <c r="V621" s="58" t="s">
        <v>7330</v>
      </c>
      <c r="W621" s="58" t="s">
        <v>13</v>
      </c>
      <c r="X621" s="58" t="s">
        <v>13</v>
      </c>
      <c r="Y621" s="58" t="s">
        <v>13</v>
      </c>
      <c r="Z621" s="58" t="s">
        <v>13</v>
      </c>
      <c r="AA621" s="58" t="s">
        <v>13</v>
      </c>
      <c r="AB621" s="58" t="s">
        <v>13</v>
      </c>
      <c r="AC621" s="56" t="s">
        <v>13</v>
      </c>
      <c r="AD621" s="56" t="s">
        <v>7330</v>
      </c>
      <c r="AE621" s="56" t="s">
        <v>13</v>
      </c>
      <c r="AF621" s="56" t="s">
        <v>7330</v>
      </c>
      <c r="AG621" s="56" t="s">
        <v>13</v>
      </c>
      <c r="AH621" s="56" t="s">
        <v>13</v>
      </c>
    </row>
    <row r="622" spans="1:34" ht="24.9" customHeight="1" x14ac:dyDescent="0.3">
      <c r="A622" s="54" t="s">
        <v>1687</v>
      </c>
      <c r="B622" s="55" t="s">
        <v>1670</v>
      </c>
      <c r="C622" s="56" t="s">
        <v>1674</v>
      </c>
      <c r="D622" s="56" t="s">
        <v>1671</v>
      </c>
      <c r="E622" s="56">
        <v>7</v>
      </c>
      <c r="F622" s="56">
        <v>1</v>
      </c>
      <c r="G622" s="56">
        <v>6</v>
      </c>
      <c r="H622" s="56">
        <v>14</v>
      </c>
      <c r="I622" s="56">
        <v>20</v>
      </c>
      <c r="J622" s="104">
        <v>0.7</v>
      </c>
      <c r="K622" s="56" t="s">
        <v>1688</v>
      </c>
      <c r="L622" s="56" t="s">
        <v>1675</v>
      </c>
      <c r="M622" s="56" t="s">
        <v>1676</v>
      </c>
      <c r="N622" s="56">
        <v>100</v>
      </c>
      <c r="O622" s="56"/>
      <c r="P622" s="56"/>
      <c r="Q622" s="56"/>
      <c r="R622" s="56" t="s">
        <v>18</v>
      </c>
      <c r="S622" s="56" t="s">
        <v>102</v>
      </c>
      <c r="T622" s="58" t="s">
        <v>13</v>
      </c>
      <c r="U622" s="56" t="s">
        <v>13</v>
      </c>
      <c r="V622" s="58" t="s">
        <v>7330</v>
      </c>
      <c r="W622" s="58" t="s">
        <v>13</v>
      </c>
      <c r="X622" s="58" t="s">
        <v>13</v>
      </c>
      <c r="Y622" s="58" t="s">
        <v>7330</v>
      </c>
      <c r="Z622" s="58" t="s">
        <v>13</v>
      </c>
      <c r="AA622" s="58" t="s">
        <v>7330</v>
      </c>
      <c r="AB622" s="58" t="s">
        <v>13</v>
      </c>
      <c r="AC622" s="56" t="s">
        <v>13</v>
      </c>
      <c r="AD622" s="56" t="s">
        <v>7330</v>
      </c>
      <c r="AE622" s="56" t="s">
        <v>13</v>
      </c>
      <c r="AF622" s="56" t="s">
        <v>13</v>
      </c>
      <c r="AG622" s="56" t="s">
        <v>13</v>
      </c>
      <c r="AH622" s="56" t="s">
        <v>7330</v>
      </c>
    </row>
    <row r="623" spans="1:34" ht="24.9" customHeight="1" x14ac:dyDescent="0.3">
      <c r="A623" s="54" t="s">
        <v>5221</v>
      </c>
      <c r="B623" s="55" t="s">
        <v>5205</v>
      </c>
      <c r="C623" s="56" t="s">
        <v>4416</v>
      </c>
      <c r="D623" s="56" t="s">
        <v>5206</v>
      </c>
      <c r="E623" s="56">
        <v>2</v>
      </c>
      <c r="F623" s="56">
        <v>5</v>
      </c>
      <c r="G623" s="56">
        <v>2</v>
      </c>
      <c r="H623" s="56">
        <v>9</v>
      </c>
      <c r="I623" s="56">
        <v>25</v>
      </c>
      <c r="J623" s="104">
        <v>0.36</v>
      </c>
      <c r="K623" s="56" t="s">
        <v>5222</v>
      </c>
      <c r="L623" s="56" t="s">
        <v>5209</v>
      </c>
      <c r="M623" s="56" t="s">
        <v>5210</v>
      </c>
      <c r="N623" s="56" t="s">
        <v>7372</v>
      </c>
      <c r="O623" s="56"/>
      <c r="P623" s="56"/>
      <c r="Q623" s="56"/>
      <c r="R623" s="56" t="s">
        <v>18</v>
      </c>
      <c r="S623" s="56" t="s">
        <v>465</v>
      </c>
      <c r="T623" s="58" t="s">
        <v>13</v>
      </c>
      <c r="U623" s="56" t="s">
        <v>13</v>
      </c>
      <c r="V623" s="58" t="s">
        <v>7330</v>
      </c>
      <c r="W623" s="58" t="s">
        <v>13</v>
      </c>
      <c r="X623" s="58" t="s">
        <v>13</v>
      </c>
      <c r="Y623" s="58" t="s">
        <v>7330</v>
      </c>
      <c r="Z623" s="58" t="s">
        <v>13</v>
      </c>
      <c r="AA623" s="58" t="s">
        <v>7330</v>
      </c>
      <c r="AB623" s="58" t="s">
        <v>13</v>
      </c>
      <c r="AC623" s="56" t="s">
        <v>13</v>
      </c>
      <c r="AD623" s="56" t="s">
        <v>13</v>
      </c>
      <c r="AE623" s="56" t="s">
        <v>7330</v>
      </c>
      <c r="AF623" s="56" t="s">
        <v>13</v>
      </c>
      <c r="AG623" s="56" t="s">
        <v>13</v>
      </c>
      <c r="AH623" s="56" t="s">
        <v>13</v>
      </c>
    </row>
    <row r="624" spans="1:34" ht="24.9" customHeight="1" x14ac:dyDescent="0.3">
      <c r="A624" s="54" t="s">
        <v>4805</v>
      </c>
      <c r="B624" s="55" t="s">
        <v>4785</v>
      </c>
      <c r="C624" s="56" t="s">
        <v>4789</v>
      </c>
      <c r="D624" s="56" t="s">
        <v>4786</v>
      </c>
      <c r="E624" s="56">
        <v>3</v>
      </c>
      <c r="F624" s="56">
        <v>4</v>
      </c>
      <c r="G624" s="56">
        <v>2</v>
      </c>
      <c r="H624" s="56">
        <v>9</v>
      </c>
      <c r="I624" s="56">
        <v>29</v>
      </c>
      <c r="J624" s="104">
        <v>0.31034482758620691</v>
      </c>
      <c r="K624" s="56" t="s">
        <v>4806</v>
      </c>
      <c r="L624" s="56" t="s">
        <v>4790</v>
      </c>
      <c r="M624" s="56" t="s">
        <v>4789</v>
      </c>
      <c r="N624" s="56">
        <v>100</v>
      </c>
      <c r="O624" s="56"/>
      <c r="P624" s="56"/>
      <c r="Q624" s="56"/>
      <c r="R624" s="56" t="s">
        <v>18</v>
      </c>
      <c r="S624" s="57" t="s">
        <v>55</v>
      </c>
      <c r="T624" s="58" t="s">
        <v>7330</v>
      </c>
      <c r="U624" s="56" t="s">
        <v>13</v>
      </c>
      <c r="V624" s="58" t="s">
        <v>13</v>
      </c>
      <c r="W624" s="58" t="s">
        <v>7330</v>
      </c>
      <c r="X624" s="58" t="s">
        <v>13</v>
      </c>
      <c r="Y624" s="58" t="s">
        <v>13</v>
      </c>
      <c r="Z624" s="58" t="s">
        <v>13</v>
      </c>
      <c r="AA624" s="58" t="s">
        <v>13</v>
      </c>
      <c r="AB624" s="58" t="s">
        <v>13</v>
      </c>
      <c r="AC624" s="56" t="s">
        <v>13</v>
      </c>
      <c r="AD624" s="56" t="s">
        <v>13</v>
      </c>
      <c r="AE624" s="56" t="s">
        <v>13</v>
      </c>
      <c r="AF624" s="56" t="s">
        <v>13</v>
      </c>
      <c r="AG624" s="56" t="s">
        <v>13</v>
      </c>
      <c r="AH624" s="56" t="s">
        <v>13</v>
      </c>
    </row>
    <row r="625" spans="1:34" ht="24.9" customHeight="1" x14ac:dyDescent="0.3">
      <c r="A625" s="54" t="s">
        <v>6934</v>
      </c>
      <c r="B625" s="55" t="s">
        <v>6926</v>
      </c>
      <c r="C625" s="56" t="s">
        <v>6930</v>
      </c>
      <c r="D625" s="56" t="s">
        <v>6927</v>
      </c>
      <c r="E625" s="56">
        <v>3</v>
      </c>
      <c r="F625" s="56">
        <v>0</v>
      </c>
      <c r="G625" s="56">
        <v>0</v>
      </c>
      <c r="H625" s="56">
        <v>3</v>
      </c>
      <c r="I625" s="56">
        <v>18</v>
      </c>
      <c r="J625" s="104">
        <v>0.16666666666666666</v>
      </c>
      <c r="K625" s="56" t="s">
        <v>6935</v>
      </c>
      <c r="L625" s="56" t="s">
        <v>6931</v>
      </c>
      <c r="M625" s="56" t="s">
        <v>6930</v>
      </c>
      <c r="N625" s="56">
        <v>100</v>
      </c>
      <c r="O625" s="56"/>
      <c r="P625" s="56"/>
      <c r="Q625" s="56"/>
      <c r="R625" s="56" t="s">
        <v>18</v>
      </c>
      <c r="S625" s="56" t="s">
        <v>102</v>
      </c>
      <c r="T625" s="58" t="s">
        <v>7330</v>
      </c>
      <c r="U625" s="56" t="s">
        <v>13</v>
      </c>
      <c r="V625" s="58" t="s">
        <v>13</v>
      </c>
      <c r="W625" s="58" t="s">
        <v>7330</v>
      </c>
      <c r="X625" s="58" t="s">
        <v>13</v>
      </c>
      <c r="Y625" s="58" t="s">
        <v>13</v>
      </c>
      <c r="Z625" s="58" t="s">
        <v>13</v>
      </c>
      <c r="AA625" s="58" t="s">
        <v>13</v>
      </c>
      <c r="AB625" s="58" t="s">
        <v>13</v>
      </c>
      <c r="AC625" s="56" t="s">
        <v>13</v>
      </c>
      <c r="AD625" s="56" t="s">
        <v>13</v>
      </c>
      <c r="AE625" s="56" t="s">
        <v>13</v>
      </c>
      <c r="AF625" s="56" t="s">
        <v>13</v>
      </c>
      <c r="AG625" s="56" t="s">
        <v>13</v>
      </c>
      <c r="AH625" s="56" t="s">
        <v>13</v>
      </c>
    </row>
    <row r="626" spans="1:34" ht="24.9" customHeight="1" x14ac:dyDescent="0.3">
      <c r="A626" s="54" t="s">
        <v>5125</v>
      </c>
      <c r="B626" s="55" t="s">
        <v>5123</v>
      </c>
      <c r="C626" s="56" t="s">
        <v>5127</v>
      </c>
      <c r="D626" s="56" t="s">
        <v>5124</v>
      </c>
      <c r="E626" s="56">
        <v>1</v>
      </c>
      <c r="F626" s="56">
        <v>0</v>
      </c>
      <c r="G626" s="56">
        <v>0</v>
      </c>
      <c r="H626" s="56">
        <v>1</v>
      </c>
      <c r="I626" s="56">
        <v>7</v>
      </c>
      <c r="J626" s="104">
        <v>0.14285714285714285</v>
      </c>
      <c r="K626" s="56" t="s">
        <v>5126</v>
      </c>
      <c r="L626" s="56" t="s">
        <v>5128</v>
      </c>
      <c r="M626" s="56" t="s">
        <v>5129</v>
      </c>
      <c r="N626" s="56">
        <v>100</v>
      </c>
      <c r="O626" s="56"/>
      <c r="P626" s="56"/>
      <c r="Q626" s="56"/>
      <c r="R626" s="56" t="s">
        <v>18</v>
      </c>
      <c r="S626" s="56" t="s">
        <v>403</v>
      </c>
      <c r="T626" s="58" t="s">
        <v>7330</v>
      </c>
      <c r="U626" s="56" t="s">
        <v>13</v>
      </c>
      <c r="V626" s="58" t="s">
        <v>13</v>
      </c>
      <c r="W626" s="58" t="s">
        <v>7330</v>
      </c>
      <c r="X626" s="58" t="s">
        <v>13</v>
      </c>
      <c r="Y626" s="58" t="s">
        <v>13</v>
      </c>
      <c r="Z626" s="58" t="s">
        <v>13</v>
      </c>
      <c r="AA626" s="58" t="s">
        <v>13</v>
      </c>
      <c r="AB626" s="58" t="s">
        <v>13</v>
      </c>
      <c r="AC626" s="56" t="s">
        <v>13</v>
      </c>
      <c r="AD626" s="56" t="s">
        <v>13</v>
      </c>
      <c r="AE626" s="56" t="s">
        <v>13</v>
      </c>
      <c r="AF626" s="56" t="s">
        <v>13</v>
      </c>
      <c r="AG626" s="56" t="s">
        <v>13</v>
      </c>
      <c r="AH626" s="56" t="s">
        <v>13</v>
      </c>
    </row>
    <row r="627" spans="1:34" ht="24.9" customHeight="1" x14ac:dyDescent="0.3">
      <c r="A627" s="54" t="s">
        <v>4943</v>
      </c>
      <c r="B627" s="55" t="s">
        <v>4932</v>
      </c>
      <c r="C627" s="56" t="s">
        <v>4936</v>
      </c>
      <c r="D627" s="56" t="s">
        <v>4933</v>
      </c>
      <c r="E627" s="56">
        <v>3</v>
      </c>
      <c r="F627" s="56">
        <v>0</v>
      </c>
      <c r="G627" s="56">
        <v>1</v>
      </c>
      <c r="H627" s="56">
        <v>4</v>
      </c>
      <c r="I627" s="56">
        <v>23</v>
      </c>
      <c r="J627" s="104">
        <v>0.17391304347826086</v>
      </c>
      <c r="K627" s="56" t="s">
        <v>4944</v>
      </c>
      <c r="L627" s="56" t="s">
        <v>4937</v>
      </c>
      <c r="M627" s="56" t="s">
        <v>4936</v>
      </c>
      <c r="N627" s="56">
        <v>100</v>
      </c>
      <c r="O627" s="56"/>
      <c r="P627" s="56"/>
      <c r="Q627" s="56"/>
      <c r="R627" s="56" t="s">
        <v>63</v>
      </c>
      <c r="S627" s="56" t="s">
        <v>250</v>
      </c>
      <c r="T627" s="58" t="s">
        <v>7330</v>
      </c>
      <c r="U627" s="56" t="s">
        <v>13</v>
      </c>
      <c r="V627" s="58" t="s">
        <v>13</v>
      </c>
      <c r="W627" s="58" t="s">
        <v>7330</v>
      </c>
      <c r="X627" s="58" t="s">
        <v>13</v>
      </c>
      <c r="Y627" s="58" t="s">
        <v>13</v>
      </c>
      <c r="Z627" s="58" t="s">
        <v>7330</v>
      </c>
      <c r="AA627" s="58" t="s">
        <v>13</v>
      </c>
      <c r="AB627" s="58" t="s">
        <v>13</v>
      </c>
      <c r="AC627" s="56" t="s">
        <v>7330</v>
      </c>
      <c r="AD627" s="56" t="s">
        <v>13</v>
      </c>
      <c r="AE627" s="56" t="s">
        <v>13</v>
      </c>
      <c r="AF627" s="56" t="s">
        <v>13</v>
      </c>
      <c r="AG627" s="56" t="s">
        <v>13</v>
      </c>
      <c r="AH627" s="56" t="s">
        <v>13</v>
      </c>
    </row>
    <row r="628" spans="1:34" ht="24.9" customHeight="1" x14ac:dyDescent="0.3">
      <c r="A628" s="54" t="s">
        <v>5159</v>
      </c>
      <c r="B628" s="55" t="s">
        <v>5155</v>
      </c>
      <c r="C628" s="56" t="s">
        <v>3861</v>
      </c>
      <c r="D628" s="56"/>
      <c r="E628" s="56">
        <v>1</v>
      </c>
      <c r="F628" s="56">
        <v>1</v>
      </c>
      <c r="G628" s="56">
        <v>0</v>
      </c>
      <c r="H628" s="56">
        <v>2</v>
      </c>
      <c r="I628" s="56">
        <v>10</v>
      </c>
      <c r="J628" s="104">
        <v>0.2</v>
      </c>
      <c r="K628" s="56" t="s">
        <v>5160</v>
      </c>
      <c r="L628" s="56" t="s">
        <v>5158</v>
      </c>
      <c r="M628" s="56" t="s">
        <v>3863</v>
      </c>
      <c r="N628" s="56">
        <v>100</v>
      </c>
      <c r="O628" s="56"/>
      <c r="P628" s="56"/>
      <c r="Q628" s="56"/>
      <c r="R628" s="56" t="s">
        <v>18</v>
      </c>
      <c r="S628" s="56" t="s">
        <v>465</v>
      </c>
      <c r="T628" s="58" t="s">
        <v>7330</v>
      </c>
      <c r="U628" s="56" t="s">
        <v>13</v>
      </c>
      <c r="V628" s="58" t="s">
        <v>13</v>
      </c>
      <c r="W628" s="58" t="s">
        <v>7330</v>
      </c>
      <c r="X628" s="58" t="s">
        <v>13</v>
      </c>
      <c r="Y628" s="58" t="s">
        <v>13</v>
      </c>
      <c r="Z628" s="58" t="s">
        <v>13</v>
      </c>
      <c r="AA628" s="58" t="s">
        <v>13</v>
      </c>
      <c r="AB628" s="58" t="s">
        <v>13</v>
      </c>
      <c r="AC628" s="56" t="s">
        <v>13</v>
      </c>
      <c r="AD628" s="56" t="s">
        <v>13</v>
      </c>
      <c r="AE628" s="56" t="s">
        <v>13</v>
      </c>
      <c r="AF628" s="56" t="s">
        <v>13</v>
      </c>
      <c r="AG628" s="56" t="s">
        <v>13</v>
      </c>
      <c r="AH628" s="56" t="s">
        <v>13</v>
      </c>
    </row>
    <row r="629" spans="1:34" ht="24.9" customHeight="1" x14ac:dyDescent="0.3">
      <c r="A629" s="59" t="s">
        <v>2955</v>
      </c>
      <c r="B629" s="60" t="s">
        <v>2949</v>
      </c>
      <c r="C629" s="57" t="s">
        <v>2600</v>
      </c>
      <c r="D629" s="56" t="s">
        <v>2950</v>
      </c>
      <c r="E629" s="57">
        <v>4</v>
      </c>
      <c r="F629" s="57">
        <v>2</v>
      </c>
      <c r="G629" s="57">
        <v>6</v>
      </c>
      <c r="H629" s="57">
        <v>12</v>
      </c>
      <c r="I629" s="57">
        <v>25</v>
      </c>
      <c r="J629" s="104">
        <v>0.48</v>
      </c>
      <c r="K629" s="56" t="s">
        <v>2956</v>
      </c>
      <c r="L629" s="56" t="s">
        <v>2953</v>
      </c>
      <c r="M629" s="56" t="s">
        <v>2954</v>
      </c>
      <c r="N629" s="56" t="s">
        <v>7387</v>
      </c>
      <c r="O629" s="56"/>
      <c r="P629" s="56"/>
      <c r="Q629" s="56"/>
      <c r="R629" s="57" t="s">
        <v>18</v>
      </c>
      <c r="S629" s="56" t="s">
        <v>465</v>
      </c>
      <c r="T629" s="61" t="s">
        <v>13</v>
      </c>
      <c r="U629" s="56" t="s">
        <v>7330</v>
      </c>
      <c r="V629" s="61" t="s">
        <v>13</v>
      </c>
      <c r="W629" s="61" t="s">
        <v>13</v>
      </c>
      <c r="X629" s="61" t="s">
        <v>13</v>
      </c>
      <c r="Y629" s="61" t="s">
        <v>13</v>
      </c>
      <c r="Z629" s="61" t="s">
        <v>13</v>
      </c>
      <c r="AA629" s="61" t="s">
        <v>13</v>
      </c>
      <c r="AB629" s="61" t="s">
        <v>13</v>
      </c>
      <c r="AC629" s="56" t="s">
        <v>13</v>
      </c>
      <c r="AD629" s="56" t="s">
        <v>13</v>
      </c>
      <c r="AE629" s="56" t="s">
        <v>13</v>
      </c>
      <c r="AF629" s="56" t="s">
        <v>13</v>
      </c>
      <c r="AG629" s="56" t="s">
        <v>7330</v>
      </c>
      <c r="AH629" s="56" t="s">
        <v>13</v>
      </c>
    </row>
    <row r="630" spans="1:34" ht="24.9" customHeight="1" x14ac:dyDescent="0.3">
      <c r="A630" s="54" t="s">
        <v>6852</v>
      </c>
      <c r="B630" s="55" t="s">
        <v>6844</v>
      </c>
      <c r="C630" s="56" t="s">
        <v>6848</v>
      </c>
      <c r="D630" s="56" t="s">
        <v>6845</v>
      </c>
      <c r="E630" s="56">
        <v>2</v>
      </c>
      <c r="F630" s="56">
        <v>1</v>
      </c>
      <c r="G630" s="56">
        <v>2</v>
      </c>
      <c r="H630" s="56">
        <v>5</v>
      </c>
      <c r="I630" s="56">
        <v>10</v>
      </c>
      <c r="J630" s="104">
        <v>0.5</v>
      </c>
      <c r="K630" s="56" t="s">
        <v>6853</v>
      </c>
      <c r="L630" s="56" t="s">
        <v>6849</v>
      </c>
      <c r="M630" s="56" t="s">
        <v>6848</v>
      </c>
      <c r="N630" s="56">
        <v>100</v>
      </c>
      <c r="O630" s="56"/>
      <c r="P630" s="56"/>
      <c r="Q630" s="56"/>
      <c r="R630" s="56" t="s">
        <v>236</v>
      </c>
      <c r="S630" s="56" t="s">
        <v>130</v>
      </c>
      <c r="T630" s="58" t="s">
        <v>13</v>
      </c>
      <c r="U630" s="56" t="s">
        <v>13</v>
      </c>
      <c r="V630" s="58" t="s">
        <v>7330</v>
      </c>
      <c r="W630" s="58" t="s">
        <v>13</v>
      </c>
      <c r="X630" s="58" t="s">
        <v>13</v>
      </c>
      <c r="Y630" s="58" t="s">
        <v>7330</v>
      </c>
      <c r="Z630" s="58" t="s">
        <v>13</v>
      </c>
      <c r="AA630" s="58" t="s">
        <v>7330</v>
      </c>
      <c r="AB630" s="58" t="s">
        <v>13</v>
      </c>
      <c r="AC630" s="56" t="s">
        <v>13</v>
      </c>
      <c r="AD630" s="56" t="s">
        <v>7330</v>
      </c>
      <c r="AE630" s="56" t="s">
        <v>13</v>
      </c>
      <c r="AF630" s="56" t="s">
        <v>7330</v>
      </c>
      <c r="AG630" s="56" t="s">
        <v>13</v>
      </c>
      <c r="AH630" s="56" t="s">
        <v>13</v>
      </c>
    </row>
    <row r="631" spans="1:34" ht="24.9" customHeight="1" x14ac:dyDescent="0.3">
      <c r="A631" s="54" t="s">
        <v>2268</v>
      </c>
      <c r="B631" s="55" t="s">
        <v>2253</v>
      </c>
      <c r="C631" s="56" t="s">
        <v>2256</v>
      </c>
      <c r="D631" s="56"/>
      <c r="E631" s="56">
        <v>2</v>
      </c>
      <c r="F631" s="56">
        <v>2</v>
      </c>
      <c r="G631" s="56">
        <v>4</v>
      </c>
      <c r="H631" s="56">
        <v>8</v>
      </c>
      <c r="I631" s="56">
        <v>14</v>
      </c>
      <c r="J631" s="104">
        <v>0.5714285714285714</v>
      </c>
      <c r="K631" s="56" t="s">
        <v>2269</v>
      </c>
      <c r="L631" s="56" t="s">
        <v>2257</v>
      </c>
      <c r="M631" s="56" t="s">
        <v>2258</v>
      </c>
      <c r="N631" s="56">
        <v>100</v>
      </c>
      <c r="O631" s="56"/>
      <c r="P631" s="56"/>
      <c r="Q631" s="56"/>
      <c r="R631" s="56" t="s">
        <v>18</v>
      </c>
      <c r="S631" s="56" t="s">
        <v>149</v>
      </c>
      <c r="T631" s="58" t="s">
        <v>13</v>
      </c>
      <c r="U631" s="56" t="s">
        <v>13</v>
      </c>
      <c r="V631" s="58" t="s">
        <v>7330</v>
      </c>
      <c r="W631" s="58" t="s">
        <v>13</v>
      </c>
      <c r="X631" s="58" t="s">
        <v>13</v>
      </c>
      <c r="Y631" s="58" t="s">
        <v>7330</v>
      </c>
      <c r="Z631" s="58" t="s">
        <v>13</v>
      </c>
      <c r="AA631" s="58" t="s">
        <v>13</v>
      </c>
      <c r="AB631" s="58" t="s">
        <v>7330</v>
      </c>
      <c r="AC631" s="56" t="s">
        <v>13</v>
      </c>
      <c r="AD631" s="56" t="s">
        <v>13</v>
      </c>
      <c r="AE631" s="56" t="s">
        <v>7330</v>
      </c>
      <c r="AF631" s="56" t="s">
        <v>7330</v>
      </c>
      <c r="AG631" s="56" t="s">
        <v>13</v>
      </c>
      <c r="AH631" s="56" t="s">
        <v>13</v>
      </c>
    </row>
    <row r="632" spans="1:34" ht="24.9" customHeight="1" x14ac:dyDescent="0.3">
      <c r="A632" s="54" t="s">
        <v>3248</v>
      </c>
      <c r="B632" s="55" t="s">
        <v>3234</v>
      </c>
      <c r="C632" s="56" t="s">
        <v>3238</v>
      </c>
      <c r="D632" s="56" t="s">
        <v>3235</v>
      </c>
      <c r="E632" s="56">
        <v>3</v>
      </c>
      <c r="F632" s="56">
        <v>1</v>
      </c>
      <c r="G632" s="56">
        <v>1</v>
      </c>
      <c r="H632" s="56">
        <v>5</v>
      </c>
      <c r="I632" s="56">
        <v>19</v>
      </c>
      <c r="J632" s="104">
        <v>0.26315789473684209</v>
      </c>
      <c r="K632" s="56" t="s">
        <v>3249</v>
      </c>
      <c r="L632" s="56" t="s">
        <v>3239</v>
      </c>
      <c r="M632" s="56" t="s">
        <v>3238</v>
      </c>
      <c r="N632" s="56">
        <v>100</v>
      </c>
      <c r="O632" s="56"/>
      <c r="P632" s="56"/>
      <c r="Q632" s="56"/>
      <c r="R632" s="56" t="s">
        <v>18</v>
      </c>
      <c r="S632" s="56" t="s">
        <v>102</v>
      </c>
      <c r="T632" s="58" t="s">
        <v>7330</v>
      </c>
      <c r="U632" s="56" t="s">
        <v>13</v>
      </c>
      <c r="V632" s="58" t="s">
        <v>13</v>
      </c>
      <c r="W632" s="58" t="s">
        <v>7330</v>
      </c>
      <c r="X632" s="58" t="s">
        <v>13</v>
      </c>
      <c r="Y632" s="58" t="s">
        <v>13</v>
      </c>
      <c r="Z632" s="58" t="s">
        <v>13</v>
      </c>
      <c r="AA632" s="58" t="s">
        <v>13</v>
      </c>
      <c r="AB632" s="58" t="s">
        <v>13</v>
      </c>
      <c r="AC632" s="56" t="s">
        <v>13</v>
      </c>
      <c r="AD632" s="56" t="s">
        <v>13</v>
      </c>
      <c r="AE632" s="56" t="s">
        <v>13</v>
      </c>
      <c r="AF632" s="56" t="s">
        <v>7330</v>
      </c>
      <c r="AG632" s="56" t="s">
        <v>13</v>
      </c>
      <c r="AH632" s="56" t="s">
        <v>13</v>
      </c>
    </row>
    <row r="633" spans="1:34" ht="24.9" customHeight="1" x14ac:dyDescent="0.3">
      <c r="A633" s="54" t="s">
        <v>1223</v>
      </c>
      <c r="B633" s="55" t="s">
        <v>1211</v>
      </c>
      <c r="C633" s="56" t="s">
        <v>1215</v>
      </c>
      <c r="D633" s="56" t="s">
        <v>1212</v>
      </c>
      <c r="E633" s="56">
        <v>4</v>
      </c>
      <c r="F633" s="56">
        <v>0</v>
      </c>
      <c r="G633" s="56">
        <v>1</v>
      </c>
      <c r="H633" s="56">
        <v>5</v>
      </c>
      <c r="I633" s="56">
        <v>17</v>
      </c>
      <c r="J633" s="104">
        <v>0.29411764705882354</v>
      </c>
      <c r="K633" s="56" t="s">
        <v>1224</v>
      </c>
      <c r="L633" s="56" t="s">
        <v>1216</v>
      </c>
      <c r="M633" s="56" t="s">
        <v>1215</v>
      </c>
      <c r="N633" s="56">
        <v>100</v>
      </c>
      <c r="O633" s="56"/>
      <c r="P633" s="56"/>
      <c r="Q633" s="56"/>
      <c r="R633" s="56" t="s">
        <v>18</v>
      </c>
      <c r="S633" s="57" t="s">
        <v>55</v>
      </c>
      <c r="T633" s="58" t="s">
        <v>7330</v>
      </c>
      <c r="U633" s="56" t="s">
        <v>13</v>
      </c>
      <c r="V633" s="58" t="s">
        <v>13</v>
      </c>
      <c r="W633" s="58" t="s">
        <v>7330</v>
      </c>
      <c r="X633" s="58" t="s">
        <v>13</v>
      </c>
      <c r="Y633" s="58" t="s">
        <v>13</v>
      </c>
      <c r="Z633" s="58" t="s">
        <v>13</v>
      </c>
      <c r="AA633" s="58" t="s">
        <v>13</v>
      </c>
      <c r="AB633" s="58" t="s">
        <v>13</v>
      </c>
      <c r="AC633" s="56" t="s">
        <v>13</v>
      </c>
      <c r="AD633" s="56" t="s">
        <v>13</v>
      </c>
      <c r="AE633" s="56" t="s">
        <v>13</v>
      </c>
      <c r="AF633" s="56" t="s">
        <v>7330</v>
      </c>
      <c r="AG633" s="56" t="s">
        <v>13</v>
      </c>
      <c r="AH633" s="56" t="s">
        <v>13</v>
      </c>
    </row>
    <row r="634" spans="1:34" ht="24.9" customHeight="1" x14ac:dyDescent="0.3">
      <c r="A634" s="54" t="s">
        <v>5169</v>
      </c>
      <c r="B634" s="55" t="s">
        <v>5161</v>
      </c>
      <c r="C634" s="56" t="s">
        <v>5164</v>
      </c>
      <c r="D634" s="56"/>
      <c r="E634" s="56">
        <v>2</v>
      </c>
      <c r="F634" s="56">
        <v>0</v>
      </c>
      <c r="G634" s="56">
        <v>1</v>
      </c>
      <c r="H634" s="56">
        <v>3</v>
      </c>
      <c r="I634" s="56">
        <v>6</v>
      </c>
      <c r="J634" s="104">
        <v>0.5</v>
      </c>
      <c r="K634" s="56" t="s">
        <v>5170</v>
      </c>
      <c r="L634" s="56" t="s">
        <v>5165</v>
      </c>
      <c r="M634" s="56" t="s">
        <v>3863</v>
      </c>
      <c r="N634" s="56" t="s">
        <v>7374</v>
      </c>
      <c r="O634" s="56"/>
      <c r="P634" s="56"/>
      <c r="Q634" s="56"/>
      <c r="R634" s="56" t="s">
        <v>18</v>
      </c>
      <c r="S634" s="56" t="s">
        <v>465</v>
      </c>
      <c r="T634" s="58" t="s">
        <v>7330</v>
      </c>
      <c r="U634" s="56" t="s">
        <v>13</v>
      </c>
      <c r="V634" s="58" t="s">
        <v>13</v>
      </c>
      <c r="W634" s="58" t="s">
        <v>7330</v>
      </c>
      <c r="X634" s="58" t="s">
        <v>13</v>
      </c>
      <c r="Y634" s="58" t="s">
        <v>13</v>
      </c>
      <c r="Z634" s="58" t="s">
        <v>13</v>
      </c>
      <c r="AA634" s="58" t="s">
        <v>13</v>
      </c>
      <c r="AB634" s="58" t="s">
        <v>13</v>
      </c>
      <c r="AC634" s="56" t="s">
        <v>13</v>
      </c>
      <c r="AD634" s="56" t="s">
        <v>13</v>
      </c>
      <c r="AE634" s="56" t="s">
        <v>13</v>
      </c>
      <c r="AF634" s="56" t="s">
        <v>13</v>
      </c>
      <c r="AG634" s="56" t="s">
        <v>13</v>
      </c>
      <c r="AH634" s="56" t="s">
        <v>13</v>
      </c>
    </row>
    <row r="635" spans="1:34" ht="24.9" customHeight="1" x14ac:dyDescent="0.3">
      <c r="A635" s="54" t="s">
        <v>1221</v>
      </c>
      <c r="B635" s="55" t="s">
        <v>1211</v>
      </c>
      <c r="C635" s="56" t="s">
        <v>1215</v>
      </c>
      <c r="D635" s="56" t="s">
        <v>1212</v>
      </c>
      <c r="E635" s="56">
        <v>4</v>
      </c>
      <c r="F635" s="56">
        <v>0</v>
      </c>
      <c r="G635" s="56">
        <v>1</v>
      </c>
      <c r="H635" s="56">
        <v>5</v>
      </c>
      <c r="I635" s="56">
        <v>17</v>
      </c>
      <c r="J635" s="104">
        <v>0.29411764705882354</v>
      </c>
      <c r="K635" s="56" t="s">
        <v>1222</v>
      </c>
      <c r="L635" s="56" t="s">
        <v>1216</v>
      </c>
      <c r="M635" s="56" t="s">
        <v>1215</v>
      </c>
      <c r="N635" s="56">
        <v>100</v>
      </c>
      <c r="O635" s="56"/>
      <c r="P635" s="56"/>
      <c r="Q635" s="56"/>
      <c r="R635" s="56" t="s">
        <v>18</v>
      </c>
      <c r="S635" s="57" t="s">
        <v>55</v>
      </c>
      <c r="T635" s="58" t="s">
        <v>7330</v>
      </c>
      <c r="U635" s="56" t="s">
        <v>13</v>
      </c>
      <c r="V635" s="58" t="s">
        <v>13</v>
      </c>
      <c r="W635" s="58" t="s">
        <v>7330</v>
      </c>
      <c r="X635" s="58" t="s">
        <v>13</v>
      </c>
      <c r="Y635" s="58" t="s">
        <v>13</v>
      </c>
      <c r="Z635" s="58" t="s">
        <v>13</v>
      </c>
      <c r="AA635" s="58" t="s">
        <v>13</v>
      </c>
      <c r="AB635" s="58" t="s">
        <v>13</v>
      </c>
      <c r="AC635" s="56" t="s">
        <v>13</v>
      </c>
      <c r="AD635" s="56" t="s">
        <v>13</v>
      </c>
      <c r="AE635" s="56" t="s">
        <v>13</v>
      </c>
      <c r="AF635" s="56" t="s">
        <v>13</v>
      </c>
      <c r="AG635" s="56" t="s">
        <v>13</v>
      </c>
      <c r="AH635" s="56" t="s">
        <v>13</v>
      </c>
    </row>
    <row r="636" spans="1:34" ht="24.9" customHeight="1" x14ac:dyDescent="0.3">
      <c r="A636" s="54" t="s">
        <v>723</v>
      </c>
      <c r="B636" s="55" t="s">
        <v>712</v>
      </c>
      <c r="C636" s="56" t="s">
        <v>716</v>
      </c>
      <c r="D636" s="56" t="s">
        <v>713</v>
      </c>
      <c r="E636" s="56">
        <v>2</v>
      </c>
      <c r="F636" s="56">
        <v>2</v>
      </c>
      <c r="G636" s="56">
        <v>0</v>
      </c>
      <c r="H636" s="56">
        <v>4</v>
      </c>
      <c r="I636" s="56">
        <v>40</v>
      </c>
      <c r="J636" s="104">
        <v>0.1</v>
      </c>
      <c r="K636" s="56" t="s">
        <v>724</v>
      </c>
      <c r="L636" s="56" t="s">
        <v>717</v>
      </c>
      <c r="M636" s="56" t="s">
        <v>716</v>
      </c>
      <c r="N636" s="56" t="s">
        <v>7386</v>
      </c>
      <c r="O636" s="56"/>
      <c r="P636" s="56"/>
      <c r="Q636" s="56"/>
      <c r="R636" s="56" t="s">
        <v>18</v>
      </c>
      <c r="S636" s="57" t="s">
        <v>130</v>
      </c>
      <c r="T636" s="58" t="s">
        <v>7330</v>
      </c>
      <c r="U636" s="56" t="s">
        <v>13</v>
      </c>
      <c r="V636" s="58" t="s">
        <v>13</v>
      </c>
      <c r="W636" s="58" t="s">
        <v>7330</v>
      </c>
      <c r="X636" s="58" t="s">
        <v>13</v>
      </c>
      <c r="Y636" s="58" t="s">
        <v>13</v>
      </c>
      <c r="Z636" s="58" t="s">
        <v>7330</v>
      </c>
      <c r="AA636" s="58" t="s">
        <v>13</v>
      </c>
      <c r="AB636" s="58" t="s">
        <v>13</v>
      </c>
      <c r="AC636" s="56" t="s">
        <v>7330</v>
      </c>
      <c r="AD636" s="56" t="s">
        <v>13</v>
      </c>
      <c r="AE636" s="56" t="s">
        <v>13</v>
      </c>
      <c r="AF636" s="56" t="s">
        <v>13</v>
      </c>
      <c r="AG636" s="56" t="s">
        <v>13</v>
      </c>
      <c r="AH636" s="56" t="s">
        <v>13</v>
      </c>
    </row>
    <row r="637" spans="1:34" ht="24.9" customHeight="1" x14ac:dyDescent="0.3">
      <c r="A637" s="54" t="s">
        <v>5450</v>
      </c>
      <c r="B637" s="55" t="s">
        <v>5449</v>
      </c>
      <c r="C637" s="56" t="s">
        <v>5452</v>
      </c>
      <c r="D637" s="56"/>
      <c r="E637" s="56">
        <v>0</v>
      </c>
      <c r="F637" s="56">
        <v>0</v>
      </c>
      <c r="G637" s="56">
        <v>1</v>
      </c>
      <c r="H637" s="56">
        <v>1</v>
      </c>
      <c r="I637" s="56">
        <v>6</v>
      </c>
      <c r="J637" s="104">
        <v>0.16666666666666666</v>
      </c>
      <c r="K637" s="56" t="s">
        <v>5451</v>
      </c>
      <c r="L637" s="56" t="s">
        <v>5453</v>
      </c>
      <c r="M637" s="56" t="s">
        <v>202</v>
      </c>
      <c r="N637" s="56">
        <v>100</v>
      </c>
      <c r="O637" s="56"/>
      <c r="P637" s="56"/>
      <c r="Q637" s="56"/>
      <c r="R637" s="56" t="s">
        <v>18</v>
      </c>
      <c r="S637" s="57" t="s">
        <v>418</v>
      </c>
      <c r="T637" s="58" t="s">
        <v>13</v>
      </c>
      <c r="U637" s="56" t="s">
        <v>13</v>
      </c>
      <c r="V637" s="58" t="s">
        <v>7330</v>
      </c>
      <c r="W637" s="58" t="s">
        <v>13</v>
      </c>
      <c r="X637" s="58" t="s">
        <v>13</v>
      </c>
      <c r="Y637" s="58" t="s">
        <v>7330</v>
      </c>
      <c r="Z637" s="58" t="s">
        <v>13</v>
      </c>
      <c r="AA637" s="58" t="s">
        <v>7330</v>
      </c>
      <c r="AB637" s="58" t="s">
        <v>13</v>
      </c>
      <c r="AC637" s="56" t="s">
        <v>13</v>
      </c>
      <c r="AD637" s="56" t="s">
        <v>13</v>
      </c>
      <c r="AE637" s="56" t="s">
        <v>13</v>
      </c>
      <c r="AF637" s="56" t="s">
        <v>13</v>
      </c>
      <c r="AG637" s="56" t="s">
        <v>13</v>
      </c>
      <c r="AH637" s="56" t="s">
        <v>13</v>
      </c>
    </row>
    <row r="638" spans="1:34" ht="24.9" customHeight="1" x14ac:dyDescent="0.3">
      <c r="A638" s="59" t="s">
        <v>97</v>
      </c>
      <c r="B638" s="60" t="s">
        <v>95</v>
      </c>
      <c r="C638" s="57" t="s">
        <v>99</v>
      </c>
      <c r="D638" s="57" t="s">
        <v>96</v>
      </c>
      <c r="E638" s="57">
        <v>1</v>
      </c>
      <c r="F638" s="57">
        <v>1</v>
      </c>
      <c r="G638" s="57">
        <v>0</v>
      </c>
      <c r="H638" s="57">
        <v>2</v>
      </c>
      <c r="I638" s="57">
        <v>6</v>
      </c>
      <c r="J638" s="104">
        <v>0.33333333333333331</v>
      </c>
      <c r="K638" s="56" t="s">
        <v>98</v>
      </c>
      <c r="L638" s="57" t="s">
        <v>100</v>
      </c>
      <c r="M638" s="57" t="s">
        <v>101</v>
      </c>
      <c r="N638" s="57" t="s">
        <v>7377</v>
      </c>
      <c r="O638" s="57"/>
      <c r="P638" s="57"/>
      <c r="Q638" s="57"/>
      <c r="R638" s="57" t="s">
        <v>18</v>
      </c>
      <c r="S638" s="56" t="s">
        <v>102</v>
      </c>
      <c r="T638" s="61" t="s">
        <v>13</v>
      </c>
      <c r="U638" s="56" t="s">
        <v>7330</v>
      </c>
      <c r="V638" s="61" t="s">
        <v>13</v>
      </c>
      <c r="W638" s="61" t="s">
        <v>13</v>
      </c>
      <c r="X638" s="61" t="s">
        <v>13</v>
      </c>
      <c r="Y638" s="61" t="s">
        <v>13</v>
      </c>
      <c r="Z638" s="61" t="s">
        <v>13</v>
      </c>
      <c r="AA638" s="58" t="s">
        <v>7330</v>
      </c>
      <c r="AB638" s="61" t="s">
        <v>13</v>
      </c>
      <c r="AC638" s="56" t="s">
        <v>13</v>
      </c>
      <c r="AD638" s="56" t="s">
        <v>13</v>
      </c>
      <c r="AE638" s="56" t="s">
        <v>13</v>
      </c>
      <c r="AF638" s="56" t="s">
        <v>13</v>
      </c>
      <c r="AG638" s="56" t="s">
        <v>13</v>
      </c>
      <c r="AH638" s="56" t="s">
        <v>13</v>
      </c>
    </row>
    <row r="639" spans="1:34" ht="24.9" customHeight="1" x14ac:dyDescent="0.3">
      <c r="A639" s="54" t="s">
        <v>3450</v>
      </c>
      <c r="B639" s="55" t="s">
        <v>3449</v>
      </c>
      <c r="C639" s="56" t="s">
        <v>110</v>
      </c>
      <c r="D639" s="56"/>
      <c r="E639" s="56">
        <v>1</v>
      </c>
      <c r="F639" s="56">
        <v>0</v>
      </c>
      <c r="G639" s="56">
        <v>0</v>
      </c>
      <c r="H639" s="56">
        <v>1</v>
      </c>
      <c r="I639" s="56">
        <v>7</v>
      </c>
      <c r="J639" s="104">
        <v>0.14285714285714285</v>
      </c>
      <c r="K639" s="56" t="s">
        <v>3451</v>
      </c>
      <c r="L639" s="56" t="s">
        <v>3452</v>
      </c>
      <c r="M639" s="56" t="s">
        <v>202</v>
      </c>
      <c r="N639" s="56" t="s">
        <v>7383</v>
      </c>
      <c r="O639" s="57" t="s">
        <v>18003</v>
      </c>
      <c r="P639" s="56" t="s">
        <v>3453</v>
      </c>
      <c r="Q639" s="56">
        <v>100</v>
      </c>
      <c r="R639" s="56" t="s">
        <v>18</v>
      </c>
      <c r="S639" s="56" t="s">
        <v>113</v>
      </c>
      <c r="T639" s="58" t="s">
        <v>7330</v>
      </c>
      <c r="U639" s="56" t="s">
        <v>13</v>
      </c>
      <c r="V639" s="58" t="s">
        <v>13</v>
      </c>
      <c r="W639" s="58" t="s">
        <v>7330</v>
      </c>
      <c r="X639" s="58" t="s">
        <v>13</v>
      </c>
      <c r="Y639" s="58" t="s">
        <v>13</v>
      </c>
      <c r="Z639" s="58" t="s">
        <v>13</v>
      </c>
      <c r="AA639" s="58" t="s">
        <v>13</v>
      </c>
      <c r="AB639" s="58" t="s">
        <v>13</v>
      </c>
      <c r="AC639" s="56" t="s">
        <v>7330</v>
      </c>
      <c r="AD639" s="56" t="s">
        <v>13</v>
      </c>
      <c r="AE639" s="56" t="s">
        <v>13</v>
      </c>
      <c r="AF639" s="56" t="s">
        <v>13</v>
      </c>
      <c r="AG639" s="56" t="s">
        <v>13</v>
      </c>
      <c r="AH639" s="56" t="s">
        <v>13</v>
      </c>
    </row>
    <row r="640" spans="1:34" ht="24.9" customHeight="1" x14ac:dyDescent="0.3">
      <c r="A640" s="54" t="s">
        <v>3509</v>
      </c>
      <c r="B640" s="55" t="s">
        <v>3501</v>
      </c>
      <c r="C640" s="56" t="s">
        <v>3505</v>
      </c>
      <c r="D640" s="56" t="s">
        <v>3502</v>
      </c>
      <c r="E640" s="56">
        <v>1</v>
      </c>
      <c r="F640" s="56">
        <v>0</v>
      </c>
      <c r="G640" s="56">
        <v>2</v>
      </c>
      <c r="H640" s="56">
        <v>3</v>
      </c>
      <c r="I640" s="56">
        <v>8</v>
      </c>
      <c r="J640" s="104">
        <v>0.375</v>
      </c>
      <c r="K640" s="56" t="s">
        <v>3510</v>
      </c>
      <c r="L640" s="56" t="s">
        <v>3506</v>
      </c>
      <c r="M640" s="56" t="s">
        <v>3505</v>
      </c>
      <c r="N640" s="56">
        <v>100</v>
      </c>
      <c r="O640" s="56"/>
      <c r="P640" s="56"/>
      <c r="Q640" s="56"/>
      <c r="R640" s="56" t="s">
        <v>63</v>
      </c>
      <c r="S640" s="56" t="s">
        <v>149</v>
      </c>
      <c r="T640" s="58" t="s">
        <v>7330</v>
      </c>
      <c r="U640" s="56" t="s">
        <v>13</v>
      </c>
      <c r="V640" s="58" t="s">
        <v>13</v>
      </c>
      <c r="W640" s="58" t="s">
        <v>7330</v>
      </c>
      <c r="X640" s="58" t="s">
        <v>13</v>
      </c>
      <c r="Y640" s="58" t="s">
        <v>13</v>
      </c>
      <c r="Z640" s="58" t="s">
        <v>13</v>
      </c>
      <c r="AA640" s="58" t="s">
        <v>13</v>
      </c>
      <c r="AB640" s="58" t="s">
        <v>13</v>
      </c>
      <c r="AC640" s="56" t="s">
        <v>13</v>
      </c>
      <c r="AD640" s="56" t="s">
        <v>13</v>
      </c>
      <c r="AE640" s="56" t="s">
        <v>13</v>
      </c>
      <c r="AF640" s="56" t="s">
        <v>13</v>
      </c>
      <c r="AG640" s="56" t="s">
        <v>13</v>
      </c>
      <c r="AH640" s="56" t="s">
        <v>13</v>
      </c>
    </row>
    <row r="641" spans="1:34" ht="24.9" customHeight="1" x14ac:dyDescent="0.3">
      <c r="A641" s="54" t="s">
        <v>6039</v>
      </c>
      <c r="B641" s="55" t="s">
        <v>6028</v>
      </c>
      <c r="C641" s="56" t="s">
        <v>6032</v>
      </c>
      <c r="D641" s="56" t="s">
        <v>6029</v>
      </c>
      <c r="E641" s="56">
        <v>1</v>
      </c>
      <c r="F641" s="56">
        <v>1</v>
      </c>
      <c r="G641" s="56">
        <v>3</v>
      </c>
      <c r="H641" s="56">
        <v>5</v>
      </c>
      <c r="I641" s="56">
        <v>23</v>
      </c>
      <c r="J641" s="104">
        <v>0.21739130434782608</v>
      </c>
      <c r="K641" s="56" t="s">
        <v>6040</v>
      </c>
      <c r="L641" s="56" t="s">
        <v>6033</v>
      </c>
      <c r="M641" s="56" t="s">
        <v>6034</v>
      </c>
      <c r="N641" s="56">
        <v>100</v>
      </c>
      <c r="O641" s="56"/>
      <c r="P641" s="56"/>
      <c r="Q641" s="56"/>
      <c r="R641" s="56" t="s">
        <v>18</v>
      </c>
      <c r="S641" s="56" t="s">
        <v>680</v>
      </c>
      <c r="T641" s="58" t="s">
        <v>13</v>
      </c>
      <c r="U641" s="56" t="s">
        <v>13</v>
      </c>
      <c r="V641" s="58" t="s">
        <v>7330</v>
      </c>
      <c r="W641" s="58" t="s">
        <v>13</v>
      </c>
      <c r="X641" s="61" t="s">
        <v>7330</v>
      </c>
      <c r="Y641" s="58" t="s">
        <v>13</v>
      </c>
      <c r="Z641" s="58" t="s">
        <v>13</v>
      </c>
      <c r="AA641" s="58" t="s">
        <v>7330</v>
      </c>
      <c r="AB641" s="58" t="s">
        <v>13</v>
      </c>
      <c r="AC641" s="56" t="s">
        <v>7330</v>
      </c>
      <c r="AD641" s="56" t="s">
        <v>13</v>
      </c>
      <c r="AE641" s="56" t="s">
        <v>13</v>
      </c>
      <c r="AF641" s="56" t="s">
        <v>13</v>
      </c>
      <c r="AG641" s="56" t="s">
        <v>7330</v>
      </c>
      <c r="AH641" s="56" t="s">
        <v>13</v>
      </c>
    </row>
    <row r="642" spans="1:34" ht="24.9" customHeight="1" x14ac:dyDescent="0.3">
      <c r="A642" s="54" t="s">
        <v>4298</v>
      </c>
      <c r="B642" s="55" t="s">
        <v>4296</v>
      </c>
      <c r="C642" s="56" t="s">
        <v>4300</v>
      </c>
      <c r="D642" s="56" t="s">
        <v>4297</v>
      </c>
      <c r="E642" s="56">
        <v>2</v>
      </c>
      <c r="F642" s="56">
        <v>0</v>
      </c>
      <c r="G642" s="56">
        <v>1</v>
      </c>
      <c r="H642" s="56">
        <v>3</v>
      </c>
      <c r="I642" s="56">
        <v>25</v>
      </c>
      <c r="J642" s="104">
        <v>0.12</v>
      </c>
      <c r="K642" s="56" t="s">
        <v>4299</v>
      </c>
      <c r="L642" s="56" t="s">
        <v>4301</v>
      </c>
      <c r="M642" s="56" t="s">
        <v>4302</v>
      </c>
      <c r="N642" s="56">
        <v>100</v>
      </c>
      <c r="O642" s="56"/>
      <c r="P642" s="56"/>
      <c r="Q642" s="56"/>
      <c r="R642" s="56" t="s">
        <v>236</v>
      </c>
      <c r="S642" s="56" t="s">
        <v>465</v>
      </c>
      <c r="T642" s="58" t="s">
        <v>13</v>
      </c>
      <c r="U642" s="56" t="s">
        <v>13</v>
      </c>
      <c r="V642" s="58" t="s">
        <v>7330</v>
      </c>
      <c r="W642" s="58" t="s">
        <v>13</v>
      </c>
      <c r="X642" s="58" t="s">
        <v>13</v>
      </c>
      <c r="Y642" s="58" t="s">
        <v>7330</v>
      </c>
      <c r="Z642" s="58" t="s">
        <v>13</v>
      </c>
      <c r="AA642" s="58" t="s">
        <v>13</v>
      </c>
      <c r="AB642" s="58" t="s">
        <v>13</v>
      </c>
      <c r="AC642" s="56" t="s">
        <v>13</v>
      </c>
      <c r="AD642" s="56" t="s">
        <v>13</v>
      </c>
      <c r="AE642" s="56" t="s">
        <v>13</v>
      </c>
      <c r="AF642" s="56" t="s">
        <v>13</v>
      </c>
      <c r="AG642" s="56" t="s">
        <v>13</v>
      </c>
      <c r="AH642" s="56" t="s">
        <v>13</v>
      </c>
    </row>
    <row r="643" spans="1:34" ht="24.9" customHeight="1" x14ac:dyDescent="0.3">
      <c r="A643" s="54" t="s">
        <v>6196</v>
      </c>
      <c r="B643" s="55" t="s">
        <v>6195</v>
      </c>
      <c r="C643" s="56" t="s">
        <v>110</v>
      </c>
      <c r="D643" s="56"/>
      <c r="E643" s="56">
        <v>0</v>
      </c>
      <c r="F643" s="56">
        <v>0</v>
      </c>
      <c r="G643" s="56">
        <v>1</v>
      </c>
      <c r="H643" s="56">
        <v>1</v>
      </c>
      <c r="I643" s="56">
        <v>6</v>
      </c>
      <c r="J643" s="104">
        <v>0.16666666666666666</v>
      </c>
      <c r="K643" s="56" t="s">
        <v>6197</v>
      </c>
      <c r="L643" s="56" t="s">
        <v>6198</v>
      </c>
      <c r="M643" s="56" t="s">
        <v>110</v>
      </c>
      <c r="N643" s="56">
        <v>100</v>
      </c>
      <c r="O643" s="57" t="s">
        <v>17927</v>
      </c>
      <c r="P643" s="56" t="s">
        <v>6199</v>
      </c>
      <c r="Q643" s="56">
        <v>100</v>
      </c>
      <c r="R643" s="56" t="s">
        <v>18</v>
      </c>
      <c r="S643" s="56" t="s">
        <v>113</v>
      </c>
      <c r="T643" s="58" t="s">
        <v>13</v>
      </c>
      <c r="U643" s="56" t="s">
        <v>13</v>
      </c>
      <c r="V643" s="58" t="s">
        <v>7330</v>
      </c>
      <c r="W643" s="58" t="s">
        <v>13</v>
      </c>
      <c r="X643" s="58" t="s">
        <v>13</v>
      </c>
      <c r="Y643" s="58" t="s">
        <v>7330</v>
      </c>
      <c r="Z643" s="58" t="s">
        <v>13</v>
      </c>
      <c r="AA643" s="58" t="s">
        <v>13</v>
      </c>
      <c r="AB643" s="58" t="s">
        <v>7330</v>
      </c>
      <c r="AC643" s="56" t="s">
        <v>13</v>
      </c>
      <c r="AD643" s="56" t="s">
        <v>13</v>
      </c>
      <c r="AE643" s="56" t="s">
        <v>7330</v>
      </c>
      <c r="AF643" s="56" t="s">
        <v>13</v>
      </c>
      <c r="AG643" s="56" t="s">
        <v>13</v>
      </c>
      <c r="AH643" s="56" t="s">
        <v>7330</v>
      </c>
    </row>
    <row r="644" spans="1:34" ht="24.9" customHeight="1" x14ac:dyDescent="0.3">
      <c r="A644" s="54" t="s">
        <v>7134</v>
      </c>
      <c r="B644" s="55" t="s">
        <v>7126</v>
      </c>
      <c r="C644" s="56" t="s">
        <v>7130</v>
      </c>
      <c r="D644" s="56" t="s">
        <v>7127</v>
      </c>
      <c r="E644" s="56">
        <v>1</v>
      </c>
      <c r="F644" s="56">
        <v>1</v>
      </c>
      <c r="G644" s="56">
        <v>1</v>
      </c>
      <c r="H644" s="56">
        <v>3</v>
      </c>
      <c r="I644" s="56">
        <v>15</v>
      </c>
      <c r="J644" s="104">
        <v>0.2</v>
      </c>
      <c r="K644" s="56" t="s">
        <v>7135</v>
      </c>
      <c r="L644" s="56" t="s">
        <v>7131</v>
      </c>
      <c r="M644" s="56" t="s">
        <v>7130</v>
      </c>
      <c r="N644" s="56" t="s">
        <v>7372</v>
      </c>
      <c r="O644" s="56"/>
      <c r="P644" s="56"/>
      <c r="Q644" s="56"/>
      <c r="R644" s="56" t="s">
        <v>18</v>
      </c>
      <c r="S644" s="57" t="s">
        <v>418</v>
      </c>
      <c r="T644" s="58" t="s">
        <v>7330</v>
      </c>
      <c r="U644" s="56" t="s">
        <v>13</v>
      </c>
      <c r="V644" s="58" t="s">
        <v>13</v>
      </c>
      <c r="W644" s="58" t="s">
        <v>7330</v>
      </c>
      <c r="X644" s="58" t="s">
        <v>13</v>
      </c>
      <c r="Y644" s="58" t="s">
        <v>13</v>
      </c>
      <c r="Z644" s="58" t="s">
        <v>13</v>
      </c>
      <c r="AA644" s="58" t="s">
        <v>13</v>
      </c>
      <c r="AB644" s="58" t="s">
        <v>13</v>
      </c>
      <c r="AC644" s="56" t="s">
        <v>13</v>
      </c>
      <c r="AD644" s="56" t="s">
        <v>13</v>
      </c>
      <c r="AE644" s="56" t="s">
        <v>13</v>
      </c>
      <c r="AF644" s="56" t="s">
        <v>13</v>
      </c>
      <c r="AG644" s="56" t="s">
        <v>13</v>
      </c>
      <c r="AH644" s="56" t="s">
        <v>13</v>
      </c>
    </row>
    <row r="645" spans="1:34" ht="24.9" customHeight="1" x14ac:dyDescent="0.3">
      <c r="A645" s="59" t="s">
        <v>3544</v>
      </c>
      <c r="B645" s="60" t="s">
        <v>3543</v>
      </c>
      <c r="C645" s="57" t="s">
        <v>110</v>
      </c>
      <c r="D645" s="57"/>
      <c r="E645" s="57">
        <v>1</v>
      </c>
      <c r="F645" s="57">
        <v>1</v>
      </c>
      <c r="G645" s="57">
        <v>1</v>
      </c>
      <c r="H645" s="57">
        <v>3</v>
      </c>
      <c r="I645" s="57">
        <v>7</v>
      </c>
      <c r="J645" s="104">
        <v>0.42857142857142855</v>
      </c>
      <c r="K645" s="56" t="s">
        <v>3545</v>
      </c>
      <c r="L645" s="57" t="s">
        <v>3546</v>
      </c>
      <c r="M645" s="57" t="s">
        <v>110</v>
      </c>
      <c r="N645" s="57">
        <v>100</v>
      </c>
      <c r="O645" s="56"/>
      <c r="P645" s="56"/>
      <c r="Q645" s="56"/>
      <c r="R645" s="57" t="s">
        <v>112</v>
      </c>
      <c r="S645" s="57" t="s">
        <v>113</v>
      </c>
      <c r="T645" s="61" t="s">
        <v>13</v>
      </c>
      <c r="U645" s="56" t="s">
        <v>7330</v>
      </c>
      <c r="V645" s="61" t="s">
        <v>13</v>
      </c>
      <c r="W645" s="61" t="s">
        <v>13</v>
      </c>
      <c r="X645" s="61" t="s">
        <v>13</v>
      </c>
      <c r="Y645" s="61" t="s">
        <v>13</v>
      </c>
      <c r="Z645" s="61" t="s">
        <v>13</v>
      </c>
      <c r="AA645" s="61" t="s">
        <v>13</v>
      </c>
      <c r="AB645" s="61" t="s">
        <v>13</v>
      </c>
      <c r="AC645" s="56" t="s">
        <v>13</v>
      </c>
      <c r="AD645" s="56" t="s">
        <v>7330</v>
      </c>
      <c r="AE645" s="56" t="s">
        <v>13</v>
      </c>
      <c r="AF645" s="56" t="s">
        <v>13</v>
      </c>
      <c r="AG645" s="56" t="s">
        <v>13</v>
      </c>
      <c r="AH645" s="56" t="s">
        <v>13</v>
      </c>
    </row>
    <row r="646" spans="1:34" ht="24.9" customHeight="1" x14ac:dyDescent="0.3">
      <c r="A646" s="54" t="s">
        <v>6070</v>
      </c>
      <c r="B646" s="55" t="s">
        <v>6043</v>
      </c>
      <c r="C646" s="56" t="s">
        <v>6047</v>
      </c>
      <c r="D646" s="56" t="s">
        <v>6044</v>
      </c>
      <c r="E646" s="56">
        <v>7</v>
      </c>
      <c r="F646" s="56">
        <v>7</v>
      </c>
      <c r="G646" s="56">
        <v>10</v>
      </c>
      <c r="H646" s="56">
        <v>24</v>
      </c>
      <c r="I646" s="56">
        <v>52</v>
      </c>
      <c r="J646" s="104">
        <v>0.46153846153846156</v>
      </c>
      <c r="K646" s="56" t="s">
        <v>6071</v>
      </c>
      <c r="L646" s="56" t="s">
        <v>6048</v>
      </c>
      <c r="M646" s="56" t="s">
        <v>6049</v>
      </c>
      <c r="N646" s="56">
        <v>100</v>
      </c>
      <c r="O646" s="56"/>
      <c r="P646" s="56"/>
      <c r="Q646" s="56"/>
      <c r="R646" s="56" t="s">
        <v>18</v>
      </c>
      <c r="S646" s="56" t="s">
        <v>680</v>
      </c>
      <c r="T646" s="58" t="s">
        <v>13</v>
      </c>
      <c r="U646" s="56" t="s">
        <v>13</v>
      </c>
      <c r="V646" s="58" t="s">
        <v>7330</v>
      </c>
      <c r="W646" s="58" t="s">
        <v>13</v>
      </c>
      <c r="X646" s="58" t="s">
        <v>13</v>
      </c>
      <c r="Y646" s="58" t="s">
        <v>7330</v>
      </c>
      <c r="Z646" s="58" t="s">
        <v>13</v>
      </c>
      <c r="AA646" s="58" t="s">
        <v>13</v>
      </c>
      <c r="AB646" s="58" t="s">
        <v>7330</v>
      </c>
      <c r="AC646" s="56" t="s">
        <v>13</v>
      </c>
      <c r="AD646" s="56" t="s">
        <v>13</v>
      </c>
      <c r="AE646" s="56" t="s">
        <v>7330</v>
      </c>
      <c r="AF646" s="56" t="s">
        <v>13</v>
      </c>
      <c r="AG646" s="56" t="s">
        <v>13</v>
      </c>
      <c r="AH646" s="56" t="s">
        <v>13</v>
      </c>
    </row>
    <row r="647" spans="1:34" ht="24.9" customHeight="1" x14ac:dyDescent="0.3">
      <c r="A647" s="59" t="s">
        <v>5742</v>
      </c>
      <c r="B647" s="60" t="s">
        <v>5740</v>
      </c>
      <c r="C647" s="57" t="s">
        <v>5744</v>
      </c>
      <c r="D647" s="57" t="s">
        <v>5741</v>
      </c>
      <c r="E647" s="57">
        <v>1</v>
      </c>
      <c r="F647" s="57">
        <v>1</v>
      </c>
      <c r="G647" s="57">
        <v>0</v>
      </c>
      <c r="H647" s="57">
        <v>2</v>
      </c>
      <c r="I647" s="57">
        <v>21</v>
      </c>
      <c r="J647" s="104">
        <v>9.5238095238095233E-2</v>
      </c>
      <c r="K647" s="56" t="s">
        <v>5743</v>
      </c>
      <c r="L647" s="57" t="s">
        <v>5745</v>
      </c>
      <c r="M647" s="57" t="s">
        <v>5746</v>
      </c>
      <c r="N647" s="57">
        <v>100</v>
      </c>
      <c r="O647" s="57"/>
      <c r="P647" s="57"/>
      <c r="Q647" s="57"/>
      <c r="R647" s="57" t="s">
        <v>63</v>
      </c>
      <c r="S647" s="56" t="s">
        <v>79</v>
      </c>
      <c r="T647" s="61" t="s">
        <v>13</v>
      </c>
      <c r="U647" s="56" t="s">
        <v>7330</v>
      </c>
      <c r="V647" s="61" t="s">
        <v>13</v>
      </c>
      <c r="W647" s="61" t="s">
        <v>13</v>
      </c>
      <c r="X647" s="61" t="s">
        <v>7330</v>
      </c>
      <c r="Y647" s="61" t="s">
        <v>13</v>
      </c>
      <c r="Z647" s="61" t="s">
        <v>13</v>
      </c>
      <c r="AA647" s="61" t="s">
        <v>13</v>
      </c>
      <c r="AB647" s="61" t="s">
        <v>13</v>
      </c>
      <c r="AC647" s="56" t="s">
        <v>13</v>
      </c>
      <c r="AD647" s="56" t="s">
        <v>13</v>
      </c>
      <c r="AE647" s="56" t="s">
        <v>13</v>
      </c>
      <c r="AF647" s="56" t="s">
        <v>13</v>
      </c>
      <c r="AG647" s="56" t="s">
        <v>13</v>
      </c>
      <c r="AH647" s="56" t="s">
        <v>13</v>
      </c>
    </row>
    <row r="648" spans="1:34" ht="24.9" customHeight="1" x14ac:dyDescent="0.3">
      <c r="A648" s="54" t="s">
        <v>6394</v>
      </c>
      <c r="B648" s="55" t="s">
        <v>6369</v>
      </c>
      <c r="C648" s="56" t="s">
        <v>6373</v>
      </c>
      <c r="D648" s="56" t="s">
        <v>6370</v>
      </c>
      <c r="E648" s="56">
        <v>3</v>
      </c>
      <c r="F648" s="56">
        <v>5</v>
      </c>
      <c r="G648" s="56">
        <v>5</v>
      </c>
      <c r="H648" s="56">
        <v>13</v>
      </c>
      <c r="I648" s="56">
        <v>46</v>
      </c>
      <c r="J648" s="104">
        <v>0.28260869565217389</v>
      </c>
      <c r="K648" s="56" t="s">
        <v>6395</v>
      </c>
      <c r="L648" s="56" t="s">
        <v>6374</v>
      </c>
      <c r="M648" s="56" t="s">
        <v>6375</v>
      </c>
      <c r="N648" s="56">
        <v>100</v>
      </c>
      <c r="O648" s="56"/>
      <c r="P648" s="56"/>
      <c r="Q648" s="56"/>
      <c r="R648" s="56" t="s">
        <v>18</v>
      </c>
      <c r="S648" s="56" t="s">
        <v>465</v>
      </c>
      <c r="T648" s="58" t="s">
        <v>7330</v>
      </c>
      <c r="U648" s="56" t="s">
        <v>13</v>
      </c>
      <c r="V648" s="58" t="s">
        <v>13</v>
      </c>
      <c r="W648" s="58" t="s">
        <v>7330</v>
      </c>
      <c r="X648" s="58" t="s">
        <v>13</v>
      </c>
      <c r="Y648" s="58" t="s">
        <v>13</v>
      </c>
      <c r="Z648" s="58" t="s">
        <v>13</v>
      </c>
      <c r="AA648" s="58" t="s">
        <v>13</v>
      </c>
      <c r="AB648" s="58" t="s">
        <v>13</v>
      </c>
      <c r="AC648" s="56" t="s">
        <v>13</v>
      </c>
      <c r="AD648" s="56" t="s">
        <v>13</v>
      </c>
      <c r="AE648" s="56" t="s">
        <v>13</v>
      </c>
      <c r="AF648" s="56" t="s">
        <v>13</v>
      </c>
      <c r="AG648" s="56" t="s">
        <v>13</v>
      </c>
      <c r="AH648" s="56" t="s">
        <v>13</v>
      </c>
    </row>
    <row r="649" spans="1:34" ht="24.9" customHeight="1" x14ac:dyDescent="0.3">
      <c r="A649" s="59" t="s">
        <v>4172</v>
      </c>
      <c r="B649" s="60" t="s">
        <v>4159</v>
      </c>
      <c r="C649" s="57" t="s">
        <v>4163</v>
      </c>
      <c r="D649" s="57" t="s">
        <v>4160</v>
      </c>
      <c r="E649" s="57">
        <v>1</v>
      </c>
      <c r="F649" s="57">
        <v>8</v>
      </c>
      <c r="G649" s="57">
        <v>7</v>
      </c>
      <c r="H649" s="57">
        <v>16</v>
      </c>
      <c r="I649" s="57">
        <v>52</v>
      </c>
      <c r="J649" s="104">
        <v>0.30769230769230771</v>
      </c>
      <c r="K649" s="56" t="s">
        <v>4173</v>
      </c>
      <c r="L649" s="57" t="s">
        <v>4164</v>
      </c>
      <c r="M649" s="57" t="s">
        <v>4165</v>
      </c>
      <c r="N649" s="57">
        <v>100</v>
      </c>
      <c r="O649" s="57"/>
      <c r="P649" s="57"/>
      <c r="Q649" s="57"/>
      <c r="R649" s="57" t="s">
        <v>18</v>
      </c>
      <c r="S649" s="57" t="s">
        <v>680</v>
      </c>
      <c r="T649" s="61" t="s">
        <v>13</v>
      </c>
      <c r="U649" s="56" t="s">
        <v>7330</v>
      </c>
      <c r="V649" s="61" t="s">
        <v>13</v>
      </c>
      <c r="W649" s="61" t="s">
        <v>13</v>
      </c>
      <c r="X649" s="61" t="s">
        <v>7330</v>
      </c>
      <c r="Y649" s="61" t="s">
        <v>13</v>
      </c>
      <c r="Z649" s="61" t="s">
        <v>13</v>
      </c>
      <c r="AA649" s="58" t="s">
        <v>7330</v>
      </c>
      <c r="AB649" s="61" t="s">
        <v>13</v>
      </c>
      <c r="AC649" s="56" t="s">
        <v>13</v>
      </c>
      <c r="AD649" s="56" t="s">
        <v>7330</v>
      </c>
      <c r="AE649" s="56" t="s">
        <v>13</v>
      </c>
      <c r="AF649" s="56" t="s">
        <v>13</v>
      </c>
      <c r="AG649" s="56" t="s">
        <v>13</v>
      </c>
      <c r="AH649" s="56" t="s">
        <v>13</v>
      </c>
    </row>
    <row r="650" spans="1:34" ht="24.9" customHeight="1" x14ac:dyDescent="0.3">
      <c r="A650" s="54" t="s">
        <v>4217</v>
      </c>
      <c r="B650" s="55" t="s">
        <v>4215</v>
      </c>
      <c r="C650" s="56" t="s">
        <v>4219</v>
      </c>
      <c r="D650" s="56" t="s">
        <v>4216</v>
      </c>
      <c r="E650" s="56">
        <v>7</v>
      </c>
      <c r="F650" s="56">
        <v>0</v>
      </c>
      <c r="G650" s="56">
        <v>3</v>
      </c>
      <c r="H650" s="56">
        <v>10</v>
      </c>
      <c r="I650" s="56">
        <v>32</v>
      </c>
      <c r="J650" s="104">
        <v>0.3125</v>
      </c>
      <c r="K650" s="56" t="s">
        <v>4218</v>
      </c>
      <c r="L650" s="56" t="s">
        <v>4220</v>
      </c>
      <c r="M650" s="56" t="s">
        <v>4221</v>
      </c>
      <c r="N650" s="56" t="s">
        <v>7374</v>
      </c>
      <c r="O650" s="56"/>
      <c r="P650" s="56"/>
      <c r="Q650" s="56"/>
      <c r="R650" s="56" t="s">
        <v>18</v>
      </c>
      <c r="S650" s="56" t="s">
        <v>465</v>
      </c>
      <c r="T650" s="58" t="s">
        <v>13</v>
      </c>
      <c r="U650" s="56" t="s">
        <v>13</v>
      </c>
      <c r="V650" s="58" t="s">
        <v>7330</v>
      </c>
      <c r="W650" s="58" t="s">
        <v>13</v>
      </c>
      <c r="X650" s="58" t="s">
        <v>13</v>
      </c>
      <c r="Y650" s="58" t="s">
        <v>7330</v>
      </c>
      <c r="Z650" s="58" t="s">
        <v>13</v>
      </c>
      <c r="AA650" s="58" t="s">
        <v>13</v>
      </c>
      <c r="AB650" s="58" t="s">
        <v>7330</v>
      </c>
      <c r="AC650" s="56" t="s">
        <v>13</v>
      </c>
      <c r="AD650" s="56" t="s">
        <v>13</v>
      </c>
      <c r="AE650" s="56" t="s">
        <v>7330</v>
      </c>
      <c r="AF650" s="56" t="s">
        <v>13</v>
      </c>
      <c r="AG650" s="56" t="s">
        <v>13</v>
      </c>
      <c r="AH650" s="56" t="s">
        <v>13</v>
      </c>
    </row>
    <row r="651" spans="1:34" ht="24.9" customHeight="1" x14ac:dyDescent="0.3">
      <c r="A651" s="59" t="s">
        <v>5215</v>
      </c>
      <c r="B651" s="60" t="s">
        <v>5205</v>
      </c>
      <c r="C651" s="57" t="s">
        <v>4416</v>
      </c>
      <c r="D651" s="57" t="s">
        <v>5206</v>
      </c>
      <c r="E651" s="57">
        <v>2</v>
      </c>
      <c r="F651" s="57">
        <v>5</v>
      </c>
      <c r="G651" s="57">
        <v>2</v>
      </c>
      <c r="H651" s="57">
        <v>9</v>
      </c>
      <c r="I651" s="57">
        <v>25</v>
      </c>
      <c r="J651" s="104">
        <v>0.36</v>
      </c>
      <c r="K651" s="56" t="s">
        <v>5216</v>
      </c>
      <c r="L651" s="57" t="s">
        <v>5209</v>
      </c>
      <c r="M651" s="57" t="s">
        <v>5210</v>
      </c>
      <c r="N651" s="57" t="s">
        <v>7372</v>
      </c>
      <c r="O651" s="57"/>
      <c r="P651" s="57"/>
      <c r="Q651" s="57"/>
      <c r="R651" s="57" t="s">
        <v>18</v>
      </c>
      <c r="S651" s="56" t="s">
        <v>465</v>
      </c>
      <c r="T651" s="61" t="s">
        <v>13</v>
      </c>
      <c r="U651" s="56" t="s">
        <v>7330</v>
      </c>
      <c r="V651" s="61" t="s">
        <v>13</v>
      </c>
      <c r="W651" s="61" t="s">
        <v>13</v>
      </c>
      <c r="X651" s="61" t="s">
        <v>7330</v>
      </c>
      <c r="Y651" s="61" t="s">
        <v>13</v>
      </c>
      <c r="Z651" s="61" t="s">
        <v>13</v>
      </c>
      <c r="AA651" s="61" t="s">
        <v>13</v>
      </c>
      <c r="AB651" s="61" t="s">
        <v>13</v>
      </c>
      <c r="AC651" s="56" t="s">
        <v>13</v>
      </c>
      <c r="AD651" s="56" t="s">
        <v>7330</v>
      </c>
      <c r="AE651" s="56" t="s">
        <v>13</v>
      </c>
      <c r="AF651" s="56" t="s">
        <v>13</v>
      </c>
      <c r="AG651" s="56" t="s">
        <v>13</v>
      </c>
      <c r="AH651" s="56" t="s">
        <v>13</v>
      </c>
    </row>
    <row r="652" spans="1:34" ht="24.9" customHeight="1" x14ac:dyDescent="0.3">
      <c r="A652" s="54" t="s">
        <v>6311</v>
      </c>
      <c r="B652" s="55" t="s">
        <v>6299</v>
      </c>
      <c r="C652" s="56" t="s">
        <v>6303</v>
      </c>
      <c r="D652" s="56" t="s">
        <v>6300</v>
      </c>
      <c r="E652" s="56">
        <v>2</v>
      </c>
      <c r="F652" s="56">
        <v>1</v>
      </c>
      <c r="G652" s="56">
        <v>2</v>
      </c>
      <c r="H652" s="56">
        <v>5</v>
      </c>
      <c r="I652" s="56">
        <v>21</v>
      </c>
      <c r="J652" s="104">
        <v>0.23809523809523808</v>
      </c>
      <c r="K652" s="56" t="s">
        <v>6312</v>
      </c>
      <c r="L652" s="56" t="s">
        <v>6304</v>
      </c>
      <c r="M652" s="56" t="s">
        <v>6303</v>
      </c>
      <c r="N652" s="56">
        <v>100</v>
      </c>
      <c r="O652" s="56"/>
      <c r="P652" s="56"/>
      <c r="Q652" s="56"/>
      <c r="R652" s="56" t="s">
        <v>18</v>
      </c>
      <c r="S652" s="56" t="s">
        <v>102</v>
      </c>
      <c r="T652" s="58" t="s">
        <v>7330</v>
      </c>
      <c r="U652" s="56" t="s">
        <v>13</v>
      </c>
      <c r="V652" s="58" t="s">
        <v>13</v>
      </c>
      <c r="W652" s="58" t="s">
        <v>13</v>
      </c>
      <c r="X652" s="58" t="s">
        <v>13</v>
      </c>
      <c r="Y652" s="58" t="s">
        <v>13</v>
      </c>
      <c r="Z652" s="58" t="s">
        <v>7330</v>
      </c>
      <c r="AA652" s="58" t="s">
        <v>13</v>
      </c>
      <c r="AB652" s="58" t="s">
        <v>13</v>
      </c>
      <c r="AC652" s="56" t="s">
        <v>13</v>
      </c>
      <c r="AD652" s="56" t="s">
        <v>13</v>
      </c>
      <c r="AE652" s="56" t="s">
        <v>13</v>
      </c>
      <c r="AF652" s="56" t="s">
        <v>13</v>
      </c>
      <c r="AG652" s="56" t="s">
        <v>13</v>
      </c>
      <c r="AH652" s="56" t="s">
        <v>13</v>
      </c>
    </row>
    <row r="653" spans="1:34" ht="24.9" customHeight="1" x14ac:dyDescent="0.3">
      <c r="A653" s="59" t="s">
        <v>3979</v>
      </c>
      <c r="B653" s="60" t="s">
        <v>3969</v>
      </c>
      <c r="C653" s="57" t="s">
        <v>3973</v>
      </c>
      <c r="D653" s="57" t="s">
        <v>3970</v>
      </c>
      <c r="E653" s="57">
        <v>3</v>
      </c>
      <c r="F653" s="57">
        <v>3</v>
      </c>
      <c r="G653" s="57">
        <v>4</v>
      </c>
      <c r="H653" s="57">
        <v>10</v>
      </c>
      <c r="I653" s="57">
        <v>50</v>
      </c>
      <c r="J653" s="104">
        <v>0.2</v>
      </c>
      <c r="K653" s="56" t="s">
        <v>3980</v>
      </c>
      <c r="L653" s="57" t="s">
        <v>3974</v>
      </c>
      <c r="M653" s="57" t="s">
        <v>3975</v>
      </c>
      <c r="N653" s="57">
        <v>100</v>
      </c>
      <c r="O653" s="57"/>
      <c r="P653" s="57"/>
      <c r="Q653" s="57"/>
      <c r="R653" s="57" t="s">
        <v>18</v>
      </c>
      <c r="S653" s="56" t="s">
        <v>465</v>
      </c>
      <c r="T653" s="61" t="s">
        <v>13</v>
      </c>
      <c r="U653" s="56" t="s">
        <v>7330</v>
      </c>
      <c r="V653" s="61" t="s">
        <v>13</v>
      </c>
      <c r="W653" s="61" t="s">
        <v>13</v>
      </c>
      <c r="X653" s="61" t="s">
        <v>7330</v>
      </c>
      <c r="Y653" s="61" t="s">
        <v>13</v>
      </c>
      <c r="Z653" s="61" t="s">
        <v>13</v>
      </c>
      <c r="AA653" s="58" t="s">
        <v>7330</v>
      </c>
      <c r="AB653" s="61" t="s">
        <v>13</v>
      </c>
      <c r="AC653" s="56" t="s">
        <v>13</v>
      </c>
      <c r="AD653" s="56" t="s">
        <v>7330</v>
      </c>
      <c r="AE653" s="56" t="s">
        <v>13</v>
      </c>
      <c r="AF653" s="56" t="s">
        <v>13</v>
      </c>
      <c r="AG653" s="56" t="s">
        <v>7330</v>
      </c>
      <c r="AH653" s="56" t="s">
        <v>13</v>
      </c>
    </row>
    <row r="654" spans="1:34" ht="24.9" customHeight="1" x14ac:dyDescent="0.3">
      <c r="A654" s="59" t="s">
        <v>3629</v>
      </c>
      <c r="B654" s="60" t="s">
        <v>3628</v>
      </c>
      <c r="C654" s="57" t="s">
        <v>110</v>
      </c>
      <c r="D654" s="57"/>
      <c r="E654" s="56">
        <v>0</v>
      </c>
      <c r="F654" s="56">
        <v>1</v>
      </c>
      <c r="G654" s="56">
        <v>1</v>
      </c>
      <c r="H654" s="56">
        <v>2</v>
      </c>
      <c r="I654" s="56">
        <v>8</v>
      </c>
      <c r="J654" s="104">
        <v>0.25</v>
      </c>
      <c r="K654" s="56" t="s">
        <v>3630</v>
      </c>
      <c r="L654" s="57" t="s">
        <v>3631</v>
      </c>
      <c r="M654" s="57" t="s">
        <v>110</v>
      </c>
      <c r="N654" s="57">
        <v>98</v>
      </c>
      <c r="O654" s="56" t="s">
        <v>17949</v>
      </c>
      <c r="P654" s="57" t="s">
        <v>207</v>
      </c>
      <c r="Q654" s="57">
        <v>100</v>
      </c>
      <c r="R654" s="57" t="s">
        <v>18</v>
      </c>
      <c r="S654" s="56" t="s">
        <v>130</v>
      </c>
      <c r="T654" s="61" t="s">
        <v>13</v>
      </c>
      <c r="U654" s="56" t="s">
        <v>7330</v>
      </c>
      <c r="V654" s="61" t="s">
        <v>13</v>
      </c>
      <c r="W654" s="61" t="s">
        <v>13</v>
      </c>
      <c r="X654" s="61" t="s">
        <v>7330</v>
      </c>
      <c r="Y654" s="61" t="s">
        <v>13</v>
      </c>
      <c r="Z654" s="61" t="s">
        <v>13</v>
      </c>
      <c r="AA654" s="58" t="s">
        <v>7330</v>
      </c>
      <c r="AB654" s="61" t="s">
        <v>13</v>
      </c>
      <c r="AC654" s="56" t="s">
        <v>13</v>
      </c>
      <c r="AD654" s="56" t="s">
        <v>7330</v>
      </c>
      <c r="AE654" s="56" t="s">
        <v>13</v>
      </c>
      <c r="AF654" s="56" t="s">
        <v>13</v>
      </c>
      <c r="AG654" s="56" t="s">
        <v>13</v>
      </c>
      <c r="AH654" s="56" t="s">
        <v>13</v>
      </c>
    </row>
    <row r="655" spans="1:34" ht="24.9" customHeight="1" x14ac:dyDescent="0.3">
      <c r="A655" s="59" t="s">
        <v>3201</v>
      </c>
      <c r="B655" s="60" t="s">
        <v>3199</v>
      </c>
      <c r="C655" s="57" t="s">
        <v>3203</v>
      </c>
      <c r="D655" s="57" t="s">
        <v>3200</v>
      </c>
      <c r="E655" s="57">
        <v>2</v>
      </c>
      <c r="F655" s="57">
        <v>1</v>
      </c>
      <c r="G655" s="57">
        <v>2</v>
      </c>
      <c r="H655" s="57">
        <v>5</v>
      </c>
      <c r="I655" s="57">
        <v>35</v>
      </c>
      <c r="J655" s="104">
        <v>0.14285714285714285</v>
      </c>
      <c r="K655" s="56" t="s">
        <v>3202</v>
      </c>
      <c r="L655" s="57" t="s">
        <v>3204</v>
      </c>
      <c r="M655" s="57" t="s">
        <v>3203</v>
      </c>
      <c r="N655" s="57">
        <v>100</v>
      </c>
      <c r="O655" s="57"/>
      <c r="P655" s="57"/>
      <c r="Q655" s="57"/>
      <c r="R655" s="57" t="s">
        <v>18</v>
      </c>
      <c r="S655" s="56" t="s">
        <v>55</v>
      </c>
      <c r="T655" s="61" t="s">
        <v>13</v>
      </c>
      <c r="U655" s="56" t="s">
        <v>7330</v>
      </c>
      <c r="V655" s="61" t="s">
        <v>13</v>
      </c>
      <c r="W655" s="61" t="s">
        <v>13</v>
      </c>
      <c r="X655" s="61" t="s">
        <v>13</v>
      </c>
      <c r="Y655" s="61" t="s">
        <v>13</v>
      </c>
      <c r="Z655" s="61" t="s">
        <v>13</v>
      </c>
      <c r="AA655" s="61" t="s">
        <v>13</v>
      </c>
      <c r="AB655" s="61" t="s">
        <v>13</v>
      </c>
      <c r="AC655" s="56" t="s">
        <v>13</v>
      </c>
      <c r="AD655" s="56" t="s">
        <v>13</v>
      </c>
      <c r="AE655" s="56" t="s">
        <v>13</v>
      </c>
      <c r="AF655" s="56" t="s">
        <v>13</v>
      </c>
      <c r="AG655" s="56" t="s">
        <v>7330</v>
      </c>
      <c r="AH655" s="56" t="s">
        <v>13</v>
      </c>
    </row>
    <row r="656" spans="1:34" ht="24.9" customHeight="1" x14ac:dyDescent="0.3">
      <c r="A656" s="59" t="s">
        <v>1880</v>
      </c>
      <c r="B656" s="60" t="s">
        <v>1879</v>
      </c>
      <c r="C656" s="57" t="s">
        <v>110</v>
      </c>
      <c r="D656" s="57"/>
      <c r="E656" s="57">
        <v>0</v>
      </c>
      <c r="F656" s="57">
        <v>1</v>
      </c>
      <c r="G656" s="57">
        <v>0</v>
      </c>
      <c r="H656" s="57">
        <v>1</v>
      </c>
      <c r="I656" s="57">
        <v>52</v>
      </c>
      <c r="J656" s="104">
        <v>1.9230769230769232E-2</v>
      </c>
      <c r="K656" s="56" t="s">
        <v>1881</v>
      </c>
      <c r="L656" s="57" t="s">
        <v>1882</v>
      </c>
      <c r="M656" s="57" t="s">
        <v>202</v>
      </c>
      <c r="N656" s="57" t="s">
        <v>7374</v>
      </c>
      <c r="O656" s="56" t="s">
        <v>17920</v>
      </c>
      <c r="P656" s="57" t="s">
        <v>1883</v>
      </c>
      <c r="Q656" s="57" t="s">
        <v>7374</v>
      </c>
      <c r="R656" s="57" t="s">
        <v>236</v>
      </c>
      <c r="S656" s="57" t="s">
        <v>113</v>
      </c>
      <c r="T656" s="61" t="s">
        <v>13</v>
      </c>
      <c r="U656" s="56" t="s">
        <v>7330</v>
      </c>
      <c r="V656" s="61" t="s">
        <v>13</v>
      </c>
      <c r="W656" s="61" t="s">
        <v>13</v>
      </c>
      <c r="X656" s="61" t="s">
        <v>13</v>
      </c>
      <c r="Y656" s="61" t="s">
        <v>13</v>
      </c>
      <c r="Z656" s="61" t="s">
        <v>13</v>
      </c>
      <c r="AA656" s="61" t="s">
        <v>13</v>
      </c>
      <c r="AB656" s="61" t="s">
        <v>13</v>
      </c>
      <c r="AC656" s="56" t="s">
        <v>13</v>
      </c>
      <c r="AD656" s="56" t="s">
        <v>7330</v>
      </c>
      <c r="AE656" s="56" t="s">
        <v>13</v>
      </c>
      <c r="AF656" s="56" t="s">
        <v>13</v>
      </c>
      <c r="AG656" s="56" t="s">
        <v>13</v>
      </c>
      <c r="AH656" s="56" t="s">
        <v>13</v>
      </c>
    </row>
    <row r="657" spans="1:34" ht="24.9" customHeight="1" x14ac:dyDescent="0.3">
      <c r="A657" s="54" t="s">
        <v>2727</v>
      </c>
      <c r="B657" s="55" t="s">
        <v>2721</v>
      </c>
      <c r="C657" s="56" t="s">
        <v>2725</v>
      </c>
      <c r="D657" s="56" t="s">
        <v>2722</v>
      </c>
      <c r="E657" s="56">
        <v>1</v>
      </c>
      <c r="F657" s="56">
        <v>1</v>
      </c>
      <c r="G657" s="56">
        <v>0</v>
      </c>
      <c r="H657" s="56">
        <v>2</v>
      </c>
      <c r="I657" s="56">
        <v>25</v>
      </c>
      <c r="J657" s="104">
        <v>0.08</v>
      </c>
      <c r="K657" s="56" t="s">
        <v>2728</v>
      </c>
      <c r="L657" s="56" t="s">
        <v>2726</v>
      </c>
      <c r="M657" s="56" t="s">
        <v>2725</v>
      </c>
      <c r="N657" s="56" t="s">
        <v>7372</v>
      </c>
      <c r="O657" s="56"/>
      <c r="P657" s="56"/>
      <c r="Q657" s="56"/>
      <c r="R657" s="56" t="s">
        <v>18</v>
      </c>
      <c r="S657" s="57" t="s">
        <v>55</v>
      </c>
      <c r="T657" s="58" t="s">
        <v>7330</v>
      </c>
      <c r="U657" s="56" t="s">
        <v>13</v>
      </c>
      <c r="V657" s="58" t="s">
        <v>13</v>
      </c>
      <c r="W657" s="58" t="s">
        <v>7330</v>
      </c>
      <c r="X657" s="58" t="s">
        <v>13</v>
      </c>
      <c r="Y657" s="58" t="s">
        <v>13</v>
      </c>
      <c r="Z657" s="58" t="s">
        <v>7330</v>
      </c>
      <c r="AA657" s="58" t="s">
        <v>13</v>
      </c>
      <c r="AB657" s="58" t="s">
        <v>13</v>
      </c>
      <c r="AC657" s="56" t="s">
        <v>13</v>
      </c>
      <c r="AD657" s="56" t="s">
        <v>13</v>
      </c>
      <c r="AE657" s="56" t="s">
        <v>13</v>
      </c>
      <c r="AF657" s="56" t="s">
        <v>7330</v>
      </c>
      <c r="AG657" s="56" t="s">
        <v>13</v>
      </c>
      <c r="AH657" s="56" t="s">
        <v>13</v>
      </c>
    </row>
    <row r="658" spans="1:34" ht="24.9" customHeight="1" x14ac:dyDescent="0.3">
      <c r="A658" s="54" t="s">
        <v>3635</v>
      </c>
      <c r="B658" s="55" t="s">
        <v>3634</v>
      </c>
      <c r="C658" s="56" t="s">
        <v>3637</v>
      </c>
      <c r="D658" s="56"/>
      <c r="E658" s="56">
        <v>0</v>
      </c>
      <c r="F658" s="56">
        <v>0</v>
      </c>
      <c r="G658" s="56">
        <v>1</v>
      </c>
      <c r="H658" s="56">
        <v>1</v>
      </c>
      <c r="I658" s="56">
        <v>13</v>
      </c>
      <c r="J658" s="104">
        <v>7.6923076923076927E-2</v>
      </c>
      <c r="K658" s="56" t="s">
        <v>3636</v>
      </c>
      <c r="L658" s="56" t="s">
        <v>3638</v>
      </c>
      <c r="M658" s="56" t="s">
        <v>3639</v>
      </c>
      <c r="N658" s="56" t="s">
        <v>7386</v>
      </c>
      <c r="O658" s="56"/>
      <c r="P658" s="56"/>
      <c r="Q658" s="56"/>
      <c r="R658" s="56" t="s">
        <v>18</v>
      </c>
      <c r="S658" s="56" t="s">
        <v>130</v>
      </c>
      <c r="T658" s="58" t="s">
        <v>13</v>
      </c>
      <c r="U658" s="56" t="s">
        <v>13</v>
      </c>
      <c r="V658" s="58" t="s">
        <v>7330</v>
      </c>
      <c r="W658" s="58" t="s">
        <v>7330</v>
      </c>
      <c r="X658" s="58" t="s">
        <v>13</v>
      </c>
      <c r="Y658" s="58" t="s">
        <v>13</v>
      </c>
      <c r="Z658" s="58" t="s">
        <v>13</v>
      </c>
      <c r="AA658" s="58" t="s">
        <v>7330</v>
      </c>
      <c r="AB658" s="58" t="s">
        <v>13</v>
      </c>
      <c r="AC658" s="56" t="s">
        <v>13</v>
      </c>
      <c r="AD658" s="56" t="s">
        <v>13</v>
      </c>
      <c r="AE658" s="56" t="s">
        <v>7330</v>
      </c>
      <c r="AF658" s="56" t="s">
        <v>13</v>
      </c>
      <c r="AG658" s="56" t="s">
        <v>7330</v>
      </c>
      <c r="AH658" s="56" t="s">
        <v>13</v>
      </c>
    </row>
    <row r="659" spans="1:34" ht="24.9" customHeight="1" x14ac:dyDescent="0.3">
      <c r="A659" s="54" t="s">
        <v>2515</v>
      </c>
      <c r="B659" s="55" t="s">
        <v>2514</v>
      </c>
      <c r="C659" s="56" t="s">
        <v>2517</v>
      </c>
      <c r="D659" s="56"/>
      <c r="E659" s="56">
        <v>0</v>
      </c>
      <c r="F659" s="56">
        <v>0</v>
      </c>
      <c r="G659" s="56">
        <v>3</v>
      </c>
      <c r="H659" s="56">
        <v>3</v>
      </c>
      <c r="I659" s="56">
        <v>13</v>
      </c>
      <c r="J659" s="104">
        <v>0.23076923076923078</v>
      </c>
      <c r="K659" s="56" t="s">
        <v>2516</v>
      </c>
      <c r="L659" s="56" t="s">
        <v>2518</v>
      </c>
      <c r="M659" s="56" t="s">
        <v>110</v>
      </c>
      <c r="N659" s="56">
        <v>100</v>
      </c>
      <c r="O659" s="56"/>
      <c r="P659" s="56"/>
      <c r="Q659" s="56"/>
      <c r="R659" s="56" t="s">
        <v>18</v>
      </c>
      <c r="S659" s="56" t="s">
        <v>644</v>
      </c>
      <c r="T659" s="58" t="s">
        <v>13</v>
      </c>
      <c r="U659" s="56" t="s">
        <v>13</v>
      </c>
      <c r="V659" s="58" t="s">
        <v>7330</v>
      </c>
      <c r="W659" s="58" t="s">
        <v>7330</v>
      </c>
      <c r="X659" s="58" t="s">
        <v>13</v>
      </c>
      <c r="Y659" s="58" t="s">
        <v>13</v>
      </c>
      <c r="Z659" s="58" t="s">
        <v>13</v>
      </c>
      <c r="AA659" s="58" t="s">
        <v>13</v>
      </c>
      <c r="AB659" s="58" t="s">
        <v>13</v>
      </c>
      <c r="AC659" s="56" t="s">
        <v>13</v>
      </c>
      <c r="AD659" s="56" t="s">
        <v>13</v>
      </c>
      <c r="AE659" s="56" t="s">
        <v>13</v>
      </c>
      <c r="AF659" s="56" t="s">
        <v>13</v>
      </c>
      <c r="AG659" s="56" t="s">
        <v>7330</v>
      </c>
      <c r="AH659" s="56" t="s">
        <v>13</v>
      </c>
    </row>
    <row r="660" spans="1:34" ht="24.9" customHeight="1" x14ac:dyDescent="0.3">
      <c r="A660" s="54" t="s">
        <v>2823</v>
      </c>
      <c r="B660" s="55" t="s">
        <v>2797</v>
      </c>
      <c r="C660" s="56" t="s">
        <v>2801</v>
      </c>
      <c r="D660" s="56" t="s">
        <v>2798</v>
      </c>
      <c r="E660" s="56">
        <v>8</v>
      </c>
      <c r="F660" s="56">
        <v>1</v>
      </c>
      <c r="G660" s="56">
        <v>4</v>
      </c>
      <c r="H660" s="56">
        <v>13</v>
      </c>
      <c r="I660" s="56">
        <v>70</v>
      </c>
      <c r="J660" s="104">
        <v>0.18571428571428572</v>
      </c>
      <c r="K660" s="56" t="s">
        <v>2824</v>
      </c>
      <c r="L660" s="56" t="s">
        <v>2802</v>
      </c>
      <c r="M660" s="56" t="s">
        <v>2801</v>
      </c>
      <c r="N660" s="56" t="s">
        <v>7386</v>
      </c>
      <c r="O660" s="56"/>
      <c r="P660" s="56"/>
      <c r="Q660" s="56"/>
      <c r="R660" s="56" t="s">
        <v>18</v>
      </c>
      <c r="S660" s="56" t="s">
        <v>102</v>
      </c>
      <c r="T660" s="58" t="s">
        <v>7330</v>
      </c>
      <c r="U660" s="56" t="s">
        <v>13</v>
      </c>
      <c r="V660" s="58" t="s">
        <v>13</v>
      </c>
      <c r="W660" s="58" t="s">
        <v>7330</v>
      </c>
      <c r="X660" s="58" t="s">
        <v>13</v>
      </c>
      <c r="Y660" s="58" t="s">
        <v>13</v>
      </c>
      <c r="Z660" s="58" t="s">
        <v>13</v>
      </c>
      <c r="AA660" s="58" t="s">
        <v>13</v>
      </c>
      <c r="AB660" s="58" t="s">
        <v>13</v>
      </c>
      <c r="AC660" s="56" t="s">
        <v>13</v>
      </c>
      <c r="AD660" s="56" t="s">
        <v>13</v>
      </c>
      <c r="AE660" s="56" t="s">
        <v>13</v>
      </c>
      <c r="AF660" s="56" t="s">
        <v>7330</v>
      </c>
      <c r="AG660" s="56" t="s">
        <v>13</v>
      </c>
      <c r="AH660" s="56" t="s">
        <v>13</v>
      </c>
    </row>
    <row r="661" spans="1:34" ht="24.9" customHeight="1" x14ac:dyDescent="0.3">
      <c r="A661" s="54" t="s">
        <v>1613</v>
      </c>
      <c r="B661" s="55" t="s">
        <v>1597</v>
      </c>
      <c r="C661" s="56" t="s">
        <v>1601</v>
      </c>
      <c r="D661" s="56" t="s">
        <v>1598</v>
      </c>
      <c r="E661" s="56">
        <v>4</v>
      </c>
      <c r="F661" s="56">
        <v>3</v>
      </c>
      <c r="G661" s="56">
        <v>3</v>
      </c>
      <c r="H661" s="56">
        <v>10</v>
      </c>
      <c r="I661" s="56">
        <v>50</v>
      </c>
      <c r="J661" s="104">
        <v>0.2</v>
      </c>
      <c r="K661" s="56" t="s">
        <v>1614</v>
      </c>
      <c r="L661" s="56" t="s">
        <v>1602</v>
      </c>
      <c r="M661" s="56" t="s">
        <v>1601</v>
      </c>
      <c r="N661" s="56" t="s">
        <v>7375</v>
      </c>
      <c r="O661" s="56"/>
      <c r="P661" s="56"/>
      <c r="Q661" s="56"/>
      <c r="R661" s="56" t="s">
        <v>18</v>
      </c>
      <c r="S661" s="57" t="s">
        <v>55</v>
      </c>
      <c r="T661" s="58" t="s">
        <v>13</v>
      </c>
      <c r="U661" s="56" t="s">
        <v>13</v>
      </c>
      <c r="V661" s="58" t="s">
        <v>7330</v>
      </c>
      <c r="W661" s="58" t="s">
        <v>13</v>
      </c>
      <c r="X661" s="58" t="s">
        <v>13</v>
      </c>
      <c r="Y661" s="58" t="s">
        <v>7330</v>
      </c>
      <c r="Z661" s="58" t="s">
        <v>13</v>
      </c>
      <c r="AA661" s="58" t="s">
        <v>7330</v>
      </c>
      <c r="AB661" s="58" t="s">
        <v>13</v>
      </c>
      <c r="AC661" s="56" t="s">
        <v>13</v>
      </c>
      <c r="AD661" s="56" t="s">
        <v>13</v>
      </c>
      <c r="AE661" s="56" t="s">
        <v>13</v>
      </c>
      <c r="AF661" s="56" t="s">
        <v>13</v>
      </c>
      <c r="AG661" s="56" t="s">
        <v>7330</v>
      </c>
      <c r="AH661" s="56" t="s">
        <v>13</v>
      </c>
    </row>
    <row r="662" spans="1:34" ht="24.9" customHeight="1" x14ac:dyDescent="0.3">
      <c r="A662" s="59" t="s">
        <v>685</v>
      </c>
      <c r="B662" s="60" t="s">
        <v>674</v>
      </c>
      <c r="C662" s="57" t="s">
        <v>677</v>
      </c>
      <c r="D662" s="56" t="s">
        <v>7421</v>
      </c>
      <c r="E662" s="57">
        <v>1</v>
      </c>
      <c r="F662" s="57">
        <v>5</v>
      </c>
      <c r="G662" s="57">
        <v>2</v>
      </c>
      <c r="H662" s="57">
        <v>8</v>
      </c>
      <c r="I662" s="57">
        <v>60</v>
      </c>
      <c r="J662" s="104">
        <v>0.13333333333333333</v>
      </c>
      <c r="K662" s="56" t="s">
        <v>686</v>
      </c>
      <c r="L662" s="57" t="s">
        <v>678</v>
      </c>
      <c r="M662" s="57" t="s">
        <v>679</v>
      </c>
      <c r="N662" s="57" t="s">
        <v>7387</v>
      </c>
      <c r="O662" s="57"/>
      <c r="P662" s="57"/>
      <c r="Q662" s="57"/>
      <c r="R662" s="57" t="s">
        <v>18</v>
      </c>
      <c r="S662" s="56" t="s">
        <v>680</v>
      </c>
      <c r="T662" s="61" t="s">
        <v>13</v>
      </c>
      <c r="U662" s="56" t="s">
        <v>7330</v>
      </c>
      <c r="V662" s="61" t="s">
        <v>13</v>
      </c>
      <c r="W662" s="61" t="s">
        <v>13</v>
      </c>
      <c r="X662" s="61" t="s">
        <v>13</v>
      </c>
      <c r="Y662" s="61" t="s">
        <v>13</v>
      </c>
      <c r="Z662" s="61" t="s">
        <v>13</v>
      </c>
      <c r="AA662" s="61" t="s">
        <v>13</v>
      </c>
      <c r="AB662" s="61" t="s">
        <v>13</v>
      </c>
      <c r="AC662" s="56" t="s">
        <v>13</v>
      </c>
      <c r="AD662" s="56" t="s">
        <v>7330</v>
      </c>
      <c r="AE662" s="56" t="s">
        <v>13</v>
      </c>
      <c r="AF662" s="56" t="s">
        <v>13</v>
      </c>
      <c r="AG662" s="56" t="s">
        <v>13</v>
      </c>
      <c r="AH662" s="56" t="s">
        <v>13</v>
      </c>
    </row>
    <row r="663" spans="1:34" ht="24.9" customHeight="1" x14ac:dyDescent="0.3">
      <c r="A663" s="54" t="s">
        <v>2888</v>
      </c>
      <c r="B663" s="55" t="s">
        <v>2869</v>
      </c>
      <c r="C663" s="56" t="s">
        <v>2873</v>
      </c>
      <c r="D663" s="56" t="s">
        <v>2870</v>
      </c>
      <c r="E663" s="56">
        <v>6</v>
      </c>
      <c r="F663" s="56">
        <v>1</v>
      </c>
      <c r="G663" s="56">
        <v>8</v>
      </c>
      <c r="H663" s="56">
        <v>15</v>
      </c>
      <c r="I663" s="56">
        <v>60</v>
      </c>
      <c r="J663" s="104">
        <v>0.25</v>
      </c>
      <c r="K663" s="56" t="s">
        <v>2889</v>
      </c>
      <c r="L663" s="56" t="s">
        <v>2874</v>
      </c>
      <c r="M663" s="56" t="s">
        <v>2875</v>
      </c>
      <c r="N663" s="56">
        <v>100</v>
      </c>
      <c r="O663" s="56"/>
      <c r="P663" s="56"/>
      <c r="Q663" s="56"/>
      <c r="R663" s="56" t="s">
        <v>18</v>
      </c>
      <c r="S663" s="56" t="s">
        <v>644</v>
      </c>
      <c r="T663" s="58" t="s">
        <v>13</v>
      </c>
      <c r="U663" s="56" t="s">
        <v>13</v>
      </c>
      <c r="V663" s="58" t="s">
        <v>7330</v>
      </c>
      <c r="W663" s="58" t="s">
        <v>13</v>
      </c>
      <c r="X663" s="58" t="s">
        <v>13</v>
      </c>
      <c r="Y663" s="58" t="s">
        <v>7330</v>
      </c>
      <c r="Z663" s="58" t="s">
        <v>13</v>
      </c>
      <c r="AA663" s="58" t="s">
        <v>13</v>
      </c>
      <c r="AB663" s="58" t="s">
        <v>7330</v>
      </c>
      <c r="AC663" s="56" t="s">
        <v>13</v>
      </c>
      <c r="AD663" s="56" t="s">
        <v>13</v>
      </c>
      <c r="AE663" s="56" t="s">
        <v>7330</v>
      </c>
      <c r="AF663" s="56" t="s">
        <v>13</v>
      </c>
      <c r="AG663" s="56" t="s">
        <v>13</v>
      </c>
      <c r="AH663" s="56" t="s">
        <v>7330</v>
      </c>
    </row>
    <row r="664" spans="1:34" ht="24.9" customHeight="1" x14ac:dyDescent="0.3">
      <c r="A664" s="59" t="s">
        <v>5229</v>
      </c>
      <c r="B664" s="60" t="s">
        <v>5227</v>
      </c>
      <c r="C664" s="57" t="s">
        <v>5231</v>
      </c>
      <c r="D664" s="57" t="s">
        <v>5228</v>
      </c>
      <c r="E664" s="57">
        <v>1</v>
      </c>
      <c r="F664" s="57">
        <v>1</v>
      </c>
      <c r="G664" s="57">
        <v>0</v>
      </c>
      <c r="H664" s="57">
        <v>2</v>
      </c>
      <c r="I664" s="57">
        <v>30</v>
      </c>
      <c r="J664" s="104">
        <v>6.6666666666666666E-2</v>
      </c>
      <c r="K664" s="56" t="s">
        <v>5230</v>
      </c>
      <c r="L664" s="57" t="s">
        <v>5232</v>
      </c>
      <c r="M664" s="57" t="s">
        <v>5233</v>
      </c>
      <c r="N664" s="57">
        <v>100</v>
      </c>
      <c r="O664" s="57"/>
      <c r="P664" s="57"/>
      <c r="Q664" s="57"/>
      <c r="R664" s="57" t="s">
        <v>18</v>
      </c>
      <c r="S664" s="56" t="s">
        <v>465</v>
      </c>
      <c r="T664" s="61" t="s">
        <v>13</v>
      </c>
      <c r="U664" s="56" t="s">
        <v>7330</v>
      </c>
      <c r="V664" s="61" t="s">
        <v>13</v>
      </c>
      <c r="W664" s="61" t="s">
        <v>13</v>
      </c>
      <c r="X664" s="61" t="s">
        <v>7330</v>
      </c>
      <c r="Y664" s="61" t="s">
        <v>13</v>
      </c>
      <c r="Z664" s="61" t="s">
        <v>13</v>
      </c>
      <c r="AA664" s="58" t="s">
        <v>7330</v>
      </c>
      <c r="AB664" s="61" t="s">
        <v>13</v>
      </c>
      <c r="AC664" s="56" t="s">
        <v>13</v>
      </c>
      <c r="AD664" s="56" t="s">
        <v>7330</v>
      </c>
      <c r="AE664" s="56" t="s">
        <v>13</v>
      </c>
      <c r="AF664" s="56" t="s">
        <v>13</v>
      </c>
      <c r="AG664" s="56" t="s">
        <v>7330</v>
      </c>
      <c r="AH664" s="56" t="s">
        <v>13</v>
      </c>
    </row>
    <row r="665" spans="1:34" ht="24.9" customHeight="1" x14ac:dyDescent="0.3">
      <c r="A665" s="54" t="s">
        <v>6808</v>
      </c>
      <c r="B665" s="55" t="s">
        <v>6803</v>
      </c>
      <c r="C665" s="56" t="s">
        <v>6806</v>
      </c>
      <c r="D665" s="56"/>
      <c r="E665" s="56">
        <v>1</v>
      </c>
      <c r="F665" s="56">
        <v>1</v>
      </c>
      <c r="G665" s="56">
        <v>0</v>
      </c>
      <c r="H665" s="56">
        <v>2</v>
      </c>
      <c r="I665" s="56">
        <v>11</v>
      </c>
      <c r="J665" s="104">
        <v>0.18181818181818182</v>
      </c>
      <c r="K665" s="56" t="s">
        <v>6809</v>
      </c>
      <c r="L665" s="56" t="s">
        <v>6807</v>
      </c>
      <c r="M665" s="56" t="s">
        <v>202</v>
      </c>
      <c r="N665" s="56">
        <v>100</v>
      </c>
      <c r="O665" s="56"/>
      <c r="P665" s="56"/>
      <c r="Q665" s="56"/>
      <c r="R665" s="56" t="s">
        <v>18</v>
      </c>
      <c r="S665" s="57" t="s">
        <v>130</v>
      </c>
      <c r="T665" s="58" t="s">
        <v>7330</v>
      </c>
      <c r="U665" s="56" t="s">
        <v>13</v>
      </c>
      <c r="V665" s="58" t="s">
        <v>13</v>
      </c>
      <c r="W665" s="58" t="s">
        <v>7330</v>
      </c>
      <c r="X665" s="58" t="s">
        <v>13</v>
      </c>
      <c r="Y665" s="58" t="s">
        <v>13</v>
      </c>
      <c r="Z665" s="58" t="s">
        <v>7330</v>
      </c>
      <c r="AA665" s="58" t="s">
        <v>13</v>
      </c>
      <c r="AB665" s="58" t="s">
        <v>13</v>
      </c>
      <c r="AC665" s="56" t="s">
        <v>13</v>
      </c>
      <c r="AD665" s="56" t="s">
        <v>13</v>
      </c>
      <c r="AE665" s="56" t="s">
        <v>13</v>
      </c>
      <c r="AF665" s="56" t="s">
        <v>13</v>
      </c>
      <c r="AG665" s="56" t="s">
        <v>13</v>
      </c>
      <c r="AH665" s="56" t="s">
        <v>13</v>
      </c>
    </row>
    <row r="666" spans="1:34" ht="24.9" customHeight="1" x14ac:dyDescent="0.3">
      <c r="A666" s="54" t="s">
        <v>7058</v>
      </c>
      <c r="B666" s="55" t="s">
        <v>7056</v>
      </c>
      <c r="C666" s="56" t="s">
        <v>7060</v>
      </c>
      <c r="D666" s="56" t="s">
        <v>7057</v>
      </c>
      <c r="E666" s="56">
        <v>1</v>
      </c>
      <c r="F666" s="56">
        <v>0</v>
      </c>
      <c r="G666" s="56">
        <v>0</v>
      </c>
      <c r="H666" s="56">
        <v>1</v>
      </c>
      <c r="I666" s="56">
        <v>17</v>
      </c>
      <c r="J666" s="104">
        <v>5.8823529411764705E-2</v>
      </c>
      <c r="K666" s="56" t="s">
        <v>7059</v>
      </c>
      <c r="L666" s="56" t="s">
        <v>7061</v>
      </c>
      <c r="M666" s="56" t="s">
        <v>7060</v>
      </c>
      <c r="N666" s="56">
        <v>100</v>
      </c>
      <c r="O666" s="56"/>
      <c r="P666" s="56"/>
      <c r="Q666" s="56"/>
      <c r="R666" s="56" t="s">
        <v>18</v>
      </c>
      <c r="S666" s="56" t="s">
        <v>102</v>
      </c>
      <c r="T666" s="58" t="s">
        <v>7330</v>
      </c>
      <c r="U666" s="56" t="s">
        <v>13</v>
      </c>
      <c r="V666" s="58" t="s">
        <v>13</v>
      </c>
      <c r="W666" s="58" t="s">
        <v>7330</v>
      </c>
      <c r="X666" s="58" t="s">
        <v>13</v>
      </c>
      <c r="Y666" s="58" t="s">
        <v>13</v>
      </c>
      <c r="Z666" s="58" t="s">
        <v>13</v>
      </c>
      <c r="AA666" s="58" t="s">
        <v>13</v>
      </c>
      <c r="AB666" s="58" t="s">
        <v>13</v>
      </c>
      <c r="AC666" s="56" t="s">
        <v>13</v>
      </c>
      <c r="AD666" s="56" t="s">
        <v>13</v>
      </c>
      <c r="AE666" s="56" t="s">
        <v>13</v>
      </c>
      <c r="AF666" s="56" t="s">
        <v>13</v>
      </c>
      <c r="AG666" s="56" t="s">
        <v>13</v>
      </c>
      <c r="AH666" s="56" t="s">
        <v>13</v>
      </c>
    </row>
    <row r="667" spans="1:34" ht="24.9" customHeight="1" x14ac:dyDescent="0.3">
      <c r="A667" s="54" t="s">
        <v>4063</v>
      </c>
      <c r="B667" s="55" t="s">
        <v>4057</v>
      </c>
      <c r="C667" s="56" t="s">
        <v>4060</v>
      </c>
      <c r="D667" s="56" t="s">
        <v>7426</v>
      </c>
      <c r="E667" s="56">
        <v>1</v>
      </c>
      <c r="F667" s="56">
        <v>0</v>
      </c>
      <c r="G667" s="56">
        <v>3</v>
      </c>
      <c r="H667" s="56">
        <v>4</v>
      </c>
      <c r="I667" s="56">
        <v>46</v>
      </c>
      <c r="J667" s="104">
        <v>8.6956521739130432E-2</v>
      </c>
      <c r="K667" s="56" t="s">
        <v>4064</v>
      </c>
      <c r="L667" s="56" t="s">
        <v>4061</v>
      </c>
      <c r="M667" s="56" t="s">
        <v>4062</v>
      </c>
      <c r="N667" s="56" t="s">
        <v>7386</v>
      </c>
      <c r="O667" s="56"/>
      <c r="P667" s="56"/>
      <c r="Q667" s="56"/>
      <c r="R667" s="56" t="s">
        <v>18</v>
      </c>
      <c r="S667" s="56" t="s">
        <v>644</v>
      </c>
      <c r="T667" s="58" t="s">
        <v>13</v>
      </c>
      <c r="U667" s="56" t="s">
        <v>13</v>
      </c>
      <c r="V667" s="58" t="s">
        <v>7330</v>
      </c>
      <c r="W667" s="58" t="s">
        <v>13</v>
      </c>
      <c r="X667" s="58" t="s">
        <v>13</v>
      </c>
      <c r="Y667" s="58" t="s">
        <v>7330</v>
      </c>
      <c r="Z667" s="58" t="s">
        <v>13</v>
      </c>
      <c r="AA667" s="58" t="s">
        <v>7330</v>
      </c>
      <c r="AB667" s="58" t="s">
        <v>13</v>
      </c>
      <c r="AC667" s="56" t="s">
        <v>13</v>
      </c>
      <c r="AD667" s="56" t="s">
        <v>7330</v>
      </c>
      <c r="AE667" s="56" t="s">
        <v>13</v>
      </c>
      <c r="AF667" s="56" t="s">
        <v>13</v>
      </c>
      <c r="AG667" s="56" t="s">
        <v>13</v>
      </c>
      <c r="AH667" s="56" t="s">
        <v>13</v>
      </c>
    </row>
    <row r="668" spans="1:34" ht="24.9" customHeight="1" x14ac:dyDescent="0.3">
      <c r="A668" s="54" t="s">
        <v>2942</v>
      </c>
      <c r="B668" s="55" t="s">
        <v>2921</v>
      </c>
      <c r="C668" s="56" t="s">
        <v>2925</v>
      </c>
      <c r="D668" s="56" t="s">
        <v>2922</v>
      </c>
      <c r="E668" s="56">
        <v>3</v>
      </c>
      <c r="F668" s="56">
        <v>4</v>
      </c>
      <c r="G668" s="56">
        <v>2</v>
      </c>
      <c r="H668" s="56">
        <v>9</v>
      </c>
      <c r="I668" s="56">
        <v>72</v>
      </c>
      <c r="J668" s="104">
        <v>0.125</v>
      </c>
      <c r="K668" s="56" t="s">
        <v>2943</v>
      </c>
      <c r="L668" s="56" t="s">
        <v>2926</v>
      </c>
      <c r="M668" s="56" t="s">
        <v>2925</v>
      </c>
      <c r="N668" s="56">
        <v>100</v>
      </c>
      <c r="O668" s="56"/>
      <c r="P668" s="56"/>
      <c r="Q668" s="56"/>
      <c r="R668" s="56" t="s">
        <v>18</v>
      </c>
      <c r="S668" s="57" t="s">
        <v>19</v>
      </c>
      <c r="T668" s="58" t="s">
        <v>7330</v>
      </c>
      <c r="U668" s="56" t="s">
        <v>13</v>
      </c>
      <c r="V668" s="58" t="s">
        <v>13</v>
      </c>
      <c r="W668" s="58" t="s">
        <v>7330</v>
      </c>
      <c r="X668" s="58" t="s">
        <v>13</v>
      </c>
      <c r="Y668" s="58" t="s">
        <v>13</v>
      </c>
      <c r="Z668" s="58" t="s">
        <v>13</v>
      </c>
      <c r="AA668" s="58" t="s">
        <v>13</v>
      </c>
      <c r="AB668" s="58" t="s">
        <v>13</v>
      </c>
      <c r="AC668" s="56" t="s">
        <v>13</v>
      </c>
      <c r="AD668" s="56" t="s">
        <v>13</v>
      </c>
      <c r="AE668" s="56" t="s">
        <v>13</v>
      </c>
      <c r="AF668" s="56" t="s">
        <v>13</v>
      </c>
      <c r="AG668" s="56" t="s">
        <v>13</v>
      </c>
      <c r="AH668" s="56" t="s">
        <v>13</v>
      </c>
    </row>
    <row r="669" spans="1:34" ht="24.9" customHeight="1" x14ac:dyDescent="0.3">
      <c r="A669" s="59" t="s">
        <v>6378</v>
      </c>
      <c r="B669" s="60" t="s">
        <v>6369</v>
      </c>
      <c r="C669" s="57" t="s">
        <v>6373</v>
      </c>
      <c r="D669" s="57" t="s">
        <v>6370</v>
      </c>
      <c r="E669" s="56">
        <v>3</v>
      </c>
      <c r="F669" s="56">
        <v>5</v>
      </c>
      <c r="G669" s="56">
        <v>5</v>
      </c>
      <c r="H669" s="56">
        <v>13</v>
      </c>
      <c r="I669" s="56">
        <v>46</v>
      </c>
      <c r="J669" s="104">
        <v>0.28260869565217389</v>
      </c>
      <c r="K669" s="56" t="s">
        <v>6379</v>
      </c>
      <c r="L669" s="57" t="s">
        <v>6374</v>
      </c>
      <c r="M669" s="57" t="s">
        <v>6375</v>
      </c>
      <c r="N669" s="57">
        <v>100</v>
      </c>
      <c r="O669" s="57"/>
      <c r="P669" s="57"/>
      <c r="Q669" s="57"/>
      <c r="R669" s="57" t="s">
        <v>18</v>
      </c>
      <c r="S669" s="56" t="s">
        <v>465</v>
      </c>
      <c r="T669" s="61" t="s">
        <v>13</v>
      </c>
      <c r="U669" s="56" t="s">
        <v>7330</v>
      </c>
      <c r="V669" s="61" t="s">
        <v>13</v>
      </c>
      <c r="W669" s="61" t="s">
        <v>13</v>
      </c>
      <c r="X669" s="61" t="s">
        <v>7330</v>
      </c>
      <c r="Y669" s="61" t="s">
        <v>13</v>
      </c>
      <c r="Z669" s="61" t="s">
        <v>13</v>
      </c>
      <c r="AA669" s="61" t="s">
        <v>13</v>
      </c>
      <c r="AB669" s="61" t="s">
        <v>13</v>
      </c>
      <c r="AC669" s="56" t="s">
        <v>13</v>
      </c>
      <c r="AD669" s="56" t="s">
        <v>13</v>
      </c>
      <c r="AE669" s="56" t="s">
        <v>13</v>
      </c>
      <c r="AF669" s="56" t="s">
        <v>13</v>
      </c>
      <c r="AG669" s="56" t="s">
        <v>13</v>
      </c>
      <c r="AH669" s="56" t="s">
        <v>13</v>
      </c>
    </row>
    <row r="670" spans="1:34" ht="24.9" customHeight="1" x14ac:dyDescent="0.3">
      <c r="A670" s="54" t="s">
        <v>4266</v>
      </c>
      <c r="B670" s="55" t="s">
        <v>4241</v>
      </c>
      <c r="C670" s="56" t="s">
        <v>3581</v>
      </c>
      <c r="D670" s="56" t="s">
        <v>4242</v>
      </c>
      <c r="E670" s="56">
        <v>5</v>
      </c>
      <c r="F670" s="56">
        <v>2</v>
      </c>
      <c r="G670" s="56">
        <v>6</v>
      </c>
      <c r="H670" s="56">
        <v>13</v>
      </c>
      <c r="I670" s="56">
        <v>36</v>
      </c>
      <c r="J670" s="104">
        <v>0.3611111111111111</v>
      </c>
      <c r="K670" s="56" t="s">
        <v>4267</v>
      </c>
      <c r="L670" s="56" t="s">
        <v>4245</v>
      </c>
      <c r="M670" s="56" t="s">
        <v>4246</v>
      </c>
      <c r="N670" s="56">
        <v>100</v>
      </c>
      <c r="O670" s="56"/>
      <c r="P670" s="56"/>
      <c r="Q670" s="56"/>
      <c r="R670" s="56" t="s">
        <v>18</v>
      </c>
      <c r="S670" s="56" t="s">
        <v>465</v>
      </c>
      <c r="T670" s="58" t="s">
        <v>7330</v>
      </c>
      <c r="U670" s="56" t="s">
        <v>13</v>
      </c>
      <c r="V670" s="58" t="s">
        <v>13</v>
      </c>
      <c r="W670" s="58" t="s">
        <v>7330</v>
      </c>
      <c r="X670" s="58" t="s">
        <v>13</v>
      </c>
      <c r="Y670" s="58" t="s">
        <v>13</v>
      </c>
      <c r="Z670" s="58" t="s">
        <v>13</v>
      </c>
      <c r="AA670" s="58" t="s">
        <v>13</v>
      </c>
      <c r="AB670" s="58" t="s">
        <v>13</v>
      </c>
      <c r="AC670" s="56" t="s">
        <v>13</v>
      </c>
      <c r="AD670" s="56" t="s">
        <v>13</v>
      </c>
      <c r="AE670" s="56" t="s">
        <v>13</v>
      </c>
      <c r="AF670" s="56" t="s">
        <v>13</v>
      </c>
      <c r="AG670" s="56" t="s">
        <v>13</v>
      </c>
      <c r="AH670" s="56" t="s">
        <v>13</v>
      </c>
    </row>
    <row r="671" spans="1:34" ht="24.9" customHeight="1" x14ac:dyDescent="0.3">
      <c r="A671" s="54" t="s">
        <v>5764</v>
      </c>
      <c r="B671" s="55" t="s">
        <v>5755</v>
      </c>
      <c r="C671" s="56" t="s">
        <v>3529</v>
      </c>
      <c r="D671" s="56" t="s">
        <v>5756</v>
      </c>
      <c r="E671" s="56">
        <v>2</v>
      </c>
      <c r="F671" s="56">
        <v>0</v>
      </c>
      <c r="G671" s="56">
        <v>3</v>
      </c>
      <c r="H671" s="56">
        <v>5</v>
      </c>
      <c r="I671" s="56">
        <v>21</v>
      </c>
      <c r="J671" s="104">
        <v>0.23809523809523808</v>
      </c>
      <c r="K671" s="56" t="s">
        <v>5765</v>
      </c>
      <c r="L671" s="56" t="s">
        <v>5759</v>
      </c>
      <c r="M671" s="56" t="s">
        <v>3529</v>
      </c>
      <c r="N671" s="56" t="s">
        <v>7377</v>
      </c>
      <c r="O671" s="56"/>
      <c r="P671" s="56"/>
      <c r="Q671" s="56"/>
      <c r="R671" s="56" t="s">
        <v>18</v>
      </c>
      <c r="S671" s="56" t="s">
        <v>102</v>
      </c>
      <c r="T671" s="58" t="s">
        <v>7330</v>
      </c>
      <c r="U671" s="56" t="s">
        <v>13</v>
      </c>
      <c r="V671" s="58" t="s">
        <v>13</v>
      </c>
      <c r="W671" s="58" t="s">
        <v>13</v>
      </c>
      <c r="X671" s="58" t="s">
        <v>13</v>
      </c>
      <c r="Y671" s="58" t="s">
        <v>13</v>
      </c>
      <c r="Z671" s="58" t="s">
        <v>13</v>
      </c>
      <c r="AA671" s="58" t="s">
        <v>13</v>
      </c>
      <c r="AB671" s="58" t="s">
        <v>13</v>
      </c>
      <c r="AC671" s="56" t="s">
        <v>7330</v>
      </c>
      <c r="AD671" s="56" t="s">
        <v>13</v>
      </c>
      <c r="AE671" s="56" t="s">
        <v>13</v>
      </c>
      <c r="AF671" s="56" t="s">
        <v>13</v>
      </c>
      <c r="AG671" s="56" t="s">
        <v>13</v>
      </c>
      <c r="AH671" s="56" t="s">
        <v>13</v>
      </c>
    </row>
    <row r="672" spans="1:34" ht="24.9" customHeight="1" x14ac:dyDescent="0.3">
      <c r="A672" s="54" t="s">
        <v>6657</v>
      </c>
      <c r="B672" s="55" t="s">
        <v>6646</v>
      </c>
      <c r="C672" s="56" t="s">
        <v>2250</v>
      </c>
      <c r="D672" s="56" t="s">
        <v>6647</v>
      </c>
      <c r="E672" s="56">
        <v>3</v>
      </c>
      <c r="F672" s="56">
        <v>1</v>
      </c>
      <c r="G672" s="56">
        <v>4</v>
      </c>
      <c r="H672" s="56">
        <v>8</v>
      </c>
      <c r="I672" s="56">
        <v>22</v>
      </c>
      <c r="J672" s="104">
        <v>0.36363636363636365</v>
      </c>
      <c r="K672" s="56" t="s">
        <v>6658</v>
      </c>
      <c r="L672" s="56" t="s">
        <v>6650</v>
      </c>
      <c r="M672" s="56" t="s">
        <v>6651</v>
      </c>
      <c r="N672" s="56" t="s">
        <v>7374</v>
      </c>
      <c r="O672" s="56"/>
      <c r="P672" s="56"/>
      <c r="Q672" s="56"/>
      <c r="R672" s="56" t="s">
        <v>18</v>
      </c>
      <c r="S672" s="56" t="s">
        <v>102</v>
      </c>
      <c r="T672" s="58" t="s">
        <v>13</v>
      </c>
      <c r="U672" s="56" t="s">
        <v>13</v>
      </c>
      <c r="V672" s="58" t="s">
        <v>7330</v>
      </c>
      <c r="W672" s="58" t="s">
        <v>13</v>
      </c>
      <c r="X672" s="58" t="s">
        <v>13</v>
      </c>
      <c r="Y672" s="58" t="s">
        <v>7330</v>
      </c>
      <c r="Z672" s="58" t="s">
        <v>13</v>
      </c>
      <c r="AA672" s="58" t="s">
        <v>13</v>
      </c>
      <c r="AB672" s="58" t="s">
        <v>7330</v>
      </c>
      <c r="AC672" s="56" t="s">
        <v>13</v>
      </c>
      <c r="AD672" s="56" t="s">
        <v>13</v>
      </c>
      <c r="AE672" s="56" t="s">
        <v>7330</v>
      </c>
      <c r="AF672" s="56" t="s">
        <v>7330</v>
      </c>
      <c r="AG672" s="56" t="s">
        <v>13</v>
      </c>
      <c r="AH672" s="56" t="s">
        <v>13</v>
      </c>
    </row>
    <row r="673" spans="1:34" ht="24.9" customHeight="1" x14ac:dyDescent="0.3">
      <c r="A673" s="54" t="s">
        <v>3049</v>
      </c>
      <c r="B673" s="55" t="s">
        <v>3047</v>
      </c>
      <c r="C673" s="56" t="s">
        <v>2517</v>
      </c>
      <c r="D673" s="56" t="s">
        <v>3048</v>
      </c>
      <c r="E673" s="56">
        <v>2</v>
      </c>
      <c r="F673" s="56">
        <v>0</v>
      </c>
      <c r="G673" s="56">
        <v>0</v>
      </c>
      <c r="H673" s="56">
        <v>2</v>
      </c>
      <c r="I673" s="56">
        <v>8</v>
      </c>
      <c r="J673" s="104">
        <v>0.25</v>
      </c>
      <c r="K673" s="56" t="s">
        <v>3050</v>
      </c>
      <c r="L673" s="56" t="s">
        <v>3051</v>
      </c>
      <c r="M673" s="56" t="s">
        <v>3052</v>
      </c>
      <c r="N673" s="56">
        <v>100</v>
      </c>
      <c r="O673" s="56"/>
      <c r="P673" s="56"/>
      <c r="Q673" s="56"/>
      <c r="R673" s="56" t="s">
        <v>236</v>
      </c>
      <c r="S673" s="56" t="s">
        <v>644</v>
      </c>
      <c r="T673" s="58" t="s">
        <v>7330</v>
      </c>
      <c r="U673" s="56" t="s">
        <v>13</v>
      </c>
      <c r="V673" s="58" t="s">
        <v>13</v>
      </c>
      <c r="W673" s="58" t="s">
        <v>7330</v>
      </c>
      <c r="X673" s="58" t="s">
        <v>13</v>
      </c>
      <c r="Y673" s="58" t="s">
        <v>13</v>
      </c>
      <c r="Z673" s="58" t="s">
        <v>13</v>
      </c>
      <c r="AA673" s="58" t="s">
        <v>13</v>
      </c>
      <c r="AB673" s="58" t="s">
        <v>13</v>
      </c>
      <c r="AC673" s="56" t="s">
        <v>13</v>
      </c>
      <c r="AD673" s="56" t="s">
        <v>13</v>
      </c>
      <c r="AE673" s="56" t="s">
        <v>13</v>
      </c>
      <c r="AF673" s="56" t="s">
        <v>13</v>
      </c>
      <c r="AG673" s="56" t="s">
        <v>13</v>
      </c>
      <c r="AH673" s="56" t="s">
        <v>13</v>
      </c>
    </row>
    <row r="674" spans="1:34" ht="24.9" customHeight="1" x14ac:dyDescent="0.3">
      <c r="A674" s="54" t="s">
        <v>745</v>
      </c>
      <c r="B674" s="55" t="s">
        <v>726</v>
      </c>
      <c r="C674" s="56" t="s">
        <v>729</v>
      </c>
      <c r="D674" s="56"/>
      <c r="E674" s="56">
        <v>6</v>
      </c>
      <c r="F674" s="56">
        <v>2</v>
      </c>
      <c r="G674" s="56">
        <v>2</v>
      </c>
      <c r="H674" s="56">
        <v>10</v>
      </c>
      <c r="I674" s="56">
        <v>30</v>
      </c>
      <c r="J674" s="104">
        <v>0.33333333333333331</v>
      </c>
      <c r="K674" s="56" t="s">
        <v>746</v>
      </c>
      <c r="L674" s="56" t="s">
        <v>730</v>
      </c>
      <c r="M674" s="56" t="s">
        <v>731</v>
      </c>
      <c r="N674" s="56">
        <v>100</v>
      </c>
      <c r="O674" s="56"/>
      <c r="P674" s="56"/>
      <c r="Q674" s="56"/>
      <c r="R674" s="56" t="s">
        <v>18</v>
      </c>
      <c r="S674" s="56" t="s">
        <v>644</v>
      </c>
      <c r="T674" s="58" t="s">
        <v>7330</v>
      </c>
      <c r="U674" s="56" t="s">
        <v>13</v>
      </c>
      <c r="V674" s="58" t="s">
        <v>13</v>
      </c>
      <c r="W674" s="58" t="s">
        <v>7330</v>
      </c>
      <c r="X674" s="58" t="s">
        <v>13</v>
      </c>
      <c r="Y674" s="58" t="s">
        <v>13</v>
      </c>
      <c r="Z674" s="58" t="s">
        <v>13</v>
      </c>
      <c r="AA674" s="58" t="s">
        <v>13</v>
      </c>
      <c r="AB674" s="58" t="s">
        <v>13</v>
      </c>
      <c r="AC674" s="56" t="s">
        <v>13</v>
      </c>
      <c r="AD674" s="56" t="s">
        <v>13</v>
      </c>
      <c r="AE674" s="56" t="s">
        <v>13</v>
      </c>
      <c r="AF674" s="56" t="s">
        <v>13</v>
      </c>
      <c r="AG674" s="56" t="s">
        <v>13</v>
      </c>
      <c r="AH674" s="56" t="s">
        <v>13</v>
      </c>
    </row>
    <row r="675" spans="1:34" ht="24.9" customHeight="1" x14ac:dyDescent="0.3">
      <c r="A675" s="54" t="s">
        <v>2021</v>
      </c>
      <c r="B675" s="55" t="s">
        <v>2002</v>
      </c>
      <c r="C675" s="56" t="s">
        <v>2006</v>
      </c>
      <c r="D675" s="56" t="s">
        <v>2003</v>
      </c>
      <c r="E675" s="56">
        <v>5</v>
      </c>
      <c r="F675" s="56">
        <v>3</v>
      </c>
      <c r="G675" s="56">
        <v>5</v>
      </c>
      <c r="H675" s="56">
        <v>13</v>
      </c>
      <c r="I675" s="56">
        <v>26</v>
      </c>
      <c r="J675" s="104">
        <v>0.5</v>
      </c>
      <c r="K675" s="56" t="s">
        <v>2022</v>
      </c>
      <c r="L675" s="56" t="s">
        <v>2007</v>
      </c>
      <c r="M675" s="56" t="s">
        <v>2006</v>
      </c>
      <c r="N675" s="56">
        <v>100</v>
      </c>
      <c r="O675" s="56"/>
      <c r="P675" s="56"/>
      <c r="Q675" s="56"/>
      <c r="R675" s="56" t="s">
        <v>18</v>
      </c>
      <c r="S675" s="57" t="s">
        <v>55</v>
      </c>
      <c r="T675" s="58" t="s">
        <v>13</v>
      </c>
      <c r="U675" s="56" t="s">
        <v>13</v>
      </c>
      <c r="V675" s="58" t="s">
        <v>7330</v>
      </c>
      <c r="W675" s="58" t="s">
        <v>7330</v>
      </c>
      <c r="X675" s="58" t="s">
        <v>13</v>
      </c>
      <c r="Y675" s="58" t="s">
        <v>13</v>
      </c>
      <c r="Z675" s="58" t="s">
        <v>13</v>
      </c>
      <c r="AA675" s="58" t="s">
        <v>13</v>
      </c>
      <c r="AB675" s="58" t="s">
        <v>13</v>
      </c>
      <c r="AC675" s="56" t="s">
        <v>13</v>
      </c>
      <c r="AD675" s="56" t="s">
        <v>7330</v>
      </c>
      <c r="AE675" s="56" t="s">
        <v>13</v>
      </c>
      <c r="AF675" s="56" t="s">
        <v>7330</v>
      </c>
      <c r="AG675" s="56" t="s">
        <v>13</v>
      </c>
      <c r="AH675" s="56" t="s">
        <v>13</v>
      </c>
    </row>
    <row r="676" spans="1:34" ht="24.9" customHeight="1" x14ac:dyDescent="0.3">
      <c r="A676" s="54" t="s">
        <v>2886</v>
      </c>
      <c r="B676" s="55" t="s">
        <v>2869</v>
      </c>
      <c r="C676" s="56" t="s">
        <v>2873</v>
      </c>
      <c r="D676" s="56" t="s">
        <v>2870</v>
      </c>
      <c r="E676" s="56">
        <v>6</v>
      </c>
      <c r="F676" s="56">
        <v>1</v>
      </c>
      <c r="G676" s="56">
        <v>8</v>
      </c>
      <c r="H676" s="56">
        <v>15</v>
      </c>
      <c r="I676" s="56">
        <v>60</v>
      </c>
      <c r="J676" s="104">
        <v>0.25</v>
      </c>
      <c r="K676" s="56" t="s">
        <v>2887</v>
      </c>
      <c r="L676" s="56" t="s">
        <v>2874</v>
      </c>
      <c r="M676" s="56" t="s">
        <v>2875</v>
      </c>
      <c r="N676" s="56">
        <v>100</v>
      </c>
      <c r="O676" s="56"/>
      <c r="P676" s="56"/>
      <c r="Q676" s="56"/>
      <c r="R676" s="56" t="s">
        <v>18</v>
      </c>
      <c r="S676" s="56" t="s">
        <v>644</v>
      </c>
      <c r="T676" s="58" t="s">
        <v>13</v>
      </c>
      <c r="U676" s="56" t="s">
        <v>13</v>
      </c>
      <c r="V676" s="58" t="s">
        <v>7330</v>
      </c>
      <c r="W676" s="58" t="s">
        <v>13</v>
      </c>
      <c r="X676" s="58" t="s">
        <v>13</v>
      </c>
      <c r="Y676" s="58" t="s">
        <v>7330</v>
      </c>
      <c r="Z676" s="58" t="s">
        <v>13</v>
      </c>
      <c r="AA676" s="58" t="s">
        <v>7330</v>
      </c>
      <c r="AB676" s="58" t="s">
        <v>13</v>
      </c>
      <c r="AC676" s="56" t="s">
        <v>13</v>
      </c>
      <c r="AD676" s="56" t="s">
        <v>7330</v>
      </c>
      <c r="AE676" s="56" t="s">
        <v>13</v>
      </c>
      <c r="AF676" s="56" t="s">
        <v>13</v>
      </c>
      <c r="AG676" s="56" t="s">
        <v>7330</v>
      </c>
      <c r="AH676" s="56" t="s">
        <v>13</v>
      </c>
    </row>
    <row r="677" spans="1:34" ht="24.9" customHeight="1" x14ac:dyDescent="0.3">
      <c r="A677" s="54" t="s">
        <v>2884</v>
      </c>
      <c r="B677" s="55" t="s">
        <v>2869</v>
      </c>
      <c r="C677" s="56" t="s">
        <v>2873</v>
      </c>
      <c r="D677" s="56" t="s">
        <v>2870</v>
      </c>
      <c r="E677" s="56">
        <v>6</v>
      </c>
      <c r="F677" s="56">
        <v>1</v>
      </c>
      <c r="G677" s="56">
        <v>8</v>
      </c>
      <c r="H677" s="56">
        <v>15</v>
      </c>
      <c r="I677" s="56">
        <v>60</v>
      </c>
      <c r="J677" s="104">
        <v>0.25</v>
      </c>
      <c r="K677" s="56" t="s">
        <v>2885</v>
      </c>
      <c r="L677" s="56" t="s">
        <v>2874</v>
      </c>
      <c r="M677" s="56" t="s">
        <v>2875</v>
      </c>
      <c r="N677" s="56">
        <v>100</v>
      </c>
      <c r="O677" s="56"/>
      <c r="P677" s="56"/>
      <c r="Q677" s="56"/>
      <c r="R677" s="56" t="s">
        <v>18</v>
      </c>
      <c r="S677" s="56" t="s">
        <v>644</v>
      </c>
      <c r="T677" s="58" t="s">
        <v>13</v>
      </c>
      <c r="U677" s="56" t="s">
        <v>13</v>
      </c>
      <c r="V677" s="58" t="s">
        <v>7330</v>
      </c>
      <c r="W677" s="58" t="s">
        <v>13</v>
      </c>
      <c r="X677" s="58" t="s">
        <v>13</v>
      </c>
      <c r="Y677" s="58" t="s">
        <v>7330</v>
      </c>
      <c r="Z677" s="58" t="s">
        <v>13</v>
      </c>
      <c r="AA677" s="58" t="s">
        <v>13</v>
      </c>
      <c r="AB677" s="58" t="s">
        <v>7330</v>
      </c>
      <c r="AC677" s="56" t="s">
        <v>13</v>
      </c>
      <c r="AD677" s="56" t="s">
        <v>13</v>
      </c>
      <c r="AE677" s="56" t="s">
        <v>7330</v>
      </c>
      <c r="AF677" s="56" t="s">
        <v>13</v>
      </c>
      <c r="AG677" s="56" t="s">
        <v>13</v>
      </c>
      <c r="AH677" s="56" t="s">
        <v>7330</v>
      </c>
    </row>
    <row r="678" spans="1:34" ht="24.9" customHeight="1" x14ac:dyDescent="0.3">
      <c r="A678" s="54" t="s">
        <v>3729</v>
      </c>
      <c r="B678" s="55" t="s">
        <v>3727</v>
      </c>
      <c r="C678" s="56" t="s">
        <v>3731</v>
      </c>
      <c r="D678" s="56" t="s">
        <v>3728</v>
      </c>
      <c r="E678" s="56">
        <v>1</v>
      </c>
      <c r="F678" s="56">
        <v>0</v>
      </c>
      <c r="G678" s="56">
        <v>1</v>
      </c>
      <c r="H678" s="56">
        <v>2</v>
      </c>
      <c r="I678" s="56">
        <v>8</v>
      </c>
      <c r="J678" s="104">
        <v>0.25</v>
      </c>
      <c r="K678" s="56" t="s">
        <v>3730</v>
      </c>
      <c r="L678" s="56" t="s">
        <v>3732</v>
      </c>
      <c r="M678" s="56" t="s">
        <v>3731</v>
      </c>
      <c r="N678" s="56" t="s">
        <v>7375</v>
      </c>
      <c r="O678" s="56"/>
      <c r="P678" s="56"/>
      <c r="Q678" s="56"/>
      <c r="R678" s="56" t="s">
        <v>18</v>
      </c>
      <c r="S678" s="56" t="s">
        <v>465</v>
      </c>
      <c r="T678" s="58" t="s">
        <v>13</v>
      </c>
      <c r="U678" s="56" t="s">
        <v>13</v>
      </c>
      <c r="V678" s="58" t="s">
        <v>7330</v>
      </c>
      <c r="W678" s="58" t="s">
        <v>13</v>
      </c>
      <c r="X678" s="58" t="s">
        <v>13</v>
      </c>
      <c r="Y678" s="58" t="s">
        <v>7330</v>
      </c>
      <c r="Z678" s="58" t="s">
        <v>13</v>
      </c>
      <c r="AA678" s="58" t="s">
        <v>13</v>
      </c>
      <c r="AB678" s="58" t="s">
        <v>13</v>
      </c>
      <c r="AC678" s="56" t="s">
        <v>13</v>
      </c>
      <c r="AD678" s="56" t="s">
        <v>7330</v>
      </c>
      <c r="AE678" s="56" t="s">
        <v>13</v>
      </c>
      <c r="AF678" s="56" t="s">
        <v>13</v>
      </c>
      <c r="AG678" s="56" t="s">
        <v>13</v>
      </c>
      <c r="AH678" s="56" t="s">
        <v>13</v>
      </c>
    </row>
    <row r="679" spans="1:34" ht="24.9" customHeight="1" x14ac:dyDescent="0.3">
      <c r="A679" s="54" t="s">
        <v>33</v>
      </c>
      <c r="B679" s="55" t="s">
        <v>21</v>
      </c>
      <c r="C679" s="56" t="s">
        <v>26</v>
      </c>
      <c r="D679" s="56" t="s">
        <v>22</v>
      </c>
      <c r="E679" s="56">
        <v>2</v>
      </c>
      <c r="F679" s="56">
        <v>1</v>
      </c>
      <c r="G679" s="56">
        <v>1</v>
      </c>
      <c r="H679" s="56">
        <v>4</v>
      </c>
      <c r="I679" s="56">
        <v>12</v>
      </c>
      <c r="J679" s="104">
        <v>0.33333333333333331</v>
      </c>
      <c r="K679" s="56" t="s">
        <v>34</v>
      </c>
      <c r="L679" s="56" t="s">
        <v>27</v>
      </c>
      <c r="M679" s="56" t="s">
        <v>28</v>
      </c>
      <c r="N679" s="56">
        <v>100</v>
      </c>
      <c r="O679" s="56"/>
      <c r="P679" s="56"/>
      <c r="Q679" s="56"/>
      <c r="R679" s="56" t="s">
        <v>18</v>
      </c>
      <c r="S679" s="57" t="s">
        <v>19</v>
      </c>
      <c r="T679" s="58" t="s">
        <v>7330</v>
      </c>
      <c r="U679" s="56" t="s">
        <v>13</v>
      </c>
      <c r="V679" s="58" t="s">
        <v>13</v>
      </c>
      <c r="W679" s="58" t="s">
        <v>7330</v>
      </c>
      <c r="X679" s="58" t="s">
        <v>13</v>
      </c>
      <c r="Y679" s="58" t="s">
        <v>13</v>
      </c>
      <c r="Z679" s="58" t="s">
        <v>13</v>
      </c>
      <c r="AA679" s="58" t="s">
        <v>13</v>
      </c>
      <c r="AB679" s="58" t="s">
        <v>13</v>
      </c>
      <c r="AC679" s="56" t="s">
        <v>13</v>
      </c>
      <c r="AD679" s="56" t="s">
        <v>13</v>
      </c>
      <c r="AE679" s="56" t="s">
        <v>13</v>
      </c>
      <c r="AF679" s="56" t="s">
        <v>13</v>
      </c>
      <c r="AG679" s="56" t="s">
        <v>13</v>
      </c>
      <c r="AH679" s="56" t="s">
        <v>13</v>
      </c>
    </row>
    <row r="680" spans="1:34" ht="24.9" customHeight="1" x14ac:dyDescent="0.3">
      <c r="A680" s="59" t="s">
        <v>3814</v>
      </c>
      <c r="B680" s="60" t="s">
        <v>3813</v>
      </c>
      <c r="C680" s="57" t="s">
        <v>110</v>
      </c>
      <c r="D680" s="57"/>
      <c r="E680" s="57">
        <v>0</v>
      </c>
      <c r="F680" s="57">
        <v>1</v>
      </c>
      <c r="G680" s="57">
        <v>0</v>
      </c>
      <c r="H680" s="57">
        <v>1</v>
      </c>
      <c r="I680" s="57">
        <v>3</v>
      </c>
      <c r="J680" s="104">
        <v>0.33333333333333331</v>
      </c>
      <c r="K680" s="56" t="s">
        <v>3815</v>
      </c>
      <c r="L680" s="57" t="s">
        <v>3816</v>
      </c>
      <c r="M680" s="57" t="s">
        <v>110</v>
      </c>
      <c r="N680" s="57" t="s">
        <v>7404</v>
      </c>
      <c r="O680" s="57" t="s">
        <v>17985</v>
      </c>
      <c r="P680" s="57" t="s">
        <v>3817</v>
      </c>
      <c r="Q680" s="57" t="s">
        <v>7377</v>
      </c>
      <c r="R680" s="57" t="s">
        <v>18</v>
      </c>
      <c r="S680" s="57" t="s">
        <v>250</v>
      </c>
      <c r="T680" s="61" t="s">
        <v>13</v>
      </c>
      <c r="U680" s="56" t="s">
        <v>7330</v>
      </c>
      <c r="V680" s="61" t="s">
        <v>13</v>
      </c>
      <c r="W680" s="61" t="s">
        <v>13</v>
      </c>
      <c r="X680" s="61" t="s">
        <v>13</v>
      </c>
      <c r="Y680" s="61" t="s">
        <v>13</v>
      </c>
      <c r="Z680" s="61" t="s">
        <v>13</v>
      </c>
      <c r="AA680" s="58" t="s">
        <v>7330</v>
      </c>
      <c r="AB680" s="61" t="s">
        <v>13</v>
      </c>
      <c r="AC680" s="56" t="s">
        <v>13</v>
      </c>
      <c r="AD680" s="56" t="s">
        <v>13</v>
      </c>
      <c r="AE680" s="56" t="s">
        <v>13</v>
      </c>
      <c r="AF680" s="56" t="s">
        <v>13</v>
      </c>
      <c r="AG680" s="56" t="s">
        <v>13</v>
      </c>
      <c r="AH680" s="56" t="s">
        <v>13</v>
      </c>
    </row>
    <row r="681" spans="1:34" ht="24.9" customHeight="1" x14ac:dyDescent="0.3">
      <c r="A681" s="54" t="s">
        <v>2266</v>
      </c>
      <c r="B681" s="55" t="s">
        <v>2253</v>
      </c>
      <c r="C681" s="56" t="s">
        <v>2256</v>
      </c>
      <c r="D681" s="56"/>
      <c r="E681" s="56">
        <v>2</v>
      </c>
      <c r="F681" s="56">
        <v>2</v>
      </c>
      <c r="G681" s="56">
        <v>4</v>
      </c>
      <c r="H681" s="56">
        <v>8</v>
      </c>
      <c r="I681" s="56">
        <v>14</v>
      </c>
      <c r="J681" s="104">
        <v>0.5714285714285714</v>
      </c>
      <c r="K681" s="56" t="s">
        <v>2267</v>
      </c>
      <c r="L681" s="56" t="s">
        <v>2257</v>
      </c>
      <c r="M681" s="56" t="s">
        <v>2258</v>
      </c>
      <c r="N681" s="56">
        <v>100</v>
      </c>
      <c r="O681" s="56"/>
      <c r="P681" s="56"/>
      <c r="Q681" s="56"/>
      <c r="R681" s="56" t="s">
        <v>18</v>
      </c>
      <c r="S681" s="56" t="s">
        <v>149</v>
      </c>
      <c r="T681" s="58" t="s">
        <v>13</v>
      </c>
      <c r="U681" s="56" t="s">
        <v>13</v>
      </c>
      <c r="V681" s="58" t="s">
        <v>7330</v>
      </c>
      <c r="W681" s="58" t="s">
        <v>13</v>
      </c>
      <c r="X681" s="58" t="s">
        <v>13</v>
      </c>
      <c r="Y681" s="58" t="s">
        <v>7330</v>
      </c>
      <c r="Z681" s="58" t="s">
        <v>7330</v>
      </c>
      <c r="AA681" s="58" t="s">
        <v>13</v>
      </c>
      <c r="AB681" s="58" t="s">
        <v>13</v>
      </c>
      <c r="AC681" s="56" t="s">
        <v>13</v>
      </c>
      <c r="AD681" s="56" t="s">
        <v>13</v>
      </c>
      <c r="AE681" s="56" t="s">
        <v>7330</v>
      </c>
      <c r="AF681" s="56" t="s">
        <v>7330</v>
      </c>
      <c r="AG681" s="56" t="s">
        <v>13</v>
      </c>
      <c r="AH681" s="56" t="s">
        <v>13</v>
      </c>
    </row>
    <row r="682" spans="1:34" ht="24.9" customHeight="1" x14ac:dyDescent="0.3">
      <c r="A682" s="54" t="s">
        <v>5890</v>
      </c>
      <c r="B682" s="55" t="s">
        <v>5888</v>
      </c>
      <c r="C682" s="56" t="s">
        <v>4949</v>
      </c>
      <c r="D682" s="56" t="s">
        <v>5889</v>
      </c>
      <c r="E682" s="56">
        <v>1</v>
      </c>
      <c r="F682" s="56">
        <v>0</v>
      </c>
      <c r="G682" s="56">
        <v>0</v>
      </c>
      <c r="H682" s="56">
        <v>1</v>
      </c>
      <c r="I682" s="56">
        <v>27</v>
      </c>
      <c r="J682" s="104">
        <v>3.7037037037037035E-2</v>
      </c>
      <c r="K682" s="56" t="s">
        <v>5891</v>
      </c>
      <c r="L682" s="56" t="s">
        <v>5892</v>
      </c>
      <c r="M682" s="56" t="s">
        <v>4951</v>
      </c>
      <c r="N682" s="56" t="s">
        <v>7374</v>
      </c>
      <c r="O682" s="56"/>
      <c r="P682" s="56"/>
      <c r="Q682" s="56"/>
      <c r="R682" s="56" t="s">
        <v>18</v>
      </c>
      <c r="S682" s="56" t="s">
        <v>465</v>
      </c>
      <c r="T682" s="58" t="s">
        <v>7330</v>
      </c>
      <c r="U682" s="56" t="s">
        <v>13</v>
      </c>
      <c r="V682" s="58" t="s">
        <v>13</v>
      </c>
      <c r="W682" s="58" t="s">
        <v>7330</v>
      </c>
      <c r="X682" s="58" t="s">
        <v>13</v>
      </c>
      <c r="Y682" s="58" t="s">
        <v>13</v>
      </c>
      <c r="Z682" s="58" t="s">
        <v>13</v>
      </c>
      <c r="AA682" s="58" t="s">
        <v>13</v>
      </c>
      <c r="AB682" s="58" t="s">
        <v>13</v>
      </c>
      <c r="AC682" s="56" t="s">
        <v>13</v>
      </c>
      <c r="AD682" s="56" t="s">
        <v>13</v>
      </c>
      <c r="AE682" s="56" t="s">
        <v>13</v>
      </c>
      <c r="AF682" s="56" t="s">
        <v>13</v>
      </c>
      <c r="AG682" s="56" t="s">
        <v>13</v>
      </c>
      <c r="AH682" s="56" t="s">
        <v>13</v>
      </c>
    </row>
    <row r="683" spans="1:34" ht="24.9" customHeight="1" x14ac:dyDescent="0.3">
      <c r="A683" s="54" t="s">
        <v>2033</v>
      </c>
      <c r="B683" s="55" t="s">
        <v>2002</v>
      </c>
      <c r="C683" s="56" t="s">
        <v>2006</v>
      </c>
      <c r="D683" s="56" t="s">
        <v>2003</v>
      </c>
      <c r="E683" s="56">
        <v>5</v>
      </c>
      <c r="F683" s="56">
        <v>3</v>
      </c>
      <c r="G683" s="56">
        <v>5</v>
      </c>
      <c r="H683" s="56">
        <v>13</v>
      </c>
      <c r="I683" s="56">
        <v>26</v>
      </c>
      <c r="J683" s="104">
        <v>0.5</v>
      </c>
      <c r="K683" s="56" t="s">
        <v>2034</v>
      </c>
      <c r="L683" s="56" t="s">
        <v>2007</v>
      </c>
      <c r="M683" s="56" t="s">
        <v>2006</v>
      </c>
      <c r="N683" s="56">
        <v>100</v>
      </c>
      <c r="O683" s="56"/>
      <c r="P683" s="56"/>
      <c r="Q683" s="56"/>
      <c r="R683" s="56" t="s">
        <v>18</v>
      </c>
      <c r="S683" s="57" t="s">
        <v>55</v>
      </c>
      <c r="T683" s="58" t="s">
        <v>7330</v>
      </c>
      <c r="U683" s="56" t="s">
        <v>13</v>
      </c>
      <c r="V683" s="58" t="s">
        <v>13</v>
      </c>
      <c r="W683" s="58" t="s">
        <v>7330</v>
      </c>
      <c r="X683" s="58" t="s">
        <v>13</v>
      </c>
      <c r="Y683" s="58" t="s">
        <v>13</v>
      </c>
      <c r="Z683" s="58" t="s">
        <v>13</v>
      </c>
      <c r="AA683" s="58" t="s">
        <v>13</v>
      </c>
      <c r="AB683" s="58" t="s">
        <v>13</v>
      </c>
      <c r="AC683" s="56" t="s">
        <v>13</v>
      </c>
      <c r="AD683" s="56" t="s">
        <v>13</v>
      </c>
      <c r="AE683" s="56" t="s">
        <v>13</v>
      </c>
      <c r="AF683" s="56" t="s">
        <v>13</v>
      </c>
      <c r="AG683" s="56" t="s">
        <v>13</v>
      </c>
      <c r="AH683" s="56" t="s">
        <v>13</v>
      </c>
    </row>
    <row r="684" spans="1:34" ht="24.9" customHeight="1" x14ac:dyDescent="0.3">
      <c r="A684" s="59" t="s">
        <v>497</v>
      </c>
      <c r="B684" s="60" t="s">
        <v>495</v>
      </c>
      <c r="C684" s="57" t="s">
        <v>499</v>
      </c>
      <c r="D684" s="57" t="s">
        <v>496</v>
      </c>
      <c r="E684" s="57">
        <v>3</v>
      </c>
      <c r="F684" s="57">
        <v>1</v>
      </c>
      <c r="G684" s="57">
        <v>0</v>
      </c>
      <c r="H684" s="57">
        <v>4</v>
      </c>
      <c r="I684" s="57">
        <v>32</v>
      </c>
      <c r="J684" s="104">
        <v>0.125</v>
      </c>
      <c r="K684" s="56" t="s">
        <v>498</v>
      </c>
      <c r="L684" s="57" t="s">
        <v>500</v>
      </c>
      <c r="M684" s="57" t="s">
        <v>499</v>
      </c>
      <c r="N684" s="57">
        <v>100</v>
      </c>
      <c r="O684" s="57"/>
      <c r="P684" s="57"/>
      <c r="Q684" s="57"/>
      <c r="R684" s="57" t="s">
        <v>18</v>
      </c>
      <c r="S684" s="57" t="s">
        <v>102</v>
      </c>
      <c r="T684" s="61" t="s">
        <v>13</v>
      </c>
      <c r="U684" s="56" t="s">
        <v>7330</v>
      </c>
      <c r="V684" s="61" t="s">
        <v>13</v>
      </c>
      <c r="W684" s="61" t="s">
        <v>13</v>
      </c>
      <c r="X684" s="61" t="s">
        <v>13</v>
      </c>
      <c r="Y684" s="61" t="s">
        <v>13</v>
      </c>
      <c r="Z684" s="61" t="s">
        <v>13</v>
      </c>
      <c r="AA684" s="58" t="s">
        <v>7330</v>
      </c>
      <c r="AB684" s="61" t="s">
        <v>13</v>
      </c>
      <c r="AC684" s="56" t="s">
        <v>13</v>
      </c>
      <c r="AD684" s="56" t="s">
        <v>7330</v>
      </c>
      <c r="AE684" s="56" t="s">
        <v>13</v>
      </c>
      <c r="AF684" s="56" t="s">
        <v>13</v>
      </c>
      <c r="AG684" s="56" t="s">
        <v>13</v>
      </c>
      <c r="AH684" s="56" t="s">
        <v>13</v>
      </c>
    </row>
    <row r="685" spans="1:34" ht="24.9" customHeight="1" x14ac:dyDescent="0.3">
      <c r="A685" s="54" t="s">
        <v>1490</v>
      </c>
      <c r="B685" s="55" t="s">
        <v>1488</v>
      </c>
      <c r="C685" s="56" t="s">
        <v>1492</v>
      </c>
      <c r="D685" s="56" t="s">
        <v>1489</v>
      </c>
      <c r="E685" s="56">
        <v>1</v>
      </c>
      <c r="F685" s="56">
        <v>0</v>
      </c>
      <c r="G685" s="56">
        <v>1</v>
      </c>
      <c r="H685" s="56">
        <v>2</v>
      </c>
      <c r="I685" s="56">
        <v>43</v>
      </c>
      <c r="J685" s="104">
        <v>4.6511627906976744E-2</v>
      </c>
      <c r="K685" s="56" t="s">
        <v>1491</v>
      </c>
      <c r="L685" s="56" t="s">
        <v>1493</v>
      </c>
      <c r="M685" s="56" t="s">
        <v>1492</v>
      </c>
      <c r="N685" s="56" t="s">
        <v>7374</v>
      </c>
      <c r="O685" s="56"/>
      <c r="P685" s="56"/>
      <c r="Q685" s="56"/>
      <c r="R685" s="56" t="s">
        <v>18</v>
      </c>
      <c r="S685" s="57" t="s">
        <v>55</v>
      </c>
      <c r="T685" s="58" t="s">
        <v>13</v>
      </c>
      <c r="U685" s="56" t="s">
        <v>13</v>
      </c>
      <c r="V685" s="58" t="s">
        <v>7330</v>
      </c>
      <c r="W685" s="58" t="s">
        <v>13</v>
      </c>
      <c r="X685" s="58" t="s">
        <v>13</v>
      </c>
      <c r="Y685" s="58" t="s">
        <v>7330</v>
      </c>
      <c r="Z685" s="58" t="s">
        <v>13</v>
      </c>
      <c r="AA685" s="58" t="s">
        <v>7330</v>
      </c>
      <c r="AB685" s="58" t="s">
        <v>13</v>
      </c>
      <c r="AC685" s="56" t="s">
        <v>13</v>
      </c>
      <c r="AD685" s="56" t="s">
        <v>7330</v>
      </c>
      <c r="AE685" s="56" t="s">
        <v>13</v>
      </c>
      <c r="AF685" s="56" t="s">
        <v>13</v>
      </c>
      <c r="AG685" s="56" t="s">
        <v>7330</v>
      </c>
      <c r="AH685" s="56" t="s">
        <v>13</v>
      </c>
    </row>
    <row r="686" spans="1:34" ht="24.9" customHeight="1" x14ac:dyDescent="0.3">
      <c r="A686" s="54" t="s">
        <v>6169</v>
      </c>
      <c r="B686" s="55" t="s">
        <v>6153</v>
      </c>
      <c r="C686" s="56" t="s">
        <v>6157</v>
      </c>
      <c r="D686" s="56" t="s">
        <v>6154</v>
      </c>
      <c r="E686" s="56">
        <v>3</v>
      </c>
      <c r="F686" s="56">
        <v>1</v>
      </c>
      <c r="G686" s="56">
        <v>5</v>
      </c>
      <c r="H686" s="56">
        <v>9</v>
      </c>
      <c r="I686" s="56">
        <v>24</v>
      </c>
      <c r="J686" s="104">
        <v>0.375</v>
      </c>
      <c r="K686" s="56" t="s">
        <v>6170</v>
      </c>
      <c r="L686" s="56" t="s">
        <v>6158</v>
      </c>
      <c r="M686" s="56" t="s">
        <v>6159</v>
      </c>
      <c r="N686" s="56">
        <v>100</v>
      </c>
      <c r="O686" s="56"/>
      <c r="P686" s="56"/>
      <c r="Q686" s="56"/>
      <c r="R686" s="56" t="s">
        <v>18</v>
      </c>
      <c r="S686" s="56" t="s">
        <v>644</v>
      </c>
      <c r="T686" s="58" t="s">
        <v>13</v>
      </c>
      <c r="U686" s="56" t="s">
        <v>13</v>
      </c>
      <c r="V686" s="58" t="s">
        <v>7330</v>
      </c>
      <c r="W686" s="58" t="s">
        <v>13</v>
      </c>
      <c r="X686" s="58" t="s">
        <v>13</v>
      </c>
      <c r="Y686" s="58" t="s">
        <v>7330</v>
      </c>
      <c r="Z686" s="58" t="s">
        <v>13</v>
      </c>
      <c r="AA686" s="58" t="s">
        <v>7330</v>
      </c>
      <c r="AB686" s="58" t="s">
        <v>13</v>
      </c>
      <c r="AC686" s="56" t="s">
        <v>13</v>
      </c>
      <c r="AD686" s="56" t="s">
        <v>13</v>
      </c>
      <c r="AE686" s="56" t="s">
        <v>13</v>
      </c>
      <c r="AF686" s="56" t="s">
        <v>7330</v>
      </c>
      <c r="AG686" s="56" t="s">
        <v>13</v>
      </c>
      <c r="AH686" s="56" t="s">
        <v>13</v>
      </c>
    </row>
    <row r="687" spans="1:34" ht="24.9" customHeight="1" x14ac:dyDescent="0.3">
      <c r="A687" s="59" t="s">
        <v>1030</v>
      </c>
      <c r="B687" s="60" t="s">
        <v>1019</v>
      </c>
      <c r="C687" s="57" t="s">
        <v>1023</v>
      </c>
      <c r="D687" s="57" t="s">
        <v>1020</v>
      </c>
      <c r="E687" s="57">
        <v>6</v>
      </c>
      <c r="F687" s="57">
        <v>4</v>
      </c>
      <c r="G687" s="57">
        <v>3</v>
      </c>
      <c r="H687" s="57">
        <v>13</v>
      </c>
      <c r="I687" s="57">
        <v>79</v>
      </c>
      <c r="J687" s="104">
        <v>0.16455696202531644</v>
      </c>
      <c r="K687" s="56" t="s">
        <v>1031</v>
      </c>
      <c r="L687" s="57" t="s">
        <v>1024</v>
      </c>
      <c r="M687" s="57" t="s">
        <v>1025</v>
      </c>
      <c r="N687" s="57" t="s">
        <v>7386</v>
      </c>
      <c r="O687" s="57"/>
      <c r="P687" s="57"/>
      <c r="Q687" s="57"/>
      <c r="R687" s="57" t="s">
        <v>18</v>
      </c>
      <c r="S687" s="56" t="s">
        <v>403</v>
      </c>
      <c r="T687" s="61" t="s">
        <v>13</v>
      </c>
      <c r="U687" s="56" t="s">
        <v>7330</v>
      </c>
      <c r="V687" s="61" t="s">
        <v>13</v>
      </c>
      <c r="W687" s="61" t="s">
        <v>13</v>
      </c>
      <c r="X687" s="61" t="s">
        <v>7330</v>
      </c>
      <c r="Y687" s="61" t="s">
        <v>13</v>
      </c>
      <c r="Z687" s="61" t="s">
        <v>13</v>
      </c>
      <c r="AA687" s="61" t="s">
        <v>13</v>
      </c>
      <c r="AB687" s="61" t="s">
        <v>13</v>
      </c>
      <c r="AC687" s="56" t="s">
        <v>13</v>
      </c>
      <c r="AD687" s="56" t="s">
        <v>7330</v>
      </c>
      <c r="AE687" s="56" t="s">
        <v>13</v>
      </c>
      <c r="AF687" s="56" t="s">
        <v>13</v>
      </c>
      <c r="AG687" s="56" t="s">
        <v>13</v>
      </c>
      <c r="AH687" s="56" t="s">
        <v>13</v>
      </c>
    </row>
    <row r="688" spans="1:34" ht="24.9" customHeight="1" x14ac:dyDescent="0.3">
      <c r="A688" s="54" t="s">
        <v>433</v>
      </c>
      <c r="B688" s="55" t="s">
        <v>419</v>
      </c>
      <c r="C688" s="56" t="s">
        <v>423</v>
      </c>
      <c r="D688" s="56" t="s">
        <v>420</v>
      </c>
      <c r="E688" s="56">
        <v>1</v>
      </c>
      <c r="F688" s="56">
        <v>3</v>
      </c>
      <c r="G688" s="56">
        <v>3</v>
      </c>
      <c r="H688" s="56">
        <v>7</v>
      </c>
      <c r="I688" s="56">
        <v>25</v>
      </c>
      <c r="J688" s="104">
        <v>0.28000000000000003</v>
      </c>
      <c r="K688" s="56" t="s">
        <v>434</v>
      </c>
      <c r="L688" s="56" t="s">
        <v>424</v>
      </c>
      <c r="M688" s="56" t="s">
        <v>423</v>
      </c>
      <c r="N688" s="56" t="s">
        <v>7372</v>
      </c>
      <c r="O688" s="56"/>
      <c r="P688" s="56"/>
      <c r="Q688" s="56"/>
      <c r="R688" s="56" t="s">
        <v>18</v>
      </c>
      <c r="S688" s="56" t="s">
        <v>102</v>
      </c>
      <c r="T688" s="58" t="s">
        <v>13</v>
      </c>
      <c r="U688" s="56" t="s">
        <v>13</v>
      </c>
      <c r="V688" s="58" t="s">
        <v>7330</v>
      </c>
      <c r="W688" s="58" t="s">
        <v>13</v>
      </c>
      <c r="X688" s="58" t="s">
        <v>13</v>
      </c>
      <c r="Y688" s="58" t="s">
        <v>7330</v>
      </c>
      <c r="Z688" s="58" t="s">
        <v>13</v>
      </c>
      <c r="AA688" s="58" t="s">
        <v>7330</v>
      </c>
      <c r="AB688" s="58" t="s">
        <v>13</v>
      </c>
      <c r="AC688" s="56" t="s">
        <v>13</v>
      </c>
      <c r="AD688" s="56" t="s">
        <v>7330</v>
      </c>
      <c r="AE688" s="56" t="s">
        <v>13</v>
      </c>
      <c r="AF688" s="56" t="s">
        <v>13</v>
      </c>
      <c r="AG688" s="56" t="s">
        <v>13</v>
      </c>
      <c r="AH688" s="56" t="s">
        <v>7330</v>
      </c>
    </row>
    <row r="689" spans="1:34" ht="24.9" customHeight="1" x14ac:dyDescent="0.3">
      <c r="A689" s="54" t="s">
        <v>1665</v>
      </c>
      <c r="B689" s="55" t="s">
        <v>1664</v>
      </c>
      <c r="C689" s="56" t="s">
        <v>1667</v>
      </c>
      <c r="D689" s="56"/>
      <c r="E689" s="56">
        <v>1</v>
      </c>
      <c r="F689" s="56">
        <v>0</v>
      </c>
      <c r="G689" s="56">
        <v>0</v>
      </c>
      <c r="H689" s="56">
        <v>1</v>
      </c>
      <c r="I689" s="56">
        <v>10</v>
      </c>
      <c r="J689" s="104">
        <v>0.1</v>
      </c>
      <c r="K689" s="56" t="s">
        <v>1666</v>
      </c>
      <c r="L689" s="56" t="s">
        <v>1668</v>
      </c>
      <c r="M689" s="56" t="s">
        <v>1667</v>
      </c>
      <c r="N689" s="56">
        <v>100</v>
      </c>
      <c r="O689" s="56"/>
      <c r="P689" s="56"/>
      <c r="Q689" s="56"/>
      <c r="R689" s="56" t="s">
        <v>18</v>
      </c>
      <c r="S689" s="56" t="s">
        <v>130</v>
      </c>
      <c r="T689" s="58" t="s">
        <v>7330</v>
      </c>
      <c r="U689" s="56" t="s">
        <v>13</v>
      </c>
      <c r="V689" s="58" t="s">
        <v>13</v>
      </c>
      <c r="W689" s="58" t="s">
        <v>7330</v>
      </c>
      <c r="X689" s="58" t="s">
        <v>13</v>
      </c>
      <c r="Y689" s="58" t="s">
        <v>13</v>
      </c>
      <c r="Z689" s="58" t="s">
        <v>7330</v>
      </c>
      <c r="AA689" s="58" t="s">
        <v>13</v>
      </c>
      <c r="AB689" s="58" t="s">
        <v>13</v>
      </c>
      <c r="AC689" s="56" t="s">
        <v>7330</v>
      </c>
      <c r="AD689" s="56" t="s">
        <v>13</v>
      </c>
      <c r="AE689" s="56" t="s">
        <v>13</v>
      </c>
      <c r="AF689" s="56" t="s">
        <v>13</v>
      </c>
      <c r="AG689" s="56" t="s">
        <v>13</v>
      </c>
      <c r="AH689" s="56" t="s">
        <v>13</v>
      </c>
    </row>
    <row r="690" spans="1:34" ht="24.9" customHeight="1" x14ac:dyDescent="0.3">
      <c r="A690" s="54" t="s">
        <v>4058</v>
      </c>
      <c r="B690" s="55" t="s">
        <v>4057</v>
      </c>
      <c r="C690" s="56" t="s">
        <v>4060</v>
      </c>
      <c r="D690" s="56" t="s">
        <v>7426</v>
      </c>
      <c r="E690" s="56">
        <v>1</v>
      </c>
      <c r="F690" s="56">
        <v>0</v>
      </c>
      <c r="G690" s="56">
        <v>3</v>
      </c>
      <c r="H690" s="56">
        <v>4</v>
      </c>
      <c r="I690" s="56">
        <v>46</v>
      </c>
      <c r="J690" s="104">
        <v>8.6956521739130432E-2</v>
      </c>
      <c r="K690" s="56" t="s">
        <v>4059</v>
      </c>
      <c r="L690" s="56" t="s">
        <v>4061</v>
      </c>
      <c r="M690" s="56" t="s">
        <v>4062</v>
      </c>
      <c r="N690" s="56" t="s">
        <v>7386</v>
      </c>
      <c r="O690" s="56"/>
      <c r="P690" s="56"/>
      <c r="Q690" s="56"/>
      <c r="R690" s="56" t="s">
        <v>18</v>
      </c>
      <c r="S690" s="56" t="s">
        <v>644</v>
      </c>
      <c r="T690" s="58" t="s">
        <v>13</v>
      </c>
      <c r="U690" s="56" t="s">
        <v>13</v>
      </c>
      <c r="V690" s="58" t="s">
        <v>7330</v>
      </c>
      <c r="W690" s="58" t="s">
        <v>13</v>
      </c>
      <c r="X690" s="58" t="s">
        <v>13</v>
      </c>
      <c r="Y690" s="58" t="s">
        <v>7330</v>
      </c>
      <c r="Z690" s="58" t="s">
        <v>13</v>
      </c>
      <c r="AA690" s="58" t="s">
        <v>13</v>
      </c>
      <c r="AB690" s="58" t="s">
        <v>7330</v>
      </c>
      <c r="AC690" s="56" t="s">
        <v>13</v>
      </c>
      <c r="AD690" s="56" t="s">
        <v>13</v>
      </c>
      <c r="AE690" s="56" t="s">
        <v>7330</v>
      </c>
      <c r="AF690" s="56" t="s">
        <v>13</v>
      </c>
      <c r="AG690" s="56" t="s">
        <v>13</v>
      </c>
      <c r="AH690" s="56" t="s">
        <v>7330</v>
      </c>
    </row>
    <row r="691" spans="1:34" ht="24.9" customHeight="1" x14ac:dyDescent="0.3">
      <c r="A691" s="54" t="s">
        <v>1243</v>
      </c>
      <c r="B691" s="55" t="s">
        <v>1241</v>
      </c>
      <c r="C691" s="56" t="s">
        <v>1245</v>
      </c>
      <c r="D691" s="56" t="s">
        <v>1242</v>
      </c>
      <c r="E691" s="56">
        <v>1</v>
      </c>
      <c r="F691" s="56">
        <v>0</v>
      </c>
      <c r="G691" s="56">
        <v>0</v>
      </c>
      <c r="H691" s="56">
        <v>1</v>
      </c>
      <c r="I691" s="56">
        <v>12</v>
      </c>
      <c r="J691" s="104">
        <v>8.3333333333333329E-2</v>
      </c>
      <c r="K691" s="56" t="s">
        <v>1244</v>
      </c>
      <c r="L691" s="56" t="s">
        <v>1246</v>
      </c>
      <c r="M691" s="56" t="s">
        <v>1245</v>
      </c>
      <c r="N691" s="56">
        <v>100</v>
      </c>
      <c r="O691" s="56"/>
      <c r="P691" s="56"/>
      <c r="Q691" s="56"/>
      <c r="R691" s="56" t="s">
        <v>18</v>
      </c>
      <c r="S691" s="57" t="s">
        <v>55</v>
      </c>
      <c r="T691" s="58" t="s">
        <v>7330</v>
      </c>
      <c r="U691" s="56" t="s">
        <v>13</v>
      </c>
      <c r="V691" s="58" t="s">
        <v>13</v>
      </c>
      <c r="W691" s="58" t="s">
        <v>7330</v>
      </c>
      <c r="X691" s="58" t="s">
        <v>13</v>
      </c>
      <c r="Y691" s="58" t="s">
        <v>13</v>
      </c>
      <c r="Z691" s="58" t="s">
        <v>13</v>
      </c>
      <c r="AA691" s="58" t="s">
        <v>13</v>
      </c>
      <c r="AB691" s="58" t="s">
        <v>13</v>
      </c>
      <c r="AC691" s="56" t="s">
        <v>13</v>
      </c>
      <c r="AD691" s="56" t="s">
        <v>13</v>
      </c>
      <c r="AE691" s="56" t="s">
        <v>13</v>
      </c>
      <c r="AF691" s="56" t="s">
        <v>13</v>
      </c>
      <c r="AG691" s="56" t="s">
        <v>13</v>
      </c>
      <c r="AH691" s="56" t="s">
        <v>13</v>
      </c>
    </row>
    <row r="692" spans="1:34" ht="24.9" customHeight="1" x14ac:dyDescent="0.3">
      <c r="A692" s="54" t="s">
        <v>2791</v>
      </c>
      <c r="B692" s="55" t="s">
        <v>2789</v>
      </c>
      <c r="C692" s="56" t="s">
        <v>2793</v>
      </c>
      <c r="D692" s="56" t="s">
        <v>2790</v>
      </c>
      <c r="E692" s="56">
        <v>0</v>
      </c>
      <c r="F692" s="56">
        <v>0</v>
      </c>
      <c r="G692" s="56">
        <v>1</v>
      </c>
      <c r="H692" s="56">
        <v>1</v>
      </c>
      <c r="I692" s="56">
        <v>13</v>
      </c>
      <c r="J692" s="104">
        <v>7.6923076923076927E-2</v>
      </c>
      <c r="K692" s="56" t="s">
        <v>2792</v>
      </c>
      <c r="L692" s="56" t="s">
        <v>2794</v>
      </c>
      <c r="M692" s="56" t="s">
        <v>202</v>
      </c>
      <c r="N692" s="56">
        <v>100</v>
      </c>
      <c r="O692" s="56"/>
      <c r="P692" s="56"/>
      <c r="Q692" s="56"/>
      <c r="R692" s="56" t="s">
        <v>18</v>
      </c>
      <c r="S692" s="56" t="s">
        <v>113</v>
      </c>
      <c r="T692" s="58" t="s">
        <v>13</v>
      </c>
      <c r="U692" s="56" t="s">
        <v>13</v>
      </c>
      <c r="V692" s="58" t="s">
        <v>7330</v>
      </c>
      <c r="W692" s="58" t="s">
        <v>13</v>
      </c>
      <c r="X692" s="61" t="s">
        <v>7330</v>
      </c>
      <c r="Y692" s="58" t="s">
        <v>13</v>
      </c>
      <c r="Z692" s="58" t="s">
        <v>13</v>
      </c>
      <c r="AA692" s="58" t="s">
        <v>13</v>
      </c>
      <c r="AB692" s="58" t="s">
        <v>13</v>
      </c>
      <c r="AC692" s="56" t="s">
        <v>13</v>
      </c>
      <c r="AD692" s="56" t="s">
        <v>7330</v>
      </c>
      <c r="AE692" s="56" t="s">
        <v>13</v>
      </c>
      <c r="AF692" s="56" t="s">
        <v>7330</v>
      </c>
      <c r="AG692" s="56" t="s">
        <v>13</v>
      </c>
      <c r="AH692" s="56" t="s">
        <v>13</v>
      </c>
    </row>
    <row r="693" spans="1:34" ht="24.9" customHeight="1" x14ac:dyDescent="0.3">
      <c r="A693" s="54" t="s">
        <v>1141</v>
      </c>
      <c r="B693" s="55" t="s">
        <v>1099</v>
      </c>
      <c r="C693" s="56" t="s">
        <v>1103</v>
      </c>
      <c r="D693" s="56" t="s">
        <v>1100</v>
      </c>
      <c r="E693" s="56">
        <v>5</v>
      </c>
      <c r="F693" s="56">
        <v>2</v>
      </c>
      <c r="G693" s="56">
        <v>10</v>
      </c>
      <c r="H693" s="56">
        <v>17</v>
      </c>
      <c r="I693" s="56">
        <v>46</v>
      </c>
      <c r="J693" s="104">
        <v>0.36956521739130432</v>
      </c>
      <c r="K693" s="56" t="s">
        <v>1142</v>
      </c>
      <c r="L693" s="56" t="s">
        <v>1104</v>
      </c>
      <c r="M693" s="56" t="s">
        <v>1103</v>
      </c>
      <c r="N693" s="56">
        <v>100</v>
      </c>
      <c r="O693" s="56"/>
      <c r="P693" s="56"/>
      <c r="Q693" s="56"/>
      <c r="R693" s="56" t="s">
        <v>18</v>
      </c>
      <c r="S693" s="57" t="s">
        <v>55</v>
      </c>
      <c r="T693" s="58" t="s">
        <v>7330</v>
      </c>
      <c r="U693" s="56" t="s">
        <v>13</v>
      </c>
      <c r="V693" s="58" t="s">
        <v>13</v>
      </c>
      <c r="W693" s="58" t="s">
        <v>7330</v>
      </c>
      <c r="X693" s="58" t="s">
        <v>13</v>
      </c>
      <c r="Y693" s="58" t="s">
        <v>13</v>
      </c>
      <c r="Z693" s="58" t="s">
        <v>13</v>
      </c>
      <c r="AA693" s="58" t="s">
        <v>13</v>
      </c>
      <c r="AB693" s="58" t="s">
        <v>13</v>
      </c>
      <c r="AC693" s="56" t="s">
        <v>13</v>
      </c>
      <c r="AD693" s="56" t="s">
        <v>13</v>
      </c>
      <c r="AE693" s="56" t="s">
        <v>13</v>
      </c>
      <c r="AF693" s="56" t="s">
        <v>13</v>
      </c>
      <c r="AG693" s="56" t="s">
        <v>13</v>
      </c>
      <c r="AH693" s="56" t="s">
        <v>13</v>
      </c>
    </row>
    <row r="694" spans="1:34" ht="24.9" customHeight="1" x14ac:dyDescent="0.3">
      <c r="A694" s="54" t="s">
        <v>4668</v>
      </c>
      <c r="B694" s="55" t="s">
        <v>4645</v>
      </c>
      <c r="C694" s="56" t="s">
        <v>4649</v>
      </c>
      <c r="D694" s="56" t="s">
        <v>4646</v>
      </c>
      <c r="E694" s="56">
        <v>7</v>
      </c>
      <c r="F694" s="56">
        <v>0</v>
      </c>
      <c r="G694" s="56">
        <v>4</v>
      </c>
      <c r="H694" s="56">
        <v>11</v>
      </c>
      <c r="I694" s="56">
        <v>31</v>
      </c>
      <c r="J694" s="104">
        <v>0.35483870967741937</v>
      </c>
      <c r="K694" s="56" t="s">
        <v>4667</v>
      </c>
      <c r="L694" s="56" t="s">
        <v>4650</v>
      </c>
      <c r="M694" s="56" t="s">
        <v>4649</v>
      </c>
      <c r="N694" s="56" t="s">
        <v>7374</v>
      </c>
      <c r="O694" s="56"/>
      <c r="P694" s="56"/>
      <c r="Q694" s="56"/>
      <c r="R694" s="56" t="s">
        <v>63</v>
      </c>
      <c r="S694" s="56" t="s">
        <v>250</v>
      </c>
      <c r="T694" s="58" t="s">
        <v>7330</v>
      </c>
      <c r="U694" s="56" t="s">
        <v>13</v>
      </c>
      <c r="V694" s="58" t="s">
        <v>13</v>
      </c>
      <c r="W694" s="58" t="s">
        <v>7330</v>
      </c>
      <c r="X694" s="58" t="s">
        <v>13</v>
      </c>
      <c r="Y694" s="58" t="s">
        <v>13</v>
      </c>
      <c r="Z694" s="58" t="s">
        <v>7330</v>
      </c>
      <c r="AA694" s="58" t="s">
        <v>13</v>
      </c>
      <c r="AB694" s="58" t="s">
        <v>13</v>
      </c>
      <c r="AC694" s="56" t="s">
        <v>7330</v>
      </c>
      <c r="AD694" s="56" t="s">
        <v>13</v>
      </c>
      <c r="AE694" s="56" t="s">
        <v>13</v>
      </c>
      <c r="AF694" s="56" t="s">
        <v>7330</v>
      </c>
      <c r="AG694" s="56" t="s">
        <v>13</v>
      </c>
      <c r="AH694" s="56" t="s">
        <v>13</v>
      </c>
    </row>
    <row r="695" spans="1:34" ht="24.9" customHeight="1" x14ac:dyDescent="0.3">
      <c r="A695" s="54" t="s">
        <v>4666</v>
      </c>
      <c r="B695" s="55" t="s">
        <v>4645</v>
      </c>
      <c r="C695" s="56" t="s">
        <v>4649</v>
      </c>
      <c r="D695" s="56" t="s">
        <v>4646</v>
      </c>
      <c r="E695" s="56">
        <v>7</v>
      </c>
      <c r="F695" s="56">
        <v>0</v>
      </c>
      <c r="G695" s="56">
        <v>4</v>
      </c>
      <c r="H695" s="56">
        <v>11</v>
      </c>
      <c r="I695" s="56">
        <v>31</v>
      </c>
      <c r="J695" s="104">
        <v>0.35483870967741937</v>
      </c>
      <c r="K695" s="56" t="s">
        <v>4667</v>
      </c>
      <c r="L695" s="56" t="s">
        <v>4650</v>
      </c>
      <c r="M695" s="56" t="s">
        <v>4649</v>
      </c>
      <c r="N695" s="56" t="s">
        <v>7374</v>
      </c>
      <c r="O695" s="56"/>
      <c r="P695" s="56"/>
      <c r="Q695" s="56"/>
      <c r="R695" s="56" t="s">
        <v>63</v>
      </c>
      <c r="S695" s="56" t="s">
        <v>250</v>
      </c>
      <c r="T695" s="58" t="s">
        <v>7330</v>
      </c>
      <c r="U695" s="56" t="s">
        <v>13</v>
      </c>
      <c r="V695" s="58" t="s">
        <v>13</v>
      </c>
      <c r="W695" s="58" t="s">
        <v>7330</v>
      </c>
      <c r="X695" s="58" t="s">
        <v>13</v>
      </c>
      <c r="Y695" s="58" t="s">
        <v>13</v>
      </c>
      <c r="Z695" s="58" t="s">
        <v>13</v>
      </c>
      <c r="AA695" s="58" t="s">
        <v>13</v>
      </c>
      <c r="AB695" s="58" t="s">
        <v>13</v>
      </c>
      <c r="AC695" s="56" t="s">
        <v>13</v>
      </c>
      <c r="AD695" s="56" t="s">
        <v>13</v>
      </c>
      <c r="AE695" s="56" t="s">
        <v>13</v>
      </c>
      <c r="AF695" s="56" t="s">
        <v>13</v>
      </c>
      <c r="AG695" s="56" t="s">
        <v>13</v>
      </c>
      <c r="AH695" s="56" t="s">
        <v>13</v>
      </c>
    </row>
    <row r="696" spans="1:34" ht="24.9" customHeight="1" x14ac:dyDescent="0.3">
      <c r="A696" s="54" t="s">
        <v>3337</v>
      </c>
      <c r="B696" s="55" t="s">
        <v>3327</v>
      </c>
      <c r="C696" s="56" t="s">
        <v>3331</v>
      </c>
      <c r="D696" s="56" t="s">
        <v>3328</v>
      </c>
      <c r="E696" s="56">
        <v>2</v>
      </c>
      <c r="F696" s="56">
        <v>2</v>
      </c>
      <c r="G696" s="56">
        <v>2</v>
      </c>
      <c r="H696" s="56">
        <v>6</v>
      </c>
      <c r="I696" s="56">
        <v>22</v>
      </c>
      <c r="J696" s="104">
        <v>0.27272727272727271</v>
      </c>
      <c r="K696" s="56" t="s">
        <v>3338</v>
      </c>
      <c r="L696" s="56" t="s">
        <v>3332</v>
      </c>
      <c r="M696" s="56" t="s">
        <v>3331</v>
      </c>
      <c r="N696" s="56" t="s">
        <v>7387</v>
      </c>
      <c r="O696" s="56"/>
      <c r="P696" s="56"/>
      <c r="Q696" s="56"/>
      <c r="R696" s="56" t="s">
        <v>18</v>
      </c>
      <c r="S696" s="56" t="s">
        <v>102</v>
      </c>
      <c r="T696" s="58" t="s">
        <v>13</v>
      </c>
      <c r="U696" s="56" t="s">
        <v>13</v>
      </c>
      <c r="V696" s="58" t="s">
        <v>7330</v>
      </c>
      <c r="W696" s="58" t="s">
        <v>13</v>
      </c>
      <c r="X696" s="58" t="s">
        <v>13</v>
      </c>
      <c r="Y696" s="58" t="s">
        <v>7330</v>
      </c>
      <c r="Z696" s="58" t="s">
        <v>13</v>
      </c>
      <c r="AA696" s="58" t="s">
        <v>13</v>
      </c>
      <c r="AB696" s="58" t="s">
        <v>7330</v>
      </c>
      <c r="AC696" s="56" t="s">
        <v>13</v>
      </c>
      <c r="AD696" s="56" t="s">
        <v>13</v>
      </c>
      <c r="AE696" s="56" t="s">
        <v>7330</v>
      </c>
      <c r="AF696" s="56" t="s">
        <v>13</v>
      </c>
      <c r="AG696" s="56" t="s">
        <v>13</v>
      </c>
      <c r="AH696" s="56" t="s">
        <v>7330</v>
      </c>
    </row>
    <row r="697" spans="1:34" ht="24.9" customHeight="1" x14ac:dyDescent="0.3">
      <c r="A697" s="54" t="s">
        <v>6305</v>
      </c>
      <c r="B697" s="55" t="s">
        <v>6299</v>
      </c>
      <c r="C697" s="56" t="s">
        <v>6303</v>
      </c>
      <c r="D697" s="56" t="s">
        <v>6300</v>
      </c>
      <c r="E697" s="56">
        <v>2</v>
      </c>
      <c r="F697" s="56">
        <v>1</v>
      </c>
      <c r="G697" s="56">
        <v>2</v>
      </c>
      <c r="H697" s="56">
        <v>5</v>
      </c>
      <c r="I697" s="56">
        <v>21</v>
      </c>
      <c r="J697" s="104">
        <v>0.23809523809523808</v>
      </c>
      <c r="K697" s="56" t="s">
        <v>6306</v>
      </c>
      <c r="L697" s="56" t="s">
        <v>6304</v>
      </c>
      <c r="M697" s="56" t="s">
        <v>6303</v>
      </c>
      <c r="N697" s="56">
        <v>100</v>
      </c>
      <c r="O697" s="56"/>
      <c r="P697" s="56"/>
      <c r="Q697" s="56"/>
      <c r="R697" s="56" t="s">
        <v>18</v>
      </c>
      <c r="S697" s="56" t="s">
        <v>102</v>
      </c>
      <c r="T697" s="58" t="s">
        <v>13</v>
      </c>
      <c r="U697" s="56" t="s">
        <v>13</v>
      </c>
      <c r="V697" s="58" t="s">
        <v>7330</v>
      </c>
      <c r="W697" s="58" t="s">
        <v>13</v>
      </c>
      <c r="X697" s="58" t="s">
        <v>13</v>
      </c>
      <c r="Y697" s="58" t="s">
        <v>7330</v>
      </c>
      <c r="Z697" s="58" t="s">
        <v>13</v>
      </c>
      <c r="AA697" s="58" t="s">
        <v>13</v>
      </c>
      <c r="AB697" s="58" t="s">
        <v>7330</v>
      </c>
      <c r="AC697" s="56" t="s">
        <v>13</v>
      </c>
      <c r="AD697" s="56" t="s">
        <v>13</v>
      </c>
      <c r="AE697" s="56" t="s">
        <v>7330</v>
      </c>
      <c r="AF697" s="56" t="s">
        <v>13</v>
      </c>
      <c r="AG697" s="56" t="s">
        <v>13</v>
      </c>
      <c r="AH697" s="56" t="s">
        <v>7330</v>
      </c>
    </row>
    <row r="698" spans="1:34" ht="24.9" customHeight="1" x14ac:dyDescent="0.3">
      <c r="A698" s="54" t="s">
        <v>5850</v>
      </c>
      <c r="B698" s="55" t="s">
        <v>5849</v>
      </c>
      <c r="C698" s="56" t="s">
        <v>275</v>
      </c>
      <c r="D698" s="56"/>
      <c r="E698" s="56">
        <v>2</v>
      </c>
      <c r="F698" s="56">
        <v>0</v>
      </c>
      <c r="G698" s="56">
        <v>0</v>
      </c>
      <c r="H698" s="56">
        <v>2</v>
      </c>
      <c r="I698" s="56">
        <v>17</v>
      </c>
      <c r="J698" s="104">
        <v>0.11764705882352941</v>
      </c>
      <c r="K698" s="56" t="s">
        <v>5851</v>
      </c>
      <c r="L698" s="56" t="s">
        <v>5852</v>
      </c>
      <c r="M698" s="56" t="s">
        <v>277</v>
      </c>
      <c r="N698" s="56" t="s">
        <v>7372</v>
      </c>
      <c r="O698" s="56"/>
      <c r="P698" s="56"/>
      <c r="Q698" s="56"/>
      <c r="R698" s="56" t="s">
        <v>18</v>
      </c>
      <c r="S698" s="57" t="s">
        <v>250</v>
      </c>
      <c r="T698" s="58" t="s">
        <v>7330</v>
      </c>
      <c r="U698" s="56" t="s">
        <v>13</v>
      </c>
      <c r="V698" s="58" t="s">
        <v>13</v>
      </c>
      <c r="W698" s="58" t="s">
        <v>7330</v>
      </c>
      <c r="X698" s="58" t="s">
        <v>13</v>
      </c>
      <c r="Y698" s="58" t="s">
        <v>13</v>
      </c>
      <c r="Z698" s="58" t="s">
        <v>13</v>
      </c>
      <c r="AA698" s="58" t="s">
        <v>13</v>
      </c>
      <c r="AB698" s="58" t="s">
        <v>13</v>
      </c>
      <c r="AC698" s="56" t="s">
        <v>13</v>
      </c>
      <c r="AD698" s="56" t="s">
        <v>13</v>
      </c>
      <c r="AE698" s="56" t="s">
        <v>13</v>
      </c>
      <c r="AF698" s="56" t="s">
        <v>13</v>
      </c>
      <c r="AG698" s="56" t="s">
        <v>13</v>
      </c>
      <c r="AH698" s="56" t="s">
        <v>13</v>
      </c>
    </row>
    <row r="699" spans="1:34" ht="24.9" customHeight="1" x14ac:dyDescent="0.3">
      <c r="A699" s="59" t="s">
        <v>6766</v>
      </c>
      <c r="B699" s="60" t="s">
        <v>6764</v>
      </c>
      <c r="C699" s="57" t="s">
        <v>1403</v>
      </c>
      <c r="D699" s="57" t="s">
        <v>6765</v>
      </c>
      <c r="E699" s="57">
        <v>2</v>
      </c>
      <c r="F699" s="57">
        <v>1</v>
      </c>
      <c r="G699" s="57">
        <v>2</v>
      </c>
      <c r="H699" s="57">
        <v>5</v>
      </c>
      <c r="I699" s="57">
        <v>9</v>
      </c>
      <c r="J699" s="104">
        <v>0.55555555555555558</v>
      </c>
      <c r="K699" s="56" t="s">
        <v>6767</v>
      </c>
      <c r="L699" s="57" t="s">
        <v>6768</v>
      </c>
      <c r="M699" s="57" t="s">
        <v>1403</v>
      </c>
      <c r="N699" s="57">
        <v>100</v>
      </c>
      <c r="O699" s="57"/>
      <c r="P699" s="57"/>
      <c r="Q699" s="57"/>
      <c r="R699" s="57" t="s">
        <v>18</v>
      </c>
      <c r="S699" s="56" t="s">
        <v>55</v>
      </c>
      <c r="T699" s="61" t="s">
        <v>13</v>
      </c>
      <c r="U699" s="56" t="s">
        <v>7330</v>
      </c>
      <c r="V699" s="61" t="s">
        <v>13</v>
      </c>
      <c r="W699" s="61" t="s">
        <v>13</v>
      </c>
      <c r="X699" s="61" t="s">
        <v>13</v>
      </c>
      <c r="Y699" s="61" t="s">
        <v>13</v>
      </c>
      <c r="Z699" s="61" t="s">
        <v>13</v>
      </c>
      <c r="AA699" s="58" t="s">
        <v>7330</v>
      </c>
      <c r="AB699" s="61" t="s">
        <v>13</v>
      </c>
      <c r="AC699" s="56" t="s">
        <v>13</v>
      </c>
      <c r="AD699" s="56" t="s">
        <v>13</v>
      </c>
      <c r="AE699" s="56" t="s">
        <v>13</v>
      </c>
      <c r="AF699" s="56" t="s">
        <v>13</v>
      </c>
      <c r="AG699" s="56" t="s">
        <v>13</v>
      </c>
      <c r="AH699" s="56" t="s">
        <v>13</v>
      </c>
    </row>
    <row r="700" spans="1:34" ht="24.9" customHeight="1" x14ac:dyDescent="0.3">
      <c r="A700" s="54" t="s">
        <v>5585</v>
      </c>
      <c r="B700" s="55" t="s">
        <v>5583</v>
      </c>
      <c r="C700" s="56" t="s">
        <v>5587</v>
      </c>
      <c r="D700" s="56" t="s">
        <v>5584</v>
      </c>
      <c r="E700" s="56">
        <v>1</v>
      </c>
      <c r="F700" s="56">
        <v>0</v>
      </c>
      <c r="G700" s="56">
        <v>1</v>
      </c>
      <c r="H700" s="56">
        <v>2</v>
      </c>
      <c r="I700" s="56">
        <v>17</v>
      </c>
      <c r="J700" s="104">
        <v>0.11764705882352941</v>
      </c>
      <c r="K700" s="56" t="s">
        <v>5586</v>
      </c>
      <c r="L700" s="56" t="s">
        <v>5588</v>
      </c>
      <c r="M700" s="56" t="s">
        <v>5587</v>
      </c>
      <c r="N700" s="56">
        <v>100</v>
      </c>
      <c r="O700" s="56"/>
      <c r="P700" s="56"/>
      <c r="Q700" s="56"/>
      <c r="R700" s="56" t="s">
        <v>18</v>
      </c>
      <c r="S700" s="57" t="s">
        <v>418</v>
      </c>
      <c r="T700" s="58" t="s">
        <v>13</v>
      </c>
      <c r="U700" s="56" t="s">
        <v>13</v>
      </c>
      <c r="V700" s="58" t="s">
        <v>7330</v>
      </c>
      <c r="W700" s="58" t="s">
        <v>7330</v>
      </c>
      <c r="X700" s="58" t="s">
        <v>13</v>
      </c>
      <c r="Y700" s="58" t="s">
        <v>13</v>
      </c>
      <c r="Z700" s="58" t="s">
        <v>13</v>
      </c>
      <c r="AA700" s="58" t="s">
        <v>13</v>
      </c>
      <c r="AB700" s="58" t="s">
        <v>13</v>
      </c>
      <c r="AC700" s="56" t="s">
        <v>13</v>
      </c>
      <c r="AD700" s="56" t="s">
        <v>7330</v>
      </c>
      <c r="AE700" s="56" t="s">
        <v>13</v>
      </c>
      <c r="AF700" s="56" t="s">
        <v>13</v>
      </c>
      <c r="AG700" s="56" t="s">
        <v>13</v>
      </c>
      <c r="AH700" s="56" t="s">
        <v>13</v>
      </c>
    </row>
    <row r="701" spans="1:34" ht="24.9" customHeight="1" x14ac:dyDescent="0.3">
      <c r="A701" s="54" t="s">
        <v>5308</v>
      </c>
      <c r="B701" s="55" t="s">
        <v>5270</v>
      </c>
      <c r="C701" s="56" t="s">
        <v>5274</v>
      </c>
      <c r="D701" s="56" t="s">
        <v>5271</v>
      </c>
      <c r="E701" s="56">
        <v>9</v>
      </c>
      <c r="F701" s="56">
        <v>1</v>
      </c>
      <c r="G701" s="56">
        <v>10</v>
      </c>
      <c r="H701" s="56">
        <v>20</v>
      </c>
      <c r="I701" s="56">
        <v>42</v>
      </c>
      <c r="J701" s="104">
        <v>0.47599999999999998</v>
      </c>
      <c r="K701" s="56" t="s">
        <v>5309</v>
      </c>
      <c r="L701" s="56" t="s">
        <v>5275</v>
      </c>
      <c r="M701" s="56" t="s">
        <v>5276</v>
      </c>
      <c r="N701" s="56">
        <v>100</v>
      </c>
      <c r="O701" s="56"/>
      <c r="P701" s="56"/>
      <c r="Q701" s="56"/>
      <c r="R701" s="56" t="s">
        <v>18</v>
      </c>
      <c r="S701" s="56" t="s">
        <v>680</v>
      </c>
      <c r="T701" s="58" t="s">
        <v>7330</v>
      </c>
      <c r="U701" s="56" t="s">
        <v>13</v>
      </c>
      <c r="V701" s="58" t="s">
        <v>13</v>
      </c>
      <c r="W701" s="58" t="s">
        <v>7330</v>
      </c>
      <c r="X701" s="58" t="s">
        <v>13</v>
      </c>
      <c r="Y701" s="58" t="s">
        <v>13</v>
      </c>
      <c r="Z701" s="58" t="s">
        <v>7330</v>
      </c>
      <c r="AA701" s="58" t="s">
        <v>13</v>
      </c>
      <c r="AB701" s="58" t="s">
        <v>13</v>
      </c>
      <c r="AC701" s="56" t="s">
        <v>7330</v>
      </c>
      <c r="AD701" s="56" t="s">
        <v>13</v>
      </c>
      <c r="AE701" s="56" t="s">
        <v>13</v>
      </c>
      <c r="AF701" s="56" t="s">
        <v>13</v>
      </c>
      <c r="AG701" s="56" t="s">
        <v>13</v>
      </c>
      <c r="AH701" s="56" t="s">
        <v>13</v>
      </c>
    </row>
    <row r="702" spans="1:34" ht="24.9" customHeight="1" x14ac:dyDescent="0.3">
      <c r="A702" s="54" t="s">
        <v>3812</v>
      </c>
      <c r="B702" s="55" t="s">
        <v>3799</v>
      </c>
      <c r="C702" s="56" t="s">
        <v>1350</v>
      </c>
      <c r="D702" s="56" t="s">
        <v>3800</v>
      </c>
      <c r="E702" s="56">
        <v>1</v>
      </c>
      <c r="F702" s="56">
        <v>0</v>
      </c>
      <c r="G702" s="56">
        <v>4</v>
      </c>
      <c r="H702" s="56">
        <v>5</v>
      </c>
      <c r="I702" s="57">
        <v>11</v>
      </c>
      <c r="J702" s="104">
        <v>0.45454545454545453</v>
      </c>
      <c r="K702" s="56" t="s">
        <v>3809</v>
      </c>
      <c r="L702" s="56" t="s">
        <v>3803</v>
      </c>
      <c r="M702" s="56" t="s">
        <v>1352</v>
      </c>
      <c r="N702" s="56">
        <v>100</v>
      </c>
      <c r="O702" s="56"/>
      <c r="P702" s="56"/>
      <c r="Q702" s="56"/>
      <c r="R702" s="56" t="s">
        <v>18</v>
      </c>
      <c r="S702" s="56" t="s">
        <v>195</v>
      </c>
      <c r="T702" s="58" t="s">
        <v>7330</v>
      </c>
      <c r="U702" s="56" t="s">
        <v>13</v>
      </c>
      <c r="V702" s="58" t="s">
        <v>13</v>
      </c>
      <c r="W702" s="58" t="s">
        <v>7330</v>
      </c>
      <c r="X702" s="58" t="s">
        <v>13</v>
      </c>
      <c r="Y702" s="58" t="s">
        <v>13</v>
      </c>
      <c r="Z702" s="58" t="s">
        <v>13</v>
      </c>
      <c r="AA702" s="58" t="s">
        <v>13</v>
      </c>
      <c r="AB702" s="58" t="s">
        <v>13</v>
      </c>
      <c r="AC702" s="56" t="s">
        <v>13</v>
      </c>
      <c r="AD702" s="56" t="s">
        <v>13</v>
      </c>
      <c r="AE702" s="56" t="s">
        <v>13</v>
      </c>
      <c r="AF702" s="56" t="s">
        <v>13</v>
      </c>
      <c r="AG702" s="56" t="s">
        <v>13</v>
      </c>
      <c r="AH702" s="56" t="s">
        <v>13</v>
      </c>
    </row>
    <row r="703" spans="1:34" ht="24.9" customHeight="1" x14ac:dyDescent="0.3">
      <c r="A703" s="54" t="s">
        <v>4507</v>
      </c>
      <c r="B703" s="55" t="s">
        <v>4499</v>
      </c>
      <c r="C703" s="56" t="s">
        <v>4503</v>
      </c>
      <c r="D703" s="56" t="s">
        <v>4500</v>
      </c>
      <c r="E703" s="56">
        <v>3</v>
      </c>
      <c r="F703" s="56">
        <v>0</v>
      </c>
      <c r="G703" s="56">
        <v>0</v>
      </c>
      <c r="H703" s="56">
        <v>3</v>
      </c>
      <c r="I703" s="56">
        <v>23</v>
      </c>
      <c r="J703" s="104">
        <v>0.13043478260869565</v>
      </c>
      <c r="K703" s="56" t="s">
        <v>4508</v>
      </c>
      <c r="L703" s="56" t="s">
        <v>4504</v>
      </c>
      <c r="M703" s="56" t="s">
        <v>4503</v>
      </c>
      <c r="N703" s="56" t="s">
        <v>7374</v>
      </c>
      <c r="O703" s="56"/>
      <c r="P703" s="56"/>
      <c r="Q703" s="56"/>
      <c r="R703" s="56" t="s">
        <v>63</v>
      </c>
      <c r="S703" s="56" t="s">
        <v>102</v>
      </c>
      <c r="T703" s="58" t="s">
        <v>7330</v>
      </c>
      <c r="U703" s="56" t="s">
        <v>13</v>
      </c>
      <c r="V703" s="58" t="s">
        <v>13</v>
      </c>
      <c r="W703" s="58" t="s">
        <v>13</v>
      </c>
      <c r="X703" s="58" t="s">
        <v>13</v>
      </c>
      <c r="Y703" s="58" t="s">
        <v>13</v>
      </c>
      <c r="Z703" s="58" t="s">
        <v>13</v>
      </c>
      <c r="AA703" s="58" t="s">
        <v>13</v>
      </c>
      <c r="AB703" s="58" t="s">
        <v>13</v>
      </c>
      <c r="AC703" s="56" t="s">
        <v>13</v>
      </c>
      <c r="AD703" s="56" t="s">
        <v>13</v>
      </c>
      <c r="AE703" s="56" t="s">
        <v>13</v>
      </c>
      <c r="AF703" s="56" t="s">
        <v>7330</v>
      </c>
      <c r="AG703" s="56" t="s">
        <v>13</v>
      </c>
      <c r="AH703" s="56" t="s">
        <v>13</v>
      </c>
    </row>
    <row r="704" spans="1:34" ht="24.9" customHeight="1" x14ac:dyDescent="0.3">
      <c r="A704" s="54" t="s">
        <v>1701</v>
      </c>
      <c r="B704" s="55" t="s">
        <v>1670</v>
      </c>
      <c r="C704" s="56" t="s">
        <v>1674</v>
      </c>
      <c r="D704" s="56" t="s">
        <v>1671</v>
      </c>
      <c r="E704" s="56">
        <v>7</v>
      </c>
      <c r="F704" s="56">
        <v>1</v>
      </c>
      <c r="G704" s="56">
        <v>6</v>
      </c>
      <c r="H704" s="56">
        <v>14</v>
      </c>
      <c r="I704" s="56">
        <v>20</v>
      </c>
      <c r="J704" s="104">
        <v>0.7</v>
      </c>
      <c r="K704" s="56" t="s">
        <v>1702</v>
      </c>
      <c r="L704" s="56" t="s">
        <v>1675</v>
      </c>
      <c r="M704" s="56" t="s">
        <v>1676</v>
      </c>
      <c r="N704" s="56">
        <v>100</v>
      </c>
      <c r="O704" s="56"/>
      <c r="P704" s="56"/>
      <c r="Q704" s="56"/>
      <c r="R704" s="56" t="s">
        <v>18</v>
      </c>
      <c r="S704" s="56" t="s">
        <v>102</v>
      </c>
      <c r="T704" s="58" t="s">
        <v>7330</v>
      </c>
      <c r="U704" s="56" t="s">
        <v>13</v>
      </c>
      <c r="V704" s="58" t="s">
        <v>13</v>
      </c>
      <c r="W704" s="58" t="s">
        <v>7330</v>
      </c>
      <c r="X704" s="58" t="s">
        <v>13</v>
      </c>
      <c r="Y704" s="58" t="s">
        <v>13</v>
      </c>
      <c r="Z704" s="58" t="s">
        <v>13</v>
      </c>
      <c r="AA704" s="58" t="s">
        <v>13</v>
      </c>
      <c r="AB704" s="58" t="s">
        <v>13</v>
      </c>
      <c r="AC704" s="56" t="s">
        <v>13</v>
      </c>
      <c r="AD704" s="56" t="s">
        <v>13</v>
      </c>
      <c r="AE704" s="56" t="s">
        <v>13</v>
      </c>
      <c r="AF704" s="56" t="s">
        <v>13</v>
      </c>
      <c r="AG704" s="56" t="s">
        <v>13</v>
      </c>
      <c r="AH704" s="56" t="s">
        <v>13</v>
      </c>
    </row>
    <row r="705" spans="1:34" ht="24.9" customHeight="1" x14ac:dyDescent="0.3">
      <c r="A705" s="54" t="s">
        <v>1968</v>
      </c>
      <c r="B705" s="55" t="s">
        <v>1955</v>
      </c>
      <c r="C705" s="56" t="s">
        <v>1959</v>
      </c>
      <c r="D705" s="56" t="s">
        <v>1956</v>
      </c>
      <c r="E705" s="56">
        <v>0</v>
      </c>
      <c r="F705" s="56">
        <v>0</v>
      </c>
      <c r="G705" s="56">
        <v>5</v>
      </c>
      <c r="H705" s="56">
        <v>5</v>
      </c>
      <c r="I705" s="56">
        <v>15</v>
      </c>
      <c r="J705" s="104">
        <v>0.33333333333333331</v>
      </c>
      <c r="K705" s="56" t="s">
        <v>1967</v>
      </c>
      <c r="L705" s="56" t="s">
        <v>1960</v>
      </c>
      <c r="M705" s="56" t="s">
        <v>1959</v>
      </c>
      <c r="N705" s="56" t="s">
        <v>7374</v>
      </c>
      <c r="O705" s="56"/>
      <c r="P705" s="56"/>
      <c r="Q705" s="56"/>
      <c r="R705" s="56" t="s">
        <v>112</v>
      </c>
      <c r="S705" s="56" t="s">
        <v>102</v>
      </c>
      <c r="T705" s="58" t="s">
        <v>13</v>
      </c>
      <c r="U705" s="56" t="s">
        <v>13</v>
      </c>
      <c r="V705" s="58" t="s">
        <v>7330</v>
      </c>
      <c r="W705" s="58" t="s">
        <v>13</v>
      </c>
      <c r="X705" s="58" t="s">
        <v>13</v>
      </c>
      <c r="Y705" s="58" t="s">
        <v>13</v>
      </c>
      <c r="Z705" s="58" t="s">
        <v>13</v>
      </c>
      <c r="AA705" s="58" t="s">
        <v>7330</v>
      </c>
      <c r="AB705" s="58" t="s">
        <v>13</v>
      </c>
      <c r="AC705" s="56" t="s">
        <v>13</v>
      </c>
      <c r="AD705" s="56" t="s">
        <v>7330</v>
      </c>
      <c r="AE705" s="56" t="s">
        <v>13</v>
      </c>
      <c r="AF705" s="56" t="s">
        <v>7330</v>
      </c>
      <c r="AG705" s="56" t="s">
        <v>13</v>
      </c>
      <c r="AH705" s="56" t="s">
        <v>13</v>
      </c>
    </row>
    <row r="706" spans="1:34" ht="24.9" customHeight="1" x14ac:dyDescent="0.3">
      <c r="A706" s="54" t="s">
        <v>1966</v>
      </c>
      <c r="B706" s="55" t="s">
        <v>1955</v>
      </c>
      <c r="C706" s="56" t="s">
        <v>1959</v>
      </c>
      <c r="D706" s="56" t="s">
        <v>1956</v>
      </c>
      <c r="E706" s="56">
        <v>0</v>
      </c>
      <c r="F706" s="56">
        <v>0</v>
      </c>
      <c r="G706" s="56">
        <v>5</v>
      </c>
      <c r="H706" s="56">
        <v>5</v>
      </c>
      <c r="I706" s="56">
        <v>15</v>
      </c>
      <c r="J706" s="104">
        <v>0.33333333333333331</v>
      </c>
      <c r="K706" s="56" t="s">
        <v>1967</v>
      </c>
      <c r="L706" s="56" t="s">
        <v>1960</v>
      </c>
      <c r="M706" s="56" t="s">
        <v>1959</v>
      </c>
      <c r="N706" s="56" t="s">
        <v>7374</v>
      </c>
      <c r="O706" s="56"/>
      <c r="P706" s="56"/>
      <c r="Q706" s="56"/>
      <c r="R706" s="56" t="s">
        <v>112</v>
      </c>
      <c r="S706" s="56" t="s">
        <v>102</v>
      </c>
      <c r="T706" s="58" t="s">
        <v>13</v>
      </c>
      <c r="U706" s="56" t="s">
        <v>13</v>
      </c>
      <c r="V706" s="58" t="s">
        <v>7330</v>
      </c>
      <c r="W706" s="58" t="s">
        <v>13</v>
      </c>
      <c r="X706" s="58" t="s">
        <v>13</v>
      </c>
      <c r="Y706" s="58" t="s">
        <v>7330</v>
      </c>
      <c r="Z706" s="58" t="s">
        <v>13</v>
      </c>
      <c r="AA706" s="58" t="s">
        <v>7330</v>
      </c>
      <c r="AB706" s="58" t="s">
        <v>13</v>
      </c>
      <c r="AC706" s="56" t="s">
        <v>13</v>
      </c>
      <c r="AD706" s="56" t="s">
        <v>7330</v>
      </c>
      <c r="AE706" s="56" t="s">
        <v>13</v>
      </c>
      <c r="AF706" s="56" t="s">
        <v>13</v>
      </c>
      <c r="AG706" s="56" t="s">
        <v>13</v>
      </c>
      <c r="AH706" s="56" t="s">
        <v>13</v>
      </c>
    </row>
    <row r="707" spans="1:34" ht="24.9" customHeight="1" x14ac:dyDescent="0.3">
      <c r="A707" s="54" t="s">
        <v>3983</v>
      </c>
      <c r="B707" s="55" t="s">
        <v>3969</v>
      </c>
      <c r="C707" s="56" t="s">
        <v>3973</v>
      </c>
      <c r="D707" s="56" t="s">
        <v>3970</v>
      </c>
      <c r="E707" s="56">
        <v>3</v>
      </c>
      <c r="F707" s="56">
        <v>3</v>
      </c>
      <c r="G707" s="56">
        <v>4</v>
      </c>
      <c r="H707" s="56">
        <v>10</v>
      </c>
      <c r="I707" s="56">
        <v>50</v>
      </c>
      <c r="J707" s="104">
        <v>0.2</v>
      </c>
      <c r="K707" s="56" t="s">
        <v>3984</v>
      </c>
      <c r="L707" s="56" t="s">
        <v>3974</v>
      </c>
      <c r="M707" s="56" t="s">
        <v>3975</v>
      </c>
      <c r="N707" s="56">
        <v>100</v>
      </c>
      <c r="O707" s="56"/>
      <c r="P707" s="56"/>
      <c r="Q707" s="56"/>
      <c r="R707" s="56" t="s">
        <v>18</v>
      </c>
      <c r="S707" s="56" t="s">
        <v>465</v>
      </c>
      <c r="T707" s="58" t="s">
        <v>13</v>
      </c>
      <c r="U707" s="56" t="s">
        <v>13</v>
      </c>
      <c r="V707" s="58" t="s">
        <v>7330</v>
      </c>
      <c r="W707" s="58" t="s">
        <v>13</v>
      </c>
      <c r="X707" s="58" t="s">
        <v>13</v>
      </c>
      <c r="Y707" s="58" t="s">
        <v>7330</v>
      </c>
      <c r="Z707" s="58" t="s">
        <v>13</v>
      </c>
      <c r="AA707" s="58" t="s">
        <v>7330</v>
      </c>
      <c r="AB707" s="58" t="s">
        <v>13</v>
      </c>
      <c r="AC707" s="56" t="s">
        <v>13</v>
      </c>
      <c r="AD707" s="56" t="s">
        <v>13</v>
      </c>
      <c r="AE707" s="56" t="s">
        <v>7330</v>
      </c>
      <c r="AF707" s="56" t="s">
        <v>13</v>
      </c>
      <c r="AG707" s="56" t="s">
        <v>7330</v>
      </c>
      <c r="AH707" s="56" t="s">
        <v>13</v>
      </c>
    </row>
    <row r="708" spans="1:34" ht="24.9" customHeight="1" x14ac:dyDescent="0.3">
      <c r="A708" s="54" t="s">
        <v>3595</v>
      </c>
      <c r="B708" s="55" t="s">
        <v>3593</v>
      </c>
      <c r="C708" s="56" t="s">
        <v>3597</v>
      </c>
      <c r="D708" s="56" t="s">
        <v>3594</v>
      </c>
      <c r="E708" s="56">
        <v>0</v>
      </c>
      <c r="F708" s="56">
        <v>0</v>
      </c>
      <c r="G708" s="56">
        <v>1</v>
      </c>
      <c r="H708" s="56">
        <v>1</v>
      </c>
      <c r="I708" s="56">
        <v>11</v>
      </c>
      <c r="J708" s="104">
        <v>9.0909090909090912E-2</v>
      </c>
      <c r="K708" s="56" t="s">
        <v>3596</v>
      </c>
      <c r="L708" s="56" t="s">
        <v>3598</v>
      </c>
      <c r="M708" s="56" t="s">
        <v>3599</v>
      </c>
      <c r="N708" s="56" t="s">
        <v>7395</v>
      </c>
      <c r="O708" s="56"/>
      <c r="P708" s="56"/>
      <c r="Q708" s="56"/>
      <c r="R708" s="56" t="s">
        <v>18</v>
      </c>
      <c r="S708" s="56" t="s">
        <v>102</v>
      </c>
      <c r="T708" s="58" t="s">
        <v>13</v>
      </c>
      <c r="U708" s="56" t="s">
        <v>13</v>
      </c>
      <c r="V708" s="58" t="s">
        <v>7330</v>
      </c>
      <c r="W708" s="58" t="s">
        <v>13</v>
      </c>
      <c r="X708" s="58" t="s">
        <v>13</v>
      </c>
      <c r="Y708" s="58" t="s">
        <v>7330</v>
      </c>
      <c r="Z708" s="58" t="s">
        <v>13</v>
      </c>
      <c r="AA708" s="58" t="s">
        <v>13</v>
      </c>
      <c r="AB708" s="58" t="s">
        <v>13</v>
      </c>
      <c r="AC708" s="56" t="s">
        <v>13</v>
      </c>
      <c r="AD708" s="56" t="s">
        <v>13</v>
      </c>
      <c r="AE708" s="56" t="s">
        <v>7330</v>
      </c>
      <c r="AF708" s="56" t="s">
        <v>13</v>
      </c>
      <c r="AG708" s="56" t="s">
        <v>13</v>
      </c>
      <c r="AH708" s="56" t="s">
        <v>13</v>
      </c>
    </row>
    <row r="709" spans="1:34" ht="24.9" customHeight="1" x14ac:dyDescent="0.3">
      <c r="A709" s="54" t="s">
        <v>2778</v>
      </c>
      <c r="B709" s="55" t="s">
        <v>2772</v>
      </c>
      <c r="C709" s="56" t="s">
        <v>2776</v>
      </c>
      <c r="D709" s="56" t="s">
        <v>2773</v>
      </c>
      <c r="E709" s="56">
        <v>3</v>
      </c>
      <c r="F709" s="56">
        <v>0</v>
      </c>
      <c r="G709" s="56">
        <v>3</v>
      </c>
      <c r="H709" s="56">
        <v>6</v>
      </c>
      <c r="I709" s="56">
        <v>24</v>
      </c>
      <c r="J709" s="104">
        <v>0.25</v>
      </c>
      <c r="K709" s="56" t="s">
        <v>2779</v>
      </c>
      <c r="L709" s="56" t="s">
        <v>2777</v>
      </c>
      <c r="M709" s="56" t="s">
        <v>2776</v>
      </c>
      <c r="N709" s="56">
        <v>100</v>
      </c>
      <c r="O709" s="56"/>
      <c r="P709" s="56"/>
      <c r="Q709" s="56"/>
      <c r="R709" s="56" t="s">
        <v>18</v>
      </c>
      <c r="S709" s="56" t="s">
        <v>102</v>
      </c>
      <c r="T709" s="58" t="s">
        <v>13</v>
      </c>
      <c r="U709" s="56" t="s">
        <v>13</v>
      </c>
      <c r="V709" s="58" t="s">
        <v>7330</v>
      </c>
      <c r="W709" s="58" t="s">
        <v>13</v>
      </c>
      <c r="X709" s="58" t="s">
        <v>13</v>
      </c>
      <c r="Y709" s="58" t="s">
        <v>7330</v>
      </c>
      <c r="Z709" s="58" t="s">
        <v>13</v>
      </c>
      <c r="AA709" s="58" t="s">
        <v>13</v>
      </c>
      <c r="AB709" s="58" t="s">
        <v>13</v>
      </c>
      <c r="AC709" s="56" t="s">
        <v>13</v>
      </c>
      <c r="AD709" s="56" t="s">
        <v>7330</v>
      </c>
      <c r="AE709" s="56" t="s">
        <v>13</v>
      </c>
      <c r="AF709" s="56" t="s">
        <v>13</v>
      </c>
      <c r="AG709" s="56" t="s">
        <v>13</v>
      </c>
      <c r="AH709" s="56" t="s">
        <v>13</v>
      </c>
    </row>
    <row r="710" spans="1:34" ht="24.9" customHeight="1" x14ac:dyDescent="0.3">
      <c r="A710" s="54" t="s">
        <v>4495</v>
      </c>
      <c r="B710" s="55" t="s">
        <v>4463</v>
      </c>
      <c r="C710" s="56" t="s">
        <v>410</v>
      </c>
      <c r="D710" s="56"/>
      <c r="E710" s="56">
        <v>8</v>
      </c>
      <c r="F710" s="56">
        <v>3</v>
      </c>
      <c r="G710" s="56">
        <v>5</v>
      </c>
      <c r="H710" s="56">
        <v>16</v>
      </c>
      <c r="I710" s="56">
        <v>31</v>
      </c>
      <c r="J710" s="104">
        <v>0.5161290322580645</v>
      </c>
      <c r="K710" s="56" t="s">
        <v>4496</v>
      </c>
      <c r="L710" s="56" t="s">
        <v>4466</v>
      </c>
      <c r="M710" s="56" t="s">
        <v>4467</v>
      </c>
      <c r="N710" s="56" t="s">
        <v>7377</v>
      </c>
      <c r="O710" s="56"/>
      <c r="P710" s="56"/>
      <c r="Q710" s="56"/>
      <c r="R710" s="56" t="s">
        <v>63</v>
      </c>
      <c r="S710" s="56" t="s">
        <v>250</v>
      </c>
      <c r="T710" s="58" t="s">
        <v>7330</v>
      </c>
      <c r="U710" s="56" t="s">
        <v>13</v>
      </c>
      <c r="V710" s="58" t="s">
        <v>13</v>
      </c>
      <c r="W710" s="58" t="s">
        <v>7330</v>
      </c>
      <c r="X710" s="58" t="s">
        <v>13</v>
      </c>
      <c r="Y710" s="58" t="s">
        <v>13</v>
      </c>
      <c r="Z710" s="58" t="s">
        <v>7330</v>
      </c>
      <c r="AA710" s="58" t="s">
        <v>13</v>
      </c>
      <c r="AB710" s="58" t="s">
        <v>13</v>
      </c>
      <c r="AC710" s="56" t="s">
        <v>7330</v>
      </c>
      <c r="AD710" s="56" t="s">
        <v>13</v>
      </c>
      <c r="AE710" s="56" t="s">
        <v>13</v>
      </c>
      <c r="AF710" s="56" t="s">
        <v>7330</v>
      </c>
      <c r="AG710" s="56" t="s">
        <v>13</v>
      </c>
      <c r="AH710" s="56" t="s">
        <v>13</v>
      </c>
    </row>
    <row r="711" spans="1:34" ht="24.9" customHeight="1" x14ac:dyDescent="0.3">
      <c r="A711" s="59" t="s">
        <v>1704</v>
      </c>
      <c r="B711" s="60" t="s">
        <v>1703</v>
      </c>
      <c r="C711" s="57" t="s">
        <v>1706</v>
      </c>
      <c r="D711" s="57"/>
      <c r="E711" s="57">
        <v>0</v>
      </c>
      <c r="F711" s="57">
        <v>1</v>
      </c>
      <c r="G711" s="57">
        <v>1</v>
      </c>
      <c r="H711" s="57">
        <v>2</v>
      </c>
      <c r="I711" s="57">
        <v>13</v>
      </c>
      <c r="J711" s="104">
        <v>0.15384615384615385</v>
      </c>
      <c r="K711" s="56" t="s">
        <v>1705</v>
      </c>
      <c r="L711" s="57" t="s">
        <v>1707</v>
      </c>
      <c r="M711" s="57" t="s">
        <v>1708</v>
      </c>
      <c r="N711" s="57">
        <v>100</v>
      </c>
      <c r="O711" s="57"/>
      <c r="P711" s="57"/>
      <c r="Q711" s="57"/>
      <c r="R711" s="57" t="s">
        <v>18</v>
      </c>
      <c r="S711" s="57" t="s">
        <v>91</v>
      </c>
      <c r="T711" s="61" t="s">
        <v>13</v>
      </c>
      <c r="U711" s="56" t="s">
        <v>7330</v>
      </c>
      <c r="V711" s="61" t="s">
        <v>13</v>
      </c>
      <c r="W711" s="61" t="s">
        <v>13</v>
      </c>
      <c r="X711" s="61" t="s">
        <v>7330</v>
      </c>
      <c r="Y711" s="61" t="s">
        <v>13</v>
      </c>
      <c r="Z711" s="61" t="s">
        <v>13</v>
      </c>
      <c r="AA711" s="58" t="s">
        <v>7330</v>
      </c>
      <c r="AB711" s="61" t="s">
        <v>13</v>
      </c>
      <c r="AC711" s="56" t="s">
        <v>13</v>
      </c>
      <c r="AD711" s="56" t="s">
        <v>13</v>
      </c>
      <c r="AE711" s="56" t="s">
        <v>13</v>
      </c>
      <c r="AF711" s="56" t="s">
        <v>13</v>
      </c>
      <c r="AG711" s="56" t="s">
        <v>7330</v>
      </c>
      <c r="AH711" s="56" t="s">
        <v>13</v>
      </c>
    </row>
    <row r="712" spans="1:34" ht="24.9" customHeight="1" x14ac:dyDescent="0.3">
      <c r="A712" s="54" t="s">
        <v>3548</v>
      </c>
      <c r="B712" s="55" t="s">
        <v>3543</v>
      </c>
      <c r="C712" s="56" t="s">
        <v>110</v>
      </c>
      <c r="D712" s="56"/>
      <c r="E712" s="56">
        <v>1</v>
      </c>
      <c r="F712" s="56">
        <v>1</v>
      </c>
      <c r="G712" s="56">
        <v>1</v>
      </c>
      <c r="H712" s="56">
        <v>3</v>
      </c>
      <c r="I712" s="56">
        <v>7</v>
      </c>
      <c r="J712" s="104">
        <v>0.42857142857142855</v>
      </c>
      <c r="K712" s="56" t="s">
        <v>3549</v>
      </c>
      <c r="L712" s="56" t="s">
        <v>3546</v>
      </c>
      <c r="M712" s="56" t="s">
        <v>110</v>
      </c>
      <c r="N712" s="56">
        <v>100</v>
      </c>
      <c r="O712" s="56"/>
      <c r="P712" s="56"/>
      <c r="Q712" s="56"/>
      <c r="R712" s="56" t="s">
        <v>112</v>
      </c>
      <c r="S712" s="57" t="s">
        <v>113</v>
      </c>
      <c r="T712" s="58" t="s">
        <v>13</v>
      </c>
      <c r="U712" s="56" t="s">
        <v>13</v>
      </c>
      <c r="V712" s="58" t="s">
        <v>7330</v>
      </c>
      <c r="W712" s="58" t="s">
        <v>13</v>
      </c>
      <c r="X712" s="58" t="s">
        <v>13</v>
      </c>
      <c r="Y712" s="58" t="s">
        <v>7330</v>
      </c>
      <c r="Z712" s="58" t="s">
        <v>13</v>
      </c>
      <c r="AA712" s="58" t="s">
        <v>7330</v>
      </c>
      <c r="AB712" s="58" t="s">
        <v>13</v>
      </c>
      <c r="AC712" s="56" t="s">
        <v>13</v>
      </c>
      <c r="AD712" s="56" t="s">
        <v>13</v>
      </c>
      <c r="AE712" s="56" t="s">
        <v>7330</v>
      </c>
      <c r="AF712" s="56" t="s">
        <v>13</v>
      </c>
      <c r="AG712" s="56" t="s">
        <v>13</v>
      </c>
      <c r="AH712" s="56" t="s">
        <v>13</v>
      </c>
    </row>
    <row r="713" spans="1:34" ht="24.9" customHeight="1" x14ac:dyDescent="0.3">
      <c r="A713" s="54" t="s">
        <v>6953</v>
      </c>
      <c r="B713" s="55" t="s">
        <v>6948</v>
      </c>
      <c r="C713" s="56" t="s">
        <v>110</v>
      </c>
      <c r="D713" s="56"/>
      <c r="E713" s="56">
        <v>2</v>
      </c>
      <c r="F713" s="56">
        <v>0</v>
      </c>
      <c r="G713" s="56">
        <v>0</v>
      </c>
      <c r="H713" s="56">
        <v>2</v>
      </c>
      <c r="I713" s="56">
        <v>10</v>
      </c>
      <c r="J713" s="104">
        <v>0.2</v>
      </c>
      <c r="K713" s="56" t="s">
        <v>6954</v>
      </c>
      <c r="L713" s="56" t="s">
        <v>6951</v>
      </c>
      <c r="M713" s="56" t="s">
        <v>202</v>
      </c>
      <c r="N713" s="56" t="s">
        <v>7374</v>
      </c>
      <c r="O713" s="56" t="s">
        <v>17920</v>
      </c>
      <c r="P713" s="56" t="s">
        <v>6952</v>
      </c>
      <c r="Q713" s="56">
        <v>100</v>
      </c>
      <c r="R713" s="56" t="s">
        <v>18</v>
      </c>
      <c r="S713" s="56" t="s">
        <v>113</v>
      </c>
      <c r="T713" s="58" t="s">
        <v>7330</v>
      </c>
      <c r="U713" s="56" t="s">
        <v>13</v>
      </c>
      <c r="V713" s="58" t="s">
        <v>13</v>
      </c>
      <c r="W713" s="58" t="s">
        <v>13</v>
      </c>
      <c r="X713" s="58" t="s">
        <v>13</v>
      </c>
      <c r="Y713" s="58" t="s">
        <v>13</v>
      </c>
      <c r="Z713" s="58" t="s">
        <v>13</v>
      </c>
      <c r="AA713" s="58" t="s">
        <v>13</v>
      </c>
      <c r="AB713" s="58" t="s">
        <v>13</v>
      </c>
      <c r="AC713" s="56" t="s">
        <v>7330</v>
      </c>
      <c r="AD713" s="56" t="s">
        <v>13</v>
      </c>
      <c r="AE713" s="56" t="s">
        <v>13</v>
      </c>
      <c r="AF713" s="56" t="s">
        <v>13</v>
      </c>
      <c r="AG713" s="56" t="s">
        <v>13</v>
      </c>
      <c r="AH713" s="56" t="s">
        <v>13</v>
      </c>
    </row>
    <row r="714" spans="1:34" ht="24.9" customHeight="1" x14ac:dyDescent="0.3">
      <c r="A714" s="54" t="s">
        <v>3733</v>
      </c>
      <c r="B714" s="55" t="s">
        <v>3727</v>
      </c>
      <c r="C714" s="56" t="s">
        <v>3731</v>
      </c>
      <c r="D714" s="56" t="s">
        <v>3728</v>
      </c>
      <c r="E714" s="56">
        <v>1</v>
      </c>
      <c r="F714" s="56">
        <v>0</v>
      </c>
      <c r="G714" s="56">
        <v>1</v>
      </c>
      <c r="H714" s="56">
        <v>2</v>
      </c>
      <c r="I714" s="56">
        <v>8</v>
      </c>
      <c r="J714" s="104">
        <v>0.25</v>
      </c>
      <c r="K714" s="56" t="s">
        <v>3734</v>
      </c>
      <c r="L714" s="56" t="s">
        <v>3732</v>
      </c>
      <c r="M714" s="56" t="s">
        <v>3731</v>
      </c>
      <c r="N714" s="56" t="s">
        <v>7375</v>
      </c>
      <c r="O714" s="56"/>
      <c r="P714" s="56"/>
      <c r="Q714" s="56"/>
      <c r="R714" s="56" t="s">
        <v>18</v>
      </c>
      <c r="S714" s="56" t="s">
        <v>465</v>
      </c>
      <c r="T714" s="58" t="s">
        <v>7330</v>
      </c>
      <c r="U714" s="56" t="s">
        <v>13</v>
      </c>
      <c r="V714" s="58" t="s">
        <v>13</v>
      </c>
      <c r="W714" s="58" t="s">
        <v>7330</v>
      </c>
      <c r="X714" s="58" t="s">
        <v>13</v>
      </c>
      <c r="Y714" s="58" t="s">
        <v>13</v>
      </c>
      <c r="Z714" s="58" t="s">
        <v>7330</v>
      </c>
      <c r="AA714" s="58" t="s">
        <v>13</v>
      </c>
      <c r="AB714" s="58" t="s">
        <v>13</v>
      </c>
      <c r="AC714" s="56" t="s">
        <v>7330</v>
      </c>
      <c r="AD714" s="56" t="s">
        <v>13</v>
      </c>
      <c r="AE714" s="56" t="s">
        <v>13</v>
      </c>
      <c r="AF714" s="56" t="s">
        <v>7330</v>
      </c>
      <c r="AG714" s="56" t="s">
        <v>13</v>
      </c>
      <c r="AH714" s="56" t="s">
        <v>13</v>
      </c>
    </row>
    <row r="715" spans="1:34" ht="24.9" customHeight="1" x14ac:dyDescent="0.3">
      <c r="A715" s="54" t="s">
        <v>6707</v>
      </c>
      <c r="B715" s="55" t="s">
        <v>6686</v>
      </c>
      <c r="C715" s="56" t="s">
        <v>6690</v>
      </c>
      <c r="D715" s="56" t="s">
        <v>6687</v>
      </c>
      <c r="E715" s="56">
        <v>3</v>
      </c>
      <c r="F715" s="56">
        <v>1</v>
      </c>
      <c r="G715" s="56">
        <v>5</v>
      </c>
      <c r="H715" s="56">
        <v>9</v>
      </c>
      <c r="I715" s="56">
        <v>27</v>
      </c>
      <c r="J715" s="104">
        <v>0.33333333333333331</v>
      </c>
      <c r="K715" s="56" t="s">
        <v>6708</v>
      </c>
      <c r="L715" s="56" t="s">
        <v>6691</v>
      </c>
      <c r="M715" s="56" t="s">
        <v>6690</v>
      </c>
      <c r="N715" s="56" t="s">
        <v>7387</v>
      </c>
      <c r="O715" s="56"/>
      <c r="P715" s="56"/>
      <c r="Q715" s="56"/>
      <c r="R715" s="56" t="s">
        <v>18</v>
      </c>
      <c r="S715" s="56" t="s">
        <v>465</v>
      </c>
      <c r="T715" s="58" t="s">
        <v>7330</v>
      </c>
      <c r="U715" s="56" t="s">
        <v>13</v>
      </c>
      <c r="V715" s="58" t="s">
        <v>13</v>
      </c>
      <c r="W715" s="58" t="s">
        <v>7330</v>
      </c>
      <c r="X715" s="58" t="s">
        <v>13</v>
      </c>
      <c r="Y715" s="58" t="s">
        <v>13</v>
      </c>
      <c r="Z715" s="58" t="s">
        <v>13</v>
      </c>
      <c r="AA715" s="58" t="s">
        <v>13</v>
      </c>
      <c r="AB715" s="58" t="s">
        <v>13</v>
      </c>
      <c r="AC715" s="56" t="s">
        <v>13</v>
      </c>
      <c r="AD715" s="56" t="s">
        <v>13</v>
      </c>
      <c r="AE715" s="56" t="s">
        <v>13</v>
      </c>
      <c r="AF715" s="56" t="s">
        <v>7330</v>
      </c>
      <c r="AG715" s="56" t="s">
        <v>13</v>
      </c>
      <c r="AH715" s="56" t="s">
        <v>13</v>
      </c>
    </row>
    <row r="716" spans="1:34" ht="24.9" customHeight="1" x14ac:dyDescent="0.3">
      <c r="A716" s="54" t="s">
        <v>4803</v>
      </c>
      <c r="B716" s="55" t="s">
        <v>4785</v>
      </c>
      <c r="C716" s="56" t="s">
        <v>4789</v>
      </c>
      <c r="D716" s="56" t="s">
        <v>4786</v>
      </c>
      <c r="E716" s="56">
        <v>3</v>
      </c>
      <c r="F716" s="56">
        <v>4</v>
      </c>
      <c r="G716" s="56">
        <v>2</v>
      </c>
      <c r="H716" s="56">
        <v>9</v>
      </c>
      <c r="I716" s="56">
        <v>29</v>
      </c>
      <c r="J716" s="104">
        <v>0.31034482758620691</v>
      </c>
      <c r="K716" s="56" t="s">
        <v>4804</v>
      </c>
      <c r="L716" s="56" t="s">
        <v>4790</v>
      </c>
      <c r="M716" s="56" t="s">
        <v>4789</v>
      </c>
      <c r="N716" s="56">
        <v>100</v>
      </c>
      <c r="O716" s="56"/>
      <c r="P716" s="56"/>
      <c r="Q716" s="56"/>
      <c r="R716" s="56" t="s">
        <v>18</v>
      </c>
      <c r="S716" s="57" t="s">
        <v>55</v>
      </c>
      <c r="T716" s="58" t="s">
        <v>7330</v>
      </c>
      <c r="U716" s="56" t="s">
        <v>13</v>
      </c>
      <c r="V716" s="58" t="s">
        <v>13</v>
      </c>
      <c r="W716" s="58" t="s">
        <v>7330</v>
      </c>
      <c r="X716" s="58" t="s">
        <v>13</v>
      </c>
      <c r="Y716" s="58" t="s">
        <v>13</v>
      </c>
      <c r="Z716" s="58" t="s">
        <v>7330</v>
      </c>
      <c r="AA716" s="58" t="s">
        <v>13</v>
      </c>
      <c r="AB716" s="58" t="s">
        <v>13</v>
      </c>
      <c r="AC716" s="56" t="s">
        <v>7330</v>
      </c>
      <c r="AD716" s="56" t="s">
        <v>13</v>
      </c>
      <c r="AE716" s="56" t="s">
        <v>13</v>
      </c>
      <c r="AF716" s="56" t="s">
        <v>13</v>
      </c>
      <c r="AG716" s="56" t="s">
        <v>13</v>
      </c>
      <c r="AH716" s="56" t="s">
        <v>13</v>
      </c>
    </row>
    <row r="717" spans="1:34" ht="24.9" customHeight="1" x14ac:dyDescent="0.3">
      <c r="A717" s="54" t="s">
        <v>6128</v>
      </c>
      <c r="B717" s="55" t="s">
        <v>6127</v>
      </c>
      <c r="C717" s="56" t="s">
        <v>3038</v>
      </c>
      <c r="D717" s="56" t="s">
        <v>3035</v>
      </c>
      <c r="E717" s="56">
        <v>3</v>
      </c>
      <c r="F717" s="56">
        <v>0</v>
      </c>
      <c r="G717" s="56">
        <v>0</v>
      </c>
      <c r="H717" s="56">
        <v>3</v>
      </c>
      <c r="I717" s="56">
        <v>15</v>
      </c>
      <c r="J717" s="104">
        <v>0.2</v>
      </c>
      <c r="K717" s="56" t="s">
        <v>6129</v>
      </c>
      <c r="L717" s="56" t="s">
        <v>6130</v>
      </c>
      <c r="M717" s="56" t="s">
        <v>5340</v>
      </c>
      <c r="N717" s="56" t="s">
        <v>7380</v>
      </c>
      <c r="O717" s="56"/>
      <c r="P717" s="56"/>
      <c r="Q717" s="56"/>
      <c r="R717" s="56" t="s">
        <v>236</v>
      </c>
      <c r="S717" s="56" t="s">
        <v>644</v>
      </c>
      <c r="T717" s="58" t="s">
        <v>7330</v>
      </c>
      <c r="U717" s="56" t="s">
        <v>13</v>
      </c>
      <c r="V717" s="58" t="s">
        <v>13</v>
      </c>
      <c r="W717" s="58" t="s">
        <v>7330</v>
      </c>
      <c r="X717" s="58" t="s">
        <v>13</v>
      </c>
      <c r="Y717" s="58" t="s">
        <v>13</v>
      </c>
      <c r="Z717" s="58" t="s">
        <v>13</v>
      </c>
      <c r="AA717" s="58" t="s">
        <v>13</v>
      </c>
      <c r="AB717" s="58" t="s">
        <v>13</v>
      </c>
      <c r="AC717" s="56" t="s">
        <v>13</v>
      </c>
      <c r="AD717" s="56" t="s">
        <v>13</v>
      </c>
      <c r="AE717" s="56" t="s">
        <v>13</v>
      </c>
      <c r="AF717" s="56" t="s">
        <v>13</v>
      </c>
      <c r="AG717" s="56" t="s">
        <v>13</v>
      </c>
      <c r="AH717" s="56" t="s">
        <v>13</v>
      </c>
    </row>
    <row r="718" spans="1:34" ht="24.9" customHeight="1" x14ac:dyDescent="0.3">
      <c r="A718" s="54" t="s">
        <v>3351</v>
      </c>
      <c r="B718" s="55" t="s">
        <v>3344</v>
      </c>
      <c r="C718" s="56" t="s">
        <v>3348</v>
      </c>
      <c r="D718" s="56" t="s">
        <v>3345</v>
      </c>
      <c r="E718" s="56">
        <v>3</v>
      </c>
      <c r="F718" s="56">
        <v>0</v>
      </c>
      <c r="G718" s="56">
        <v>0</v>
      </c>
      <c r="H718" s="56">
        <v>3</v>
      </c>
      <c r="I718" s="56">
        <v>18</v>
      </c>
      <c r="J718" s="104">
        <v>0.16666666666666666</v>
      </c>
      <c r="K718" s="56" t="s">
        <v>3352</v>
      </c>
      <c r="L718" s="56" t="s">
        <v>3349</v>
      </c>
      <c r="M718" s="56" t="s">
        <v>3350</v>
      </c>
      <c r="N718" s="56">
        <v>100</v>
      </c>
      <c r="O718" s="56"/>
      <c r="P718" s="56"/>
      <c r="Q718" s="56"/>
      <c r="R718" s="56" t="s">
        <v>18</v>
      </c>
      <c r="S718" s="57" t="s">
        <v>403</v>
      </c>
      <c r="T718" s="58" t="s">
        <v>7330</v>
      </c>
      <c r="U718" s="56" t="s">
        <v>13</v>
      </c>
      <c r="V718" s="58" t="s">
        <v>13</v>
      </c>
      <c r="W718" s="58" t="s">
        <v>7330</v>
      </c>
      <c r="X718" s="58" t="s">
        <v>13</v>
      </c>
      <c r="Y718" s="58" t="s">
        <v>13</v>
      </c>
      <c r="Z718" s="58" t="s">
        <v>13</v>
      </c>
      <c r="AA718" s="58" t="s">
        <v>13</v>
      </c>
      <c r="AB718" s="58" t="s">
        <v>13</v>
      </c>
      <c r="AC718" s="56" t="s">
        <v>13</v>
      </c>
      <c r="AD718" s="56" t="s">
        <v>13</v>
      </c>
      <c r="AE718" s="56" t="s">
        <v>13</v>
      </c>
      <c r="AF718" s="56" t="s">
        <v>13</v>
      </c>
      <c r="AG718" s="56" t="s">
        <v>13</v>
      </c>
      <c r="AH718" s="56" t="s">
        <v>13</v>
      </c>
    </row>
    <row r="719" spans="1:34" ht="24.9" customHeight="1" x14ac:dyDescent="0.3">
      <c r="A719" s="54" t="s">
        <v>1032</v>
      </c>
      <c r="B719" s="55" t="s">
        <v>1019</v>
      </c>
      <c r="C719" s="56" t="s">
        <v>1023</v>
      </c>
      <c r="D719" s="56" t="s">
        <v>1020</v>
      </c>
      <c r="E719" s="56">
        <v>6</v>
      </c>
      <c r="F719" s="56">
        <v>4</v>
      </c>
      <c r="G719" s="56">
        <v>3</v>
      </c>
      <c r="H719" s="56">
        <v>13</v>
      </c>
      <c r="I719" s="56">
        <v>79</v>
      </c>
      <c r="J719" s="104">
        <v>0.16455696202531644</v>
      </c>
      <c r="K719" s="56" t="s">
        <v>1033</v>
      </c>
      <c r="L719" s="56" t="s">
        <v>1024</v>
      </c>
      <c r="M719" s="56" t="s">
        <v>1025</v>
      </c>
      <c r="N719" s="56" t="s">
        <v>7386</v>
      </c>
      <c r="O719" s="56"/>
      <c r="P719" s="56"/>
      <c r="Q719" s="56"/>
      <c r="R719" s="56" t="s">
        <v>18</v>
      </c>
      <c r="S719" s="56" t="s">
        <v>403</v>
      </c>
      <c r="T719" s="58" t="s">
        <v>13</v>
      </c>
      <c r="U719" s="56" t="s">
        <v>13</v>
      </c>
      <c r="V719" s="58" t="s">
        <v>7330</v>
      </c>
      <c r="W719" s="58" t="s">
        <v>13</v>
      </c>
      <c r="X719" s="58" t="s">
        <v>13</v>
      </c>
      <c r="Y719" s="58" t="s">
        <v>7330</v>
      </c>
      <c r="Z719" s="58" t="s">
        <v>13</v>
      </c>
      <c r="AA719" s="58" t="s">
        <v>13</v>
      </c>
      <c r="AB719" s="58" t="s">
        <v>13</v>
      </c>
      <c r="AC719" s="56" t="s">
        <v>13</v>
      </c>
      <c r="AD719" s="56" t="s">
        <v>7330</v>
      </c>
      <c r="AE719" s="56" t="s">
        <v>13</v>
      </c>
      <c r="AF719" s="56" t="s">
        <v>13</v>
      </c>
      <c r="AG719" s="56" t="s">
        <v>13</v>
      </c>
      <c r="AH719" s="56" t="s">
        <v>13</v>
      </c>
    </row>
    <row r="720" spans="1:34" ht="24.9" customHeight="1" x14ac:dyDescent="0.3">
      <c r="A720" s="54" t="s">
        <v>4378</v>
      </c>
      <c r="B720" s="55" t="s">
        <v>4344</v>
      </c>
      <c r="C720" s="56" t="s">
        <v>4348</v>
      </c>
      <c r="D720" s="56" t="s">
        <v>4345</v>
      </c>
      <c r="E720" s="56">
        <v>11</v>
      </c>
      <c r="F720" s="56">
        <v>1</v>
      </c>
      <c r="G720" s="56">
        <v>8</v>
      </c>
      <c r="H720" s="56">
        <v>20</v>
      </c>
      <c r="I720" s="56">
        <v>47</v>
      </c>
      <c r="J720" s="104">
        <v>0.43</v>
      </c>
      <c r="K720" s="56" t="s">
        <v>4379</v>
      </c>
      <c r="L720" s="56" t="s">
        <v>4349</v>
      </c>
      <c r="M720" s="56" t="s">
        <v>4350</v>
      </c>
      <c r="N720" s="56" t="s">
        <v>7372</v>
      </c>
      <c r="O720" s="56"/>
      <c r="P720" s="56"/>
      <c r="Q720" s="56"/>
      <c r="R720" s="56" t="s">
        <v>18</v>
      </c>
      <c r="S720" s="56" t="s">
        <v>465</v>
      </c>
      <c r="T720" s="58" t="s">
        <v>7330</v>
      </c>
      <c r="U720" s="56" t="s">
        <v>13</v>
      </c>
      <c r="V720" s="58" t="s">
        <v>13</v>
      </c>
      <c r="W720" s="58" t="s">
        <v>7330</v>
      </c>
      <c r="X720" s="58" t="s">
        <v>13</v>
      </c>
      <c r="Y720" s="58" t="s">
        <v>13</v>
      </c>
      <c r="Z720" s="58" t="s">
        <v>13</v>
      </c>
      <c r="AA720" s="58" t="s">
        <v>13</v>
      </c>
      <c r="AB720" s="58" t="s">
        <v>13</v>
      </c>
      <c r="AC720" s="56" t="s">
        <v>13</v>
      </c>
      <c r="AD720" s="56" t="s">
        <v>13</v>
      </c>
      <c r="AE720" s="56" t="s">
        <v>13</v>
      </c>
      <c r="AF720" s="56" t="s">
        <v>13</v>
      </c>
      <c r="AG720" s="56" t="s">
        <v>13</v>
      </c>
      <c r="AH720" s="56" t="s">
        <v>13</v>
      </c>
    </row>
    <row r="721" spans="1:34" ht="24.9" customHeight="1" x14ac:dyDescent="0.3">
      <c r="A721" s="54" t="s">
        <v>504</v>
      </c>
      <c r="B721" s="55" t="s">
        <v>495</v>
      </c>
      <c r="C721" s="56" t="s">
        <v>499</v>
      </c>
      <c r="D721" s="56" t="s">
        <v>496</v>
      </c>
      <c r="E721" s="56">
        <v>3</v>
      </c>
      <c r="F721" s="56">
        <v>1</v>
      </c>
      <c r="G721" s="56">
        <v>0</v>
      </c>
      <c r="H721" s="56">
        <v>4</v>
      </c>
      <c r="I721" s="56">
        <v>32</v>
      </c>
      <c r="J721" s="104">
        <v>0.125</v>
      </c>
      <c r="K721" s="56" t="s">
        <v>505</v>
      </c>
      <c r="L721" s="56" t="s">
        <v>500</v>
      </c>
      <c r="M721" s="56" t="s">
        <v>499</v>
      </c>
      <c r="N721" s="56">
        <v>100</v>
      </c>
      <c r="O721" s="56"/>
      <c r="P721" s="56"/>
      <c r="Q721" s="56"/>
      <c r="R721" s="56" t="s">
        <v>18</v>
      </c>
      <c r="S721" s="57" t="s">
        <v>102</v>
      </c>
      <c r="T721" s="58" t="s">
        <v>7330</v>
      </c>
      <c r="U721" s="56" t="s">
        <v>13</v>
      </c>
      <c r="V721" s="58" t="s">
        <v>13</v>
      </c>
      <c r="W721" s="58" t="s">
        <v>7330</v>
      </c>
      <c r="X721" s="58" t="s">
        <v>13</v>
      </c>
      <c r="Y721" s="58" t="s">
        <v>13</v>
      </c>
      <c r="Z721" s="58" t="s">
        <v>13</v>
      </c>
      <c r="AA721" s="58" t="s">
        <v>13</v>
      </c>
      <c r="AB721" s="58" t="s">
        <v>13</v>
      </c>
      <c r="AC721" s="56" t="s">
        <v>13</v>
      </c>
      <c r="AD721" s="56" t="s">
        <v>13</v>
      </c>
      <c r="AE721" s="56" t="s">
        <v>13</v>
      </c>
      <c r="AF721" s="56" t="s">
        <v>13</v>
      </c>
      <c r="AG721" s="56" t="s">
        <v>13</v>
      </c>
      <c r="AH721" s="56" t="s">
        <v>13</v>
      </c>
    </row>
    <row r="722" spans="1:34" ht="24.9" customHeight="1" x14ac:dyDescent="0.3">
      <c r="A722" s="54" t="s">
        <v>1138</v>
      </c>
      <c r="B722" s="55" t="s">
        <v>1099</v>
      </c>
      <c r="C722" s="56" t="s">
        <v>1103</v>
      </c>
      <c r="D722" s="56" t="s">
        <v>1100</v>
      </c>
      <c r="E722" s="56">
        <v>5</v>
      </c>
      <c r="F722" s="56">
        <v>2</v>
      </c>
      <c r="G722" s="56">
        <v>10</v>
      </c>
      <c r="H722" s="56">
        <v>17</v>
      </c>
      <c r="I722" s="56">
        <v>46</v>
      </c>
      <c r="J722" s="104">
        <v>0.36956521739130432</v>
      </c>
      <c r="K722" s="56" t="s">
        <v>1139</v>
      </c>
      <c r="L722" s="56" t="s">
        <v>1104</v>
      </c>
      <c r="M722" s="56" t="s">
        <v>1103</v>
      </c>
      <c r="N722" s="56">
        <v>100</v>
      </c>
      <c r="O722" s="56"/>
      <c r="P722" s="56"/>
      <c r="Q722" s="56"/>
      <c r="R722" s="56" t="s">
        <v>18</v>
      </c>
      <c r="S722" s="57" t="s">
        <v>55</v>
      </c>
      <c r="T722" s="58" t="s">
        <v>7330</v>
      </c>
      <c r="U722" s="56" t="s">
        <v>13</v>
      </c>
      <c r="V722" s="58" t="s">
        <v>13</v>
      </c>
      <c r="W722" s="58" t="s">
        <v>7330</v>
      </c>
      <c r="X722" s="58" t="s">
        <v>13</v>
      </c>
      <c r="Y722" s="58" t="s">
        <v>13</v>
      </c>
      <c r="Z722" s="58" t="s">
        <v>13</v>
      </c>
      <c r="AA722" s="58" t="s">
        <v>13</v>
      </c>
      <c r="AB722" s="58" t="s">
        <v>13</v>
      </c>
      <c r="AC722" s="56" t="s">
        <v>13</v>
      </c>
      <c r="AD722" s="56" t="s">
        <v>13</v>
      </c>
      <c r="AE722" s="56" t="s">
        <v>13</v>
      </c>
      <c r="AF722" s="56" t="s">
        <v>13</v>
      </c>
      <c r="AG722" s="56" t="s">
        <v>13</v>
      </c>
      <c r="AH722" s="56" t="s">
        <v>13</v>
      </c>
    </row>
    <row r="723" spans="1:34" ht="24.9" customHeight="1" x14ac:dyDescent="0.3">
      <c r="A723" s="54" t="s">
        <v>50</v>
      </c>
      <c r="B723" s="55" t="s">
        <v>48</v>
      </c>
      <c r="C723" s="56" t="s">
        <v>52</v>
      </c>
      <c r="D723" s="56" t="s">
        <v>49</v>
      </c>
      <c r="E723" s="56">
        <v>1</v>
      </c>
      <c r="F723" s="56">
        <v>0</v>
      </c>
      <c r="G723" s="56">
        <v>0</v>
      </c>
      <c r="H723" s="56">
        <v>1</v>
      </c>
      <c r="I723" s="56">
        <v>30</v>
      </c>
      <c r="J723" s="104">
        <v>3.3333333333333333E-2</v>
      </c>
      <c r="K723" s="56" t="s">
        <v>51</v>
      </c>
      <c r="L723" s="56" t="s">
        <v>53</v>
      </c>
      <c r="M723" s="56" t="s">
        <v>54</v>
      </c>
      <c r="N723" s="56" t="s">
        <v>7374</v>
      </c>
      <c r="O723" s="56"/>
      <c r="P723" s="56"/>
      <c r="Q723" s="56"/>
      <c r="R723" s="56" t="s">
        <v>18</v>
      </c>
      <c r="S723" s="56" t="s">
        <v>55</v>
      </c>
      <c r="T723" s="58" t="s">
        <v>7330</v>
      </c>
      <c r="U723" s="56" t="s">
        <v>13</v>
      </c>
      <c r="V723" s="58" t="s">
        <v>13</v>
      </c>
      <c r="W723" s="58" t="s">
        <v>7330</v>
      </c>
      <c r="X723" s="58" t="s">
        <v>13</v>
      </c>
      <c r="Y723" s="58" t="s">
        <v>13</v>
      </c>
      <c r="Z723" s="58" t="s">
        <v>13</v>
      </c>
      <c r="AA723" s="58" t="s">
        <v>13</v>
      </c>
      <c r="AB723" s="58" t="s">
        <v>13</v>
      </c>
      <c r="AC723" s="56" t="s">
        <v>13</v>
      </c>
      <c r="AD723" s="56" t="s">
        <v>13</v>
      </c>
      <c r="AE723" s="56" t="s">
        <v>13</v>
      </c>
      <c r="AF723" s="56" t="s">
        <v>13</v>
      </c>
      <c r="AG723" s="56" t="s">
        <v>13</v>
      </c>
      <c r="AH723" s="56" t="s">
        <v>13</v>
      </c>
    </row>
    <row r="724" spans="1:34" ht="24.9" customHeight="1" x14ac:dyDescent="0.3">
      <c r="A724" s="54" t="s">
        <v>952</v>
      </c>
      <c r="B724" s="55" t="s">
        <v>951</v>
      </c>
      <c r="C724" s="56" t="s">
        <v>110</v>
      </c>
      <c r="D724" s="56"/>
      <c r="E724" s="56">
        <v>2</v>
      </c>
      <c r="F724" s="56">
        <v>0</v>
      </c>
      <c r="G724" s="56">
        <v>0</v>
      </c>
      <c r="H724" s="56">
        <v>2</v>
      </c>
      <c r="I724" s="56">
        <v>9</v>
      </c>
      <c r="J724" s="104">
        <v>0.22222222222222221</v>
      </c>
      <c r="K724" s="56" t="s">
        <v>953</v>
      </c>
      <c r="L724" s="56" t="s">
        <v>954</v>
      </c>
      <c r="M724" s="56" t="s">
        <v>202</v>
      </c>
      <c r="N724" s="56">
        <v>100</v>
      </c>
      <c r="O724" s="56" t="s">
        <v>17920</v>
      </c>
      <c r="P724" s="56" t="s">
        <v>955</v>
      </c>
      <c r="Q724" s="56">
        <v>100</v>
      </c>
      <c r="R724" s="56" t="s">
        <v>18</v>
      </c>
      <c r="S724" s="56" t="s">
        <v>130</v>
      </c>
      <c r="T724" s="58" t="s">
        <v>7330</v>
      </c>
      <c r="U724" s="56" t="s">
        <v>13</v>
      </c>
      <c r="V724" s="58" t="s">
        <v>13</v>
      </c>
      <c r="W724" s="58" t="s">
        <v>7330</v>
      </c>
      <c r="X724" s="58" t="s">
        <v>13</v>
      </c>
      <c r="Y724" s="58" t="s">
        <v>13</v>
      </c>
      <c r="Z724" s="58" t="s">
        <v>13</v>
      </c>
      <c r="AA724" s="58" t="s">
        <v>13</v>
      </c>
      <c r="AB724" s="58" t="s">
        <v>13</v>
      </c>
      <c r="AC724" s="56" t="s">
        <v>13</v>
      </c>
      <c r="AD724" s="56" t="s">
        <v>13</v>
      </c>
      <c r="AE724" s="56" t="s">
        <v>13</v>
      </c>
      <c r="AF724" s="56" t="s">
        <v>13</v>
      </c>
      <c r="AG724" s="56" t="s">
        <v>13</v>
      </c>
      <c r="AH724" s="56" t="s">
        <v>13</v>
      </c>
    </row>
    <row r="725" spans="1:34" ht="24.9" customHeight="1" x14ac:dyDescent="0.3">
      <c r="A725" s="54" t="s">
        <v>408</v>
      </c>
      <c r="B725" s="55" t="s">
        <v>407</v>
      </c>
      <c r="C725" s="56" t="s">
        <v>410</v>
      </c>
      <c r="D725" s="56"/>
      <c r="E725" s="56">
        <v>1</v>
      </c>
      <c r="F725" s="56">
        <v>0</v>
      </c>
      <c r="G725" s="56">
        <v>0</v>
      </c>
      <c r="H725" s="56">
        <v>1</v>
      </c>
      <c r="I725" s="56">
        <v>18</v>
      </c>
      <c r="J725" s="104">
        <v>5.5555555555555552E-2</v>
      </c>
      <c r="K725" s="56" t="s">
        <v>409</v>
      </c>
      <c r="L725" s="56" t="s">
        <v>411</v>
      </c>
      <c r="M725" s="56" t="s">
        <v>412</v>
      </c>
      <c r="N725" s="56" t="s">
        <v>7397</v>
      </c>
      <c r="O725" s="56"/>
      <c r="P725" s="56"/>
      <c r="Q725" s="56"/>
      <c r="R725" s="56" t="s">
        <v>63</v>
      </c>
      <c r="S725" s="56" t="s">
        <v>250</v>
      </c>
      <c r="T725" s="58" t="s">
        <v>7330</v>
      </c>
      <c r="U725" s="56" t="s">
        <v>13</v>
      </c>
      <c r="V725" s="58" t="s">
        <v>13</v>
      </c>
      <c r="W725" s="58" t="s">
        <v>7330</v>
      </c>
      <c r="X725" s="58" t="s">
        <v>13</v>
      </c>
      <c r="Y725" s="58" t="s">
        <v>13</v>
      </c>
      <c r="Z725" s="58" t="s">
        <v>13</v>
      </c>
      <c r="AA725" s="58" t="s">
        <v>13</v>
      </c>
      <c r="AB725" s="58" t="s">
        <v>13</v>
      </c>
      <c r="AC725" s="56" t="s">
        <v>13</v>
      </c>
      <c r="AD725" s="56" t="s">
        <v>13</v>
      </c>
      <c r="AE725" s="56" t="s">
        <v>13</v>
      </c>
      <c r="AF725" s="56" t="s">
        <v>13</v>
      </c>
      <c r="AG725" s="56" t="s">
        <v>13</v>
      </c>
      <c r="AH725" s="56" t="s">
        <v>13</v>
      </c>
    </row>
    <row r="726" spans="1:34" ht="24.9" customHeight="1" x14ac:dyDescent="0.3">
      <c r="A726" s="54" t="s">
        <v>4189</v>
      </c>
      <c r="B726" s="55" t="s">
        <v>4159</v>
      </c>
      <c r="C726" s="56" t="s">
        <v>4163</v>
      </c>
      <c r="D726" s="56" t="s">
        <v>4160</v>
      </c>
      <c r="E726" s="56">
        <v>1</v>
      </c>
      <c r="F726" s="56">
        <v>8</v>
      </c>
      <c r="G726" s="56">
        <v>7</v>
      </c>
      <c r="H726" s="56">
        <v>16</v>
      </c>
      <c r="I726" s="56">
        <v>52</v>
      </c>
      <c r="J726" s="104">
        <v>0.30769230769230771</v>
      </c>
      <c r="K726" s="56" t="s">
        <v>4190</v>
      </c>
      <c r="L726" s="57" t="s">
        <v>4164</v>
      </c>
      <c r="M726" s="57" t="s">
        <v>4165</v>
      </c>
      <c r="N726" s="57">
        <v>100</v>
      </c>
      <c r="O726" s="57"/>
      <c r="P726" s="57"/>
      <c r="Q726" s="57"/>
      <c r="R726" s="56" t="s">
        <v>18</v>
      </c>
      <c r="S726" s="57" t="s">
        <v>680</v>
      </c>
      <c r="T726" s="58" t="s">
        <v>13</v>
      </c>
      <c r="U726" s="56" t="s">
        <v>13</v>
      </c>
      <c r="V726" s="58" t="s">
        <v>7330</v>
      </c>
      <c r="W726" s="58" t="s">
        <v>13</v>
      </c>
      <c r="X726" s="58" t="s">
        <v>13</v>
      </c>
      <c r="Y726" s="58" t="s">
        <v>7330</v>
      </c>
      <c r="Z726" s="58" t="s">
        <v>13</v>
      </c>
      <c r="AA726" s="58" t="s">
        <v>13</v>
      </c>
      <c r="AB726" s="58" t="s">
        <v>13</v>
      </c>
      <c r="AC726" s="56" t="s">
        <v>13</v>
      </c>
      <c r="AD726" s="56" t="s">
        <v>7330</v>
      </c>
      <c r="AE726" s="56" t="s">
        <v>13</v>
      </c>
      <c r="AF726" s="56" t="s">
        <v>13</v>
      </c>
      <c r="AG726" s="56" t="s">
        <v>13</v>
      </c>
      <c r="AH726" s="56" t="s">
        <v>13</v>
      </c>
    </row>
    <row r="727" spans="1:34" ht="24.9" customHeight="1" x14ac:dyDescent="0.3">
      <c r="A727" s="54" t="s">
        <v>1235</v>
      </c>
      <c r="B727" s="55" t="s">
        <v>1233</v>
      </c>
      <c r="C727" s="56" t="s">
        <v>1237</v>
      </c>
      <c r="D727" s="56" t="s">
        <v>1234</v>
      </c>
      <c r="E727" s="56">
        <v>0</v>
      </c>
      <c r="F727" s="56">
        <v>0</v>
      </c>
      <c r="G727" s="56">
        <v>1</v>
      </c>
      <c r="H727" s="56">
        <v>1</v>
      </c>
      <c r="I727" s="56">
        <v>14</v>
      </c>
      <c r="J727" s="104">
        <v>7.1428571428571425E-2</v>
      </c>
      <c r="K727" s="56" t="s">
        <v>1236</v>
      </c>
      <c r="L727" s="56" t="s">
        <v>1238</v>
      </c>
      <c r="M727" s="56" t="s">
        <v>1237</v>
      </c>
      <c r="N727" s="56">
        <v>100</v>
      </c>
      <c r="O727" s="56"/>
      <c r="P727" s="56"/>
      <c r="Q727" s="56"/>
      <c r="R727" s="56" t="s">
        <v>18</v>
      </c>
      <c r="S727" s="57" t="s">
        <v>55</v>
      </c>
      <c r="T727" s="58" t="s">
        <v>13</v>
      </c>
      <c r="U727" s="56" t="s">
        <v>13</v>
      </c>
      <c r="V727" s="58" t="s">
        <v>7330</v>
      </c>
      <c r="W727" s="58" t="s">
        <v>13</v>
      </c>
      <c r="X727" s="58" t="s">
        <v>13</v>
      </c>
      <c r="Y727" s="58" t="s">
        <v>7330</v>
      </c>
      <c r="Z727" s="58" t="s">
        <v>13</v>
      </c>
      <c r="AA727" s="58" t="s">
        <v>13</v>
      </c>
      <c r="AB727" s="58" t="s">
        <v>7330</v>
      </c>
      <c r="AC727" s="56" t="s">
        <v>13</v>
      </c>
      <c r="AD727" s="56" t="s">
        <v>7330</v>
      </c>
      <c r="AE727" s="56" t="s">
        <v>13</v>
      </c>
      <c r="AF727" s="56" t="s">
        <v>7330</v>
      </c>
      <c r="AG727" s="56" t="s">
        <v>13</v>
      </c>
      <c r="AH727" s="56" t="s">
        <v>13</v>
      </c>
    </row>
    <row r="728" spans="1:34" ht="24.9" customHeight="1" x14ac:dyDescent="0.3">
      <c r="A728" s="59" t="s">
        <v>2311</v>
      </c>
      <c r="B728" s="60" t="s">
        <v>2306</v>
      </c>
      <c r="C728" s="57" t="s">
        <v>110</v>
      </c>
      <c r="D728" s="57"/>
      <c r="E728" s="57">
        <v>3</v>
      </c>
      <c r="F728" s="57">
        <v>2</v>
      </c>
      <c r="G728" s="57">
        <v>1</v>
      </c>
      <c r="H728" s="57">
        <v>6</v>
      </c>
      <c r="I728" s="57">
        <v>34</v>
      </c>
      <c r="J728" s="104">
        <v>0.17647058823529413</v>
      </c>
      <c r="K728" s="56" t="s">
        <v>2312</v>
      </c>
      <c r="L728" s="57" t="s">
        <v>2309</v>
      </c>
      <c r="M728" s="57" t="s">
        <v>202</v>
      </c>
      <c r="N728" s="57">
        <v>100</v>
      </c>
      <c r="O728" s="56" t="s">
        <v>17920</v>
      </c>
      <c r="P728" s="56" t="s">
        <v>2310</v>
      </c>
      <c r="Q728" s="56" t="s">
        <v>7387</v>
      </c>
      <c r="R728" s="57" t="s">
        <v>18</v>
      </c>
      <c r="S728" s="57" t="s">
        <v>250</v>
      </c>
      <c r="T728" s="61" t="s">
        <v>13</v>
      </c>
      <c r="U728" s="56" t="s">
        <v>7330</v>
      </c>
      <c r="V728" s="61" t="s">
        <v>13</v>
      </c>
      <c r="W728" s="61" t="s">
        <v>13</v>
      </c>
      <c r="X728" s="61" t="s">
        <v>13</v>
      </c>
      <c r="Y728" s="61" t="s">
        <v>13</v>
      </c>
      <c r="Z728" s="61" t="s">
        <v>13</v>
      </c>
      <c r="AA728" s="61" t="s">
        <v>13</v>
      </c>
      <c r="AB728" s="61" t="s">
        <v>13</v>
      </c>
      <c r="AC728" s="56" t="s">
        <v>13</v>
      </c>
      <c r="AD728" s="56" t="s">
        <v>13</v>
      </c>
      <c r="AE728" s="56" t="s">
        <v>13</v>
      </c>
      <c r="AF728" s="56" t="s">
        <v>13</v>
      </c>
      <c r="AG728" s="56" t="s">
        <v>7330</v>
      </c>
      <c r="AH728" s="56" t="s">
        <v>13</v>
      </c>
    </row>
    <row r="729" spans="1:34" ht="24.9" customHeight="1" x14ac:dyDescent="0.3">
      <c r="A729" s="54" t="s">
        <v>2661</v>
      </c>
      <c r="B729" s="55" t="s">
        <v>2651</v>
      </c>
      <c r="C729" s="56" t="s">
        <v>2655</v>
      </c>
      <c r="D729" s="56" t="s">
        <v>2652</v>
      </c>
      <c r="E729" s="56">
        <v>3</v>
      </c>
      <c r="F729" s="56">
        <v>0</v>
      </c>
      <c r="G729" s="56">
        <v>1</v>
      </c>
      <c r="H729" s="56">
        <v>4</v>
      </c>
      <c r="I729" s="56">
        <v>17</v>
      </c>
      <c r="J729" s="104">
        <v>0.23529411764705882</v>
      </c>
      <c r="K729" s="56" t="s">
        <v>2662</v>
      </c>
      <c r="L729" s="56" t="s">
        <v>2656</v>
      </c>
      <c r="M729" s="56" t="s">
        <v>2657</v>
      </c>
      <c r="N729" s="56" t="s">
        <v>7374</v>
      </c>
      <c r="O729" s="56"/>
      <c r="P729" s="56"/>
      <c r="Q729" s="56"/>
      <c r="R729" s="56" t="s">
        <v>18</v>
      </c>
      <c r="S729" s="56" t="s">
        <v>102</v>
      </c>
      <c r="T729" s="58" t="s">
        <v>7330</v>
      </c>
      <c r="U729" s="56" t="s">
        <v>13</v>
      </c>
      <c r="V729" s="58" t="s">
        <v>13</v>
      </c>
      <c r="W729" s="58" t="s">
        <v>7330</v>
      </c>
      <c r="X729" s="58" t="s">
        <v>13</v>
      </c>
      <c r="Y729" s="58" t="s">
        <v>13</v>
      </c>
      <c r="Z729" s="58" t="s">
        <v>13</v>
      </c>
      <c r="AA729" s="58" t="s">
        <v>13</v>
      </c>
      <c r="AB729" s="58" t="s">
        <v>13</v>
      </c>
      <c r="AC729" s="56" t="s">
        <v>13</v>
      </c>
      <c r="AD729" s="56" t="s">
        <v>13</v>
      </c>
      <c r="AE729" s="56" t="s">
        <v>13</v>
      </c>
      <c r="AF729" s="56" t="s">
        <v>13</v>
      </c>
      <c r="AG729" s="56" t="s">
        <v>13</v>
      </c>
      <c r="AH729" s="56" t="s">
        <v>13</v>
      </c>
    </row>
    <row r="730" spans="1:34" ht="24.9" customHeight="1" x14ac:dyDescent="0.3">
      <c r="A730" s="54" t="s">
        <v>998</v>
      </c>
      <c r="B730" s="55" t="s">
        <v>990</v>
      </c>
      <c r="C730" s="56" t="s">
        <v>994</v>
      </c>
      <c r="D730" s="56" t="s">
        <v>991</v>
      </c>
      <c r="E730" s="56">
        <v>3</v>
      </c>
      <c r="F730" s="56">
        <v>0</v>
      </c>
      <c r="G730" s="56">
        <v>0</v>
      </c>
      <c r="H730" s="56">
        <v>3</v>
      </c>
      <c r="I730" s="56">
        <v>22</v>
      </c>
      <c r="J730" s="104">
        <v>0.13636363636363635</v>
      </c>
      <c r="K730" s="56" t="s">
        <v>999</v>
      </c>
      <c r="L730" s="56" t="s">
        <v>995</v>
      </c>
      <c r="M730" s="56" t="s">
        <v>994</v>
      </c>
      <c r="N730" s="56">
        <v>100</v>
      </c>
      <c r="O730" s="56"/>
      <c r="P730" s="56"/>
      <c r="Q730" s="56"/>
      <c r="R730" s="56" t="s">
        <v>18</v>
      </c>
      <c r="S730" s="57" t="s">
        <v>55</v>
      </c>
      <c r="T730" s="58" t="s">
        <v>7330</v>
      </c>
      <c r="U730" s="56" t="s">
        <v>13</v>
      </c>
      <c r="V730" s="58" t="s">
        <v>13</v>
      </c>
      <c r="W730" s="58" t="s">
        <v>7330</v>
      </c>
      <c r="X730" s="58" t="s">
        <v>13</v>
      </c>
      <c r="Y730" s="58" t="s">
        <v>13</v>
      </c>
      <c r="Z730" s="58" t="s">
        <v>13</v>
      </c>
      <c r="AA730" s="58" t="s">
        <v>13</v>
      </c>
      <c r="AB730" s="58" t="s">
        <v>13</v>
      </c>
      <c r="AC730" s="56" t="s">
        <v>13</v>
      </c>
      <c r="AD730" s="56" t="s">
        <v>13</v>
      </c>
      <c r="AE730" s="56" t="s">
        <v>13</v>
      </c>
      <c r="AF730" s="56" t="s">
        <v>7330</v>
      </c>
      <c r="AG730" s="56" t="s">
        <v>13</v>
      </c>
      <c r="AH730" s="56" t="s">
        <v>13</v>
      </c>
    </row>
    <row r="731" spans="1:34" ht="24.9" customHeight="1" x14ac:dyDescent="0.3">
      <c r="A731" s="54" t="s">
        <v>1200</v>
      </c>
      <c r="B731" s="55" t="s">
        <v>1192</v>
      </c>
      <c r="C731" s="56" t="s">
        <v>1196</v>
      </c>
      <c r="D731" s="56" t="s">
        <v>1193</v>
      </c>
      <c r="E731" s="56">
        <v>0</v>
      </c>
      <c r="F731" s="56">
        <v>2</v>
      </c>
      <c r="G731" s="56">
        <v>1</v>
      </c>
      <c r="H731" s="56">
        <v>3</v>
      </c>
      <c r="I731" s="56">
        <v>16</v>
      </c>
      <c r="J731" s="104">
        <v>0.1875</v>
      </c>
      <c r="K731" s="56" t="s">
        <v>1201</v>
      </c>
      <c r="L731" s="57" t="s">
        <v>1197</v>
      </c>
      <c r="M731" s="57" t="s">
        <v>1196</v>
      </c>
      <c r="N731" s="57">
        <v>100</v>
      </c>
      <c r="O731" s="57"/>
      <c r="P731" s="57"/>
      <c r="Q731" s="57"/>
      <c r="R731" s="56" t="s">
        <v>18</v>
      </c>
      <c r="S731" s="57" t="s">
        <v>55</v>
      </c>
      <c r="T731" s="58" t="s">
        <v>13</v>
      </c>
      <c r="U731" s="56" t="s">
        <v>13</v>
      </c>
      <c r="V731" s="58" t="s">
        <v>7330</v>
      </c>
      <c r="W731" s="58" t="s">
        <v>13</v>
      </c>
      <c r="X731" s="58" t="s">
        <v>13</v>
      </c>
      <c r="Y731" s="58" t="s">
        <v>7330</v>
      </c>
      <c r="Z731" s="58" t="s">
        <v>13</v>
      </c>
      <c r="AA731" s="58" t="s">
        <v>7330</v>
      </c>
      <c r="AB731" s="58" t="s">
        <v>13</v>
      </c>
      <c r="AC731" s="56" t="s">
        <v>13</v>
      </c>
      <c r="AD731" s="56" t="s">
        <v>13</v>
      </c>
      <c r="AE731" s="56" t="s">
        <v>7330</v>
      </c>
      <c r="AF731" s="56" t="s">
        <v>7330</v>
      </c>
      <c r="AG731" s="56" t="s">
        <v>13</v>
      </c>
      <c r="AH731" s="56" t="s">
        <v>13</v>
      </c>
    </row>
    <row r="732" spans="1:34" ht="24.9" customHeight="1" x14ac:dyDescent="0.3">
      <c r="A732" s="59" t="s">
        <v>6503</v>
      </c>
      <c r="B732" s="60" t="s">
        <v>6501</v>
      </c>
      <c r="C732" s="57" t="s">
        <v>6505</v>
      </c>
      <c r="D732" s="57" t="s">
        <v>6502</v>
      </c>
      <c r="E732" s="57">
        <v>0</v>
      </c>
      <c r="F732" s="57">
        <v>1</v>
      </c>
      <c r="G732" s="57">
        <v>0</v>
      </c>
      <c r="H732" s="57">
        <v>1</v>
      </c>
      <c r="I732" s="57">
        <v>6</v>
      </c>
      <c r="J732" s="104">
        <v>0.16666666666666666</v>
      </c>
      <c r="K732" s="56" t="s">
        <v>6504</v>
      </c>
      <c r="L732" s="57" t="s">
        <v>6506</v>
      </c>
      <c r="M732" s="57" t="s">
        <v>6507</v>
      </c>
      <c r="N732" s="57" t="s">
        <v>7383</v>
      </c>
      <c r="O732" s="57"/>
      <c r="P732" s="57"/>
      <c r="Q732" s="57"/>
      <c r="R732" s="57" t="s">
        <v>18</v>
      </c>
      <c r="S732" s="56" t="s">
        <v>102</v>
      </c>
      <c r="T732" s="61" t="s">
        <v>13</v>
      </c>
      <c r="U732" s="56" t="s">
        <v>7330</v>
      </c>
      <c r="V732" s="61" t="s">
        <v>13</v>
      </c>
      <c r="W732" s="61" t="s">
        <v>13</v>
      </c>
      <c r="X732" s="61" t="s">
        <v>7330</v>
      </c>
      <c r="Y732" s="61" t="s">
        <v>13</v>
      </c>
      <c r="Z732" s="61" t="s">
        <v>13</v>
      </c>
      <c r="AA732" s="58" t="s">
        <v>7330</v>
      </c>
      <c r="AB732" s="61" t="s">
        <v>13</v>
      </c>
      <c r="AC732" s="56" t="s">
        <v>13</v>
      </c>
      <c r="AD732" s="56" t="s">
        <v>13</v>
      </c>
      <c r="AE732" s="56" t="s">
        <v>13</v>
      </c>
      <c r="AF732" s="56" t="s">
        <v>13</v>
      </c>
      <c r="AG732" s="56" t="s">
        <v>13</v>
      </c>
      <c r="AH732" s="56" t="s">
        <v>13</v>
      </c>
    </row>
    <row r="733" spans="1:34" ht="24.9" customHeight="1" x14ac:dyDescent="0.3">
      <c r="A733" s="54" t="s">
        <v>4476</v>
      </c>
      <c r="B733" s="55" t="s">
        <v>4463</v>
      </c>
      <c r="C733" s="56" t="s">
        <v>410</v>
      </c>
      <c r="D733" s="56"/>
      <c r="E733" s="56">
        <v>8</v>
      </c>
      <c r="F733" s="56">
        <v>3</v>
      </c>
      <c r="G733" s="56">
        <v>5</v>
      </c>
      <c r="H733" s="56">
        <v>16</v>
      </c>
      <c r="I733" s="56">
        <v>31</v>
      </c>
      <c r="J733" s="104">
        <v>0.5161290322580645</v>
      </c>
      <c r="K733" s="56" t="s">
        <v>4477</v>
      </c>
      <c r="L733" s="56" t="s">
        <v>4466</v>
      </c>
      <c r="M733" s="56" t="s">
        <v>4467</v>
      </c>
      <c r="N733" s="56" t="s">
        <v>7377</v>
      </c>
      <c r="O733" s="56"/>
      <c r="P733" s="56"/>
      <c r="Q733" s="56"/>
      <c r="R733" s="56" t="s">
        <v>63</v>
      </c>
      <c r="S733" s="56" t="s">
        <v>250</v>
      </c>
      <c r="T733" s="58" t="s">
        <v>13</v>
      </c>
      <c r="U733" s="56" t="s">
        <v>13</v>
      </c>
      <c r="V733" s="58" t="s">
        <v>7330</v>
      </c>
      <c r="W733" s="58" t="s">
        <v>7330</v>
      </c>
      <c r="X733" s="58" t="s">
        <v>13</v>
      </c>
      <c r="Y733" s="58" t="s">
        <v>13</v>
      </c>
      <c r="Z733" s="58" t="s">
        <v>13</v>
      </c>
      <c r="AA733" s="58" t="s">
        <v>13</v>
      </c>
      <c r="AB733" s="58" t="s">
        <v>13</v>
      </c>
      <c r="AC733" s="56" t="s">
        <v>13</v>
      </c>
      <c r="AD733" s="56" t="s">
        <v>7330</v>
      </c>
      <c r="AE733" s="56" t="s">
        <v>13</v>
      </c>
      <c r="AF733" s="56" t="s">
        <v>13</v>
      </c>
      <c r="AG733" s="56" t="s">
        <v>13</v>
      </c>
      <c r="AH733" s="56" t="s">
        <v>13</v>
      </c>
    </row>
    <row r="734" spans="1:34" ht="24.9" customHeight="1" x14ac:dyDescent="0.3">
      <c r="A734" s="54" t="s">
        <v>7158</v>
      </c>
      <c r="B734" s="55" t="s">
        <v>7143</v>
      </c>
      <c r="C734" s="56" t="s">
        <v>7147</v>
      </c>
      <c r="D734" s="56" t="s">
        <v>7144</v>
      </c>
      <c r="E734" s="56">
        <v>3</v>
      </c>
      <c r="F734" s="56">
        <v>1</v>
      </c>
      <c r="G734" s="56">
        <v>1</v>
      </c>
      <c r="H734" s="56">
        <v>5</v>
      </c>
      <c r="I734" s="56">
        <v>22</v>
      </c>
      <c r="J734" s="104">
        <v>0.22727272727272727</v>
      </c>
      <c r="K734" s="56" t="s">
        <v>7159</v>
      </c>
      <c r="L734" s="56" t="s">
        <v>7148</v>
      </c>
      <c r="M734" s="56" t="s">
        <v>7149</v>
      </c>
      <c r="N734" s="56">
        <v>100</v>
      </c>
      <c r="O734" s="56"/>
      <c r="P734" s="56"/>
      <c r="Q734" s="56"/>
      <c r="R734" s="56" t="s">
        <v>18</v>
      </c>
      <c r="S734" s="56" t="s">
        <v>79</v>
      </c>
      <c r="T734" s="58" t="s">
        <v>7330</v>
      </c>
      <c r="U734" s="56" t="s">
        <v>13</v>
      </c>
      <c r="V734" s="58" t="s">
        <v>13</v>
      </c>
      <c r="W734" s="58" t="s">
        <v>7330</v>
      </c>
      <c r="X734" s="58" t="s">
        <v>13</v>
      </c>
      <c r="Y734" s="58" t="s">
        <v>13</v>
      </c>
      <c r="Z734" s="58" t="s">
        <v>13</v>
      </c>
      <c r="AA734" s="58" t="s">
        <v>13</v>
      </c>
      <c r="AB734" s="58" t="s">
        <v>13</v>
      </c>
      <c r="AC734" s="56" t="s">
        <v>13</v>
      </c>
      <c r="AD734" s="56" t="s">
        <v>13</v>
      </c>
      <c r="AE734" s="56" t="s">
        <v>13</v>
      </c>
      <c r="AF734" s="56" t="s">
        <v>13</v>
      </c>
      <c r="AG734" s="56" t="s">
        <v>13</v>
      </c>
      <c r="AH734" s="56" t="s">
        <v>13</v>
      </c>
    </row>
    <row r="735" spans="1:34" ht="24.9" customHeight="1" x14ac:dyDescent="0.3">
      <c r="A735" s="59" t="s">
        <v>4566</v>
      </c>
      <c r="B735" s="60" t="s">
        <v>4565</v>
      </c>
      <c r="C735" s="57" t="s">
        <v>663</v>
      </c>
      <c r="D735" s="57"/>
      <c r="E735" s="57">
        <v>0</v>
      </c>
      <c r="F735" s="57">
        <v>1</v>
      </c>
      <c r="G735" s="57">
        <v>1</v>
      </c>
      <c r="H735" s="57">
        <v>2</v>
      </c>
      <c r="I735" s="57">
        <v>5</v>
      </c>
      <c r="J735" s="104">
        <v>0.4</v>
      </c>
      <c r="K735" s="56" t="s">
        <v>4567</v>
      </c>
      <c r="L735" s="57" t="s">
        <v>4568</v>
      </c>
      <c r="M735" s="57" t="s">
        <v>665</v>
      </c>
      <c r="N735" s="57">
        <v>100</v>
      </c>
      <c r="O735" s="57"/>
      <c r="P735" s="57"/>
      <c r="Q735" s="57"/>
      <c r="R735" s="57" t="s">
        <v>18</v>
      </c>
      <c r="S735" s="56" t="s">
        <v>149</v>
      </c>
      <c r="T735" s="61" t="s">
        <v>13</v>
      </c>
      <c r="U735" s="56" t="s">
        <v>7330</v>
      </c>
      <c r="V735" s="61" t="s">
        <v>13</v>
      </c>
      <c r="W735" s="61" t="s">
        <v>13</v>
      </c>
      <c r="X735" s="61" t="s">
        <v>7330</v>
      </c>
      <c r="Y735" s="61" t="s">
        <v>13</v>
      </c>
      <c r="Z735" s="61" t="s">
        <v>13</v>
      </c>
      <c r="AA735" s="58" t="s">
        <v>7330</v>
      </c>
      <c r="AB735" s="61" t="s">
        <v>13</v>
      </c>
      <c r="AC735" s="56" t="s">
        <v>13</v>
      </c>
      <c r="AD735" s="56" t="s">
        <v>7330</v>
      </c>
      <c r="AE735" s="56" t="s">
        <v>13</v>
      </c>
      <c r="AF735" s="56" t="s">
        <v>13</v>
      </c>
      <c r="AG735" s="56" t="s">
        <v>7330</v>
      </c>
      <c r="AH735" s="56" t="s">
        <v>13</v>
      </c>
    </row>
    <row r="736" spans="1:34" ht="24.9" customHeight="1" x14ac:dyDescent="0.3">
      <c r="A736" s="59" t="s">
        <v>3977</v>
      </c>
      <c r="B736" s="60" t="s">
        <v>3969</v>
      </c>
      <c r="C736" s="57" t="s">
        <v>3973</v>
      </c>
      <c r="D736" s="57" t="s">
        <v>3970</v>
      </c>
      <c r="E736" s="57">
        <v>3</v>
      </c>
      <c r="F736" s="57">
        <v>3</v>
      </c>
      <c r="G736" s="57">
        <v>4</v>
      </c>
      <c r="H736" s="57">
        <v>10</v>
      </c>
      <c r="I736" s="57">
        <v>50</v>
      </c>
      <c r="J736" s="104">
        <v>0.2</v>
      </c>
      <c r="K736" s="56" t="s">
        <v>3978</v>
      </c>
      <c r="L736" s="57" t="s">
        <v>3974</v>
      </c>
      <c r="M736" s="57" t="s">
        <v>3975</v>
      </c>
      <c r="N736" s="57">
        <v>100</v>
      </c>
      <c r="O736" s="57"/>
      <c r="P736" s="57"/>
      <c r="Q736" s="57"/>
      <c r="R736" s="57" t="s">
        <v>18</v>
      </c>
      <c r="S736" s="56" t="s">
        <v>465</v>
      </c>
      <c r="T736" s="61" t="s">
        <v>13</v>
      </c>
      <c r="U736" s="56" t="s">
        <v>7330</v>
      </c>
      <c r="V736" s="61" t="s">
        <v>13</v>
      </c>
      <c r="W736" s="61" t="s">
        <v>13</v>
      </c>
      <c r="X736" s="61" t="s">
        <v>7330</v>
      </c>
      <c r="Y736" s="61" t="s">
        <v>13</v>
      </c>
      <c r="Z736" s="61" t="s">
        <v>13</v>
      </c>
      <c r="AA736" s="58" t="s">
        <v>7330</v>
      </c>
      <c r="AB736" s="61" t="s">
        <v>13</v>
      </c>
      <c r="AC736" s="56" t="s">
        <v>13</v>
      </c>
      <c r="AD736" s="56" t="s">
        <v>7330</v>
      </c>
      <c r="AE736" s="56" t="s">
        <v>13</v>
      </c>
      <c r="AF736" s="56" t="s">
        <v>13</v>
      </c>
      <c r="AG736" s="56" t="s">
        <v>7330</v>
      </c>
      <c r="AH736" s="56" t="s">
        <v>13</v>
      </c>
    </row>
    <row r="737" spans="1:34" ht="24.9" customHeight="1" x14ac:dyDescent="0.3">
      <c r="A737" s="54" t="s">
        <v>1161</v>
      </c>
      <c r="B737" s="55" t="s">
        <v>1155</v>
      </c>
      <c r="C737" s="56" t="s">
        <v>1159</v>
      </c>
      <c r="D737" s="56" t="s">
        <v>1156</v>
      </c>
      <c r="E737" s="56">
        <v>1</v>
      </c>
      <c r="F737" s="56">
        <v>1</v>
      </c>
      <c r="G737" s="56">
        <v>0</v>
      </c>
      <c r="H737" s="56">
        <v>2</v>
      </c>
      <c r="I737" s="56">
        <v>16</v>
      </c>
      <c r="J737" s="104">
        <v>0.125</v>
      </c>
      <c r="K737" s="56" t="s">
        <v>1162</v>
      </c>
      <c r="L737" s="56" t="s">
        <v>1160</v>
      </c>
      <c r="M737" s="56" t="s">
        <v>1159</v>
      </c>
      <c r="N737" s="56">
        <v>100</v>
      </c>
      <c r="O737" s="56"/>
      <c r="P737" s="56"/>
      <c r="Q737" s="56"/>
      <c r="R737" s="56" t="s">
        <v>18</v>
      </c>
      <c r="S737" s="57" t="s">
        <v>55</v>
      </c>
      <c r="T737" s="58" t="s">
        <v>7330</v>
      </c>
      <c r="U737" s="56" t="s">
        <v>13</v>
      </c>
      <c r="V737" s="58" t="s">
        <v>13</v>
      </c>
      <c r="W737" s="58" t="s">
        <v>7330</v>
      </c>
      <c r="X737" s="58" t="s">
        <v>13</v>
      </c>
      <c r="Y737" s="58" t="s">
        <v>13</v>
      </c>
      <c r="Z737" s="58" t="s">
        <v>13</v>
      </c>
      <c r="AA737" s="58" t="s">
        <v>13</v>
      </c>
      <c r="AB737" s="58" t="s">
        <v>13</v>
      </c>
      <c r="AC737" s="56" t="s">
        <v>13</v>
      </c>
      <c r="AD737" s="56" t="s">
        <v>13</v>
      </c>
      <c r="AE737" s="56" t="s">
        <v>13</v>
      </c>
      <c r="AF737" s="56" t="s">
        <v>13</v>
      </c>
      <c r="AG737" s="56" t="s">
        <v>13</v>
      </c>
      <c r="AH737" s="56" t="s">
        <v>13</v>
      </c>
    </row>
    <row r="738" spans="1:34" ht="24.9" customHeight="1" x14ac:dyDescent="0.3">
      <c r="A738" s="54" t="s">
        <v>1076</v>
      </c>
      <c r="B738" s="55" t="s">
        <v>1053</v>
      </c>
      <c r="C738" s="56" t="s">
        <v>1057</v>
      </c>
      <c r="D738" s="56" t="s">
        <v>1054</v>
      </c>
      <c r="E738" s="56">
        <v>4</v>
      </c>
      <c r="F738" s="56">
        <v>3</v>
      </c>
      <c r="G738" s="56">
        <v>2</v>
      </c>
      <c r="H738" s="56">
        <v>9</v>
      </c>
      <c r="I738" s="56">
        <v>88</v>
      </c>
      <c r="J738" s="104">
        <v>0.10227272727272728</v>
      </c>
      <c r="K738" s="56" t="s">
        <v>1077</v>
      </c>
      <c r="L738" s="56" t="s">
        <v>1058</v>
      </c>
      <c r="M738" s="56" t="s">
        <v>1059</v>
      </c>
      <c r="N738" s="56">
        <v>100</v>
      </c>
      <c r="O738" s="56"/>
      <c r="P738" s="56"/>
      <c r="Q738" s="56"/>
      <c r="R738" s="56" t="s">
        <v>18</v>
      </c>
      <c r="S738" s="56" t="s">
        <v>403</v>
      </c>
      <c r="T738" s="58" t="s">
        <v>7330</v>
      </c>
      <c r="U738" s="56" t="s">
        <v>13</v>
      </c>
      <c r="V738" s="58" t="s">
        <v>13</v>
      </c>
      <c r="W738" s="58" t="s">
        <v>7330</v>
      </c>
      <c r="X738" s="58" t="s">
        <v>13</v>
      </c>
      <c r="Y738" s="58" t="s">
        <v>13</v>
      </c>
      <c r="Z738" s="58" t="s">
        <v>7330</v>
      </c>
      <c r="AA738" s="58" t="s">
        <v>13</v>
      </c>
      <c r="AB738" s="58" t="s">
        <v>13</v>
      </c>
      <c r="AC738" s="56" t="s">
        <v>7330</v>
      </c>
      <c r="AD738" s="56" t="s">
        <v>13</v>
      </c>
      <c r="AE738" s="56" t="s">
        <v>13</v>
      </c>
      <c r="AF738" s="56" t="s">
        <v>13</v>
      </c>
      <c r="AG738" s="56" t="s">
        <v>13</v>
      </c>
      <c r="AH738" s="56" t="s">
        <v>13</v>
      </c>
    </row>
    <row r="739" spans="1:34" ht="24.9" customHeight="1" x14ac:dyDescent="0.3">
      <c r="A739" s="54" t="s">
        <v>2565</v>
      </c>
      <c r="B739" s="55" t="s">
        <v>2563</v>
      </c>
      <c r="C739" s="56" t="s">
        <v>2567</v>
      </c>
      <c r="D739" s="56" t="s">
        <v>2564</v>
      </c>
      <c r="E739" s="56">
        <v>1</v>
      </c>
      <c r="F739" s="56">
        <v>0</v>
      </c>
      <c r="G739" s="56">
        <v>0</v>
      </c>
      <c r="H739" s="56">
        <v>1</v>
      </c>
      <c r="I739" s="56">
        <v>10</v>
      </c>
      <c r="J739" s="104">
        <v>0.1</v>
      </c>
      <c r="K739" s="56" t="s">
        <v>2566</v>
      </c>
      <c r="L739" s="56" t="s">
        <v>2568</v>
      </c>
      <c r="M739" s="56" t="s">
        <v>2567</v>
      </c>
      <c r="N739" s="56" t="s">
        <v>7380</v>
      </c>
      <c r="O739" s="56"/>
      <c r="P739" s="56"/>
      <c r="Q739" s="56"/>
      <c r="R739" s="56" t="s">
        <v>63</v>
      </c>
      <c r="S739" s="56" t="s">
        <v>55</v>
      </c>
      <c r="T739" s="58" t="s">
        <v>7330</v>
      </c>
      <c r="U739" s="56" t="s">
        <v>13</v>
      </c>
      <c r="V739" s="58" t="s">
        <v>13</v>
      </c>
      <c r="W739" s="58" t="s">
        <v>7330</v>
      </c>
      <c r="X739" s="58" t="s">
        <v>13</v>
      </c>
      <c r="Y739" s="58" t="s">
        <v>13</v>
      </c>
      <c r="Z739" s="58" t="s">
        <v>13</v>
      </c>
      <c r="AA739" s="58" t="s">
        <v>13</v>
      </c>
      <c r="AB739" s="58" t="s">
        <v>13</v>
      </c>
      <c r="AC739" s="56" t="s">
        <v>13</v>
      </c>
      <c r="AD739" s="56" t="s">
        <v>13</v>
      </c>
      <c r="AE739" s="56" t="s">
        <v>13</v>
      </c>
      <c r="AF739" s="56" t="s">
        <v>13</v>
      </c>
      <c r="AG739" s="56" t="s">
        <v>13</v>
      </c>
      <c r="AH739" s="56" t="s">
        <v>13</v>
      </c>
    </row>
    <row r="740" spans="1:34" ht="24.9" customHeight="1" x14ac:dyDescent="0.3">
      <c r="A740" s="54" t="s">
        <v>3245</v>
      </c>
      <c r="B740" s="55" t="s">
        <v>3234</v>
      </c>
      <c r="C740" s="56" t="s">
        <v>3238</v>
      </c>
      <c r="D740" s="56" t="s">
        <v>3235</v>
      </c>
      <c r="E740" s="56">
        <v>3</v>
      </c>
      <c r="F740" s="56">
        <v>1</v>
      </c>
      <c r="G740" s="56">
        <v>1</v>
      </c>
      <c r="H740" s="56">
        <v>5</v>
      </c>
      <c r="I740" s="56">
        <v>19</v>
      </c>
      <c r="J740" s="104">
        <v>0.26315789473684209</v>
      </c>
      <c r="K740" s="56" t="s">
        <v>3246</v>
      </c>
      <c r="L740" s="56" t="s">
        <v>3239</v>
      </c>
      <c r="M740" s="56" t="s">
        <v>3238</v>
      </c>
      <c r="N740" s="56">
        <v>100</v>
      </c>
      <c r="O740" s="56"/>
      <c r="P740" s="56"/>
      <c r="Q740" s="56"/>
      <c r="R740" s="56" t="s">
        <v>18</v>
      </c>
      <c r="S740" s="56" t="s">
        <v>102</v>
      </c>
      <c r="T740" s="58" t="s">
        <v>7330</v>
      </c>
      <c r="U740" s="56" t="s">
        <v>13</v>
      </c>
      <c r="V740" s="58" t="s">
        <v>13</v>
      </c>
      <c r="W740" s="58" t="s">
        <v>7330</v>
      </c>
      <c r="X740" s="58" t="s">
        <v>13</v>
      </c>
      <c r="Y740" s="58" t="s">
        <v>13</v>
      </c>
      <c r="Z740" s="58" t="s">
        <v>7330</v>
      </c>
      <c r="AA740" s="58" t="s">
        <v>13</v>
      </c>
      <c r="AB740" s="58" t="s">
        <v>13</v>
      </c>
      <c r="AC740" s="56" t="s">
        <v>7330</v>
      </c>
      <c r="AD740" s="56" t="s">
        <v>13</v>
      </c>
      <c r="AE740" s="56" t="s">
        <v>13</v>
      </c>
      <c r="AF740" s="56" t="s">
        <v>7330</v>
      </c>
      <c r="AG740" s="56" t="s">
        <v>13</v>
      </c>
      <c r="AH740" s="56" t="s">
        <v>13</v>
      </c>
    </row>
    <row r="741" spans="1:34" ht="24.9" customHeight="1" x14ac:dyDescent="0.3">
      <c r="A741" s="54" t="s">
        <v>3098</v>
      </c>
      <c r="B741" s="55" t="s">
        <v>3091</v>
      </c>
      <c r="C741" s="56" t="s">
        <v>3095</v>
      </c>
      <c r="D741" s="56" t="s">
        <v>3092</v>
      </c>
      <c r="E741" s="56">
        <v>1</v>
      </c>
      <c r="F741" s="56">
        <v>1</v>
      </c>
      <c r="G741" s="56">
        <v>0</v>
      </c>
      <c r="H741" s="56">
        <v>2</v>
      </c>
      <c r="I741" s="56">
        <v>17</v>
      </c>
      <c r="J741" s="104">
        <v>0.11764705882352941</v>
      </c>
      <c r="K741" s="56" t="s">
        <v>3099</v>
      </c>
      <c r="L741" s="56" t="s">
        <v>3096</v>
      </c>
      <c r="M741" s="56" t="s">
        <v>3097</v>
      </c>
      <c r="N741" s="56">
        <v>100</v>
      </c>
      <c r="O741" s="56"/>
      <c r="P741" s="56"/>
      <c r="Q741" s="56"/>
      <c r="R741" s="56" t="s">
        <v>112</v>
      </c>
      <c r="S741" s="57" t="s">
        <v>79</v>
      </c>
      <c r="T741" s="58" t="s">
        <v>7330</v>
      </c>
      <c r="U741" s="56" t="s">
        <v>13</v>
      </c>
      <c r="V741" s="58" t="s">
        <v>13</v>
      </c>
      <c r="W741" s="58" t="s">
        <v>7330</v>
      </c>
      <c r="X741" s="58" t="s">
        <v>13</v>
      </c>
      <c r="Y741" s="58" t="s">
        <v>13</v>
      </c>
      <c r="Z741" s="58" t="s">
        <v>13</v>
      </c>
      <c r="AA741" s="58" t="s">
        <v>13</v>
      </c>
      <c r="AB741" s="58" t="s">
        <v>13</v>
      </c>
      <c r="AC741" s="56" t="s">
        <v>13</v>
      </c>
      <c r="AD741" s="56" t="s">
        <v>13</v>
      </c>
      <c r="AE741" s="56" t="s">
        <v>13</v>
      </c>
      <c r="AF741" s="56" t="s">
        <v>13</v>
      </c>
      <c r="AG741" s="56" t="s">
        <v>13</v>
      </c>
      <c r="AH741" s="56" t="s">
        <v>13</v>
      </c>
    </row>
    <row r="742" spans="1:34" ht="24.9" customHeight="1" x14ac:dyDescent="0.3">
      <c r="A742" s="59" t="s">
        <v>1509</v>
      </c>
      <c r="B742" s="60" t="s">
        <v>1508</v>
      </c>
      <c r="C742" s="57" t="s">
        <v>110</v>
      </c>
      <c r="D742" s="57"/>
      <c r="E742" s="57">
        <v>0</v>
      </c>
      <c r="F742" s="57">
        <v>1</v>
      </c>
      <c r="G742" s="57">
        <v>0</v>
      </c>
      <c r="H742" s="57">
        <v>1</v>
      </c>
      <c r="I742" s="57">
        <v>4</v>
      </c>
      <c r="J742" s="104">
        <v>0.25</v>
      </c>
      <c r="K742" s="56" t="s">
        <v>1510</v>
      </c>
      <c r="L742" s="57" t="s">
        <v>1511</v>
      </c>
      <c r="M742" s="57" t="s">
        <v>110</v>
      </c>
      <c r="N742" s="57">
        <v>100</v>
      </c>
      <c r="O742" s="56" t="s">
        <v>17943</v>
      </c>
      <c r="P742" s="57" t="s">
        <v>1512</v>
      </c>
      <c r="Q742" s="57">
        <v>100</v>
      </c>
      <c r="R742" s="57" t="s">
        <v>112</v>
      </c>
      <c r="S742" s="57" t="s">
        <v>113</v>
      </c>
      <c r="T742" s="61" t="s">
        <v>13</v>
      </c>
      <c r="U742" s="56" t="s">
        <v>7330</v>
      </c>
      <c r="V742" s="61" t="s">
        <v>13</v>
      </c>
      <c r="W742" s="61" t="s">
        <v>13</v>
      </c>
      <c r="X742" s="61" t="s">
        <v>13</v>
      </c>
      <c r="Y742" s="61" t="s">
        <v>13</v>
      </c>
      <c r="Z742" s="61" t="s">
        <v>13</v>
      </c>
      <c r="AA742" s="58" t="s">
        <v>7330</v>
      </c>
      <c r="AB742" s="61" t="s">
        <v>13</v>
      </c>
      <c r="AC742" s="56" t="s">
        <v>13</v>
      </c>
      <c r="AD742" s="56" t="s">
        <v>13</v>
      </c>
      <c r="AE742" s="56" t="s">
        <v>13</v>
      </c>
      <c r="AF742" s="56" t="s">
        <v>13</v>
      </c>
      <c r="AG742" s="56" t="s">
        <v>13</v>
      </c>
      <c r="AH742" s="56" t="s">
        <v>13</v>
      </c>
    </row>
    <row r="743" spans="1:34" ht="24.9" customHeight="1" x14ac:dyDescent="0.3">
      <c r="A743" s="54" t="s">
        <v>3837</v>
      </c>
      <c r="B743" s="55" t="s">
        <v>3836</v>
      </c>
      <c r="C743" s="56" t="s">
        <v>110</v>
      </c>
      <c r="D743" s="56"/>
      <c r="E743" s="56">
        <v>1</v>
      </c>
      <c r="F743" s="56">
        <v>0</v>
      </c>
      <c r="G743" s="56">
        <v>0</v>
      </c>
      <c r="H743" s="56">
        <v>1</v>
      </c>
      <c r="I743" s="56">
        <v>3</v>
      </c>
      <c r="J743" s="104">
        <v>0.33333333333333331</v>
      </c>
      <c r="K743" s="56" t="s">
        <v>3838</v>
      </c>
      <c r="L743" s="56" t="s">
        <v>3839</v>
      </c>
      <c r="M743" s="56" t="s">
        <v>110</v>
      </c>
      <c r="N743" s="56">
        <v>100</v>
      </c>
      <c r="O743" s="56" t="s">
        <v>3840</v>
      </c>
      <c r="P743" s="56" t="s">
        <v>3841</v>
      </c>
      <c r="Q743" s="56">
        <v>61</v>
      </c>
      <c r="R743" s="56" t="s">
        <v>112</v>
      </c>
      <c r="S743" s="56" t="s">
        <v>113</v>
      </c>
      <c r="T743" s="58" t="s">
        <v>7330</v>
      </c>
      <c r="U743" s="56" t="s">
        <v>13</v>
      </c>
      <c r="V743" s="58" t="s">
        <v>13</v>
      </c>
      <c r="W743" s="58" t="s">
        <v>7330</v>
      </c>
      <c r="X743" s="58" t="s">
        <v>13</v>
      </c>
      <c r="Y743" s="58" t="s">
        <v>13</v>
      </c>
      <c r="Z743" s="58" t="s">
        <v>13</v>
      </c>
      <c r="AA743" s="58" t="s">
        <v>13</v>
      </c>
      <c r="AB743" s="58" t="s">
        <v>13</v>
      </c>
      <c r="AC743" s="56" t="s">
        <v>13</v>
      </c>
      <c r="AD743" s="56" t="s">
        <v>13</v>
      </c>
      <c r="AE743" s="56" t="s">
        <v>13</v>
      </c>
      <c r="AF743" s="56" t="s">
        <v>13</v>
      </c>
      <c r="AG743" s="56" t="s">
        <v>13</v>
      </c>
      <c r="AH743" s="56" t="s">
        <v>13</v>
      </c>
    </row>
    <row r="744" spans="1:34" ht="24.9" customHeight="1" x14ac:dyDescent="0.3">
      <c r="A744" s="59" t="s">
        <v>6376</v>
      </c>
      <c r="B744" s="60" t="s">
        <v>6369</v>
      </c>
      <c r="C744" s="57" t="s">
        <v>6373</v>
      </c>
      <c r="D744" s="57" t="s">
        <v>6370</v>
      </c>
      <c r="E744" s="56">
        <v>3</v>
      </c>
      <c r="F744" s="56">
        <v>5</v>
      </c>
      <c r="G744" s="56">
        <v>5</v>
      </c>
      <c r="H744" s="56">
        <v>13</v>
      </c>
      <c r="I744" s="56">
        <v>46</v>
      </c>
      <c r="J744" s="104">
        <v>0.28260869565217389</v>
      </c>
      <c r="K744" s="56" t="s">
        <v>6377</v>
      </c>
      <c r="L744" s="57" t="s">
        <v>6374</v>
      </c>
      <c r="M744" s="57" t="s">
        <v>6375</v>
      </c>
      <c r="N744" s="57">
        <v>100</v>
      </c>
      <c r="O744" s="57"/>
      <c r="P744" s="57"/>
      <c r="Q744" s="57"/>
      <c r="R744" s="57" t="s">
        <v>18</v>
      </c>
      <c r="S744" s="56" t="s">
        <v>465</v>
      </c>
      <c r="T744" s="61" t="s">
        <v>13</v>
      </c>
      <c r="U744" s="56" t="s">
        <v>7330</v>
      </c>
      <c r="V744" s="61" t="s">
        <v>13</v>
      </c>
      <c r="W744" s="61" t="s">
        <v>13</v>
      </c>
      <c r="X744" s="61" t="s">
        <v>7330</v>
      </c>
      <c r="Y744" s="61" t="s">
        <v>13</v>
      </c>
      <c r="Z744" s="61" t="s">
        <v>13</v>
      </c>
      <c r="AA744" s="58" t="s">
        <v>7330</v>
      </c>
      <c r="AB744" s="61" t="s">
        <v>13</v>
      </c>
      <c r="AC744" s="56" t="s">
        <v>13</v>
      </c>
      <c r="AD744" s="56" t="s">
        <v>7330</v>
      </c>
      <c r="AE744" s="56" t="s">
        <v>13</v>
      </c>
      <c r="AF744" s="56" t="s">
        <v>13</v>
      </c>
      <c r="AG744" s="56" t="s">
        <v>7330</v>
      </c>
      <c r="AH744" s="56" t="s">
        <v>13</v>
      </c>
    </row>
    <row r="745" spans="1:34" ht="24.9" customHeight="1" x14ac:dyDescent="0.3">
      <c r="A745" s="54" t="s">
        <v>5166</v>
      </c>
      <c r="B745" s="55" t="s">
        <v>5161</v>
      </c>
      <c r="C745" s="56" t="s">
        <v>5164</v>
      </c>
      <c r="D745" s="56"/>
      <c r="E745" s="56">
        <v>2</v>
      </c>
      <c r="F745" s="56">
        <v>0</v>
      </c>
      <c r="G745" s="56">
        <v>1</v>
      </c>
      <c r="H745" s="56">
        <v>3</v>
      </c>
      <c r="I745" s="56">
        <v>6</v>
      </c>
      <c r="J745" s="104">
        <v>0.5</v>
      </c>
      <c r="K745" s="56" t="s">
        <v>5167</v>
      </c>
      <c r="L745" s="56" t="s">
        <v>5165</v>
      </c>
      <c r="M745" s="56" t="s">
        <v>3863</v>
      </c>
      <c r="N745" s="56" t="s">
        <v>7374</v>
      </c>
      <c r="O745" s="56"/>
      <c r="P745" s="56"/>
      <c r="Q745" s="56"/>
      <c r="R745" s="56" t="s">
        <v>18</v>
      </c>
      <c r="S745" s="56" t="s">
        <v>465</v>
      </c>
      <c r="T745" s="58" t="s">
        <v>7330</v>
      </c>
      <c r="U745" s="56" t="s">
        <v>13</v>
      </c>
      <c r="V745" s="58" t="s">
        <v>13</v>
      </c>
      <c r="W745" s="58" t="s">
        <v>7330</v>
      </c>
      <c r="X745" s="58" t="s">
        <v>13</v>
      </c>
      <c r="Y745" s="58" t="s">
        <v>13</v>
      </c>
      <c r="Z745" s="58" t="s">
        <v>7330</v>
      </c>
      <c r="AA745" s="58" t="s">
        <v>13</v>
      </c>
      <c r="AB745" s="58" t="s">
        <v>13</v>
      </c>
      <c r="AC745" s="56" t="s">
        <v>7330</v>
      </c>
      <c r="AD745" s="56" t="s">
        <v>13</v>
      </c>
      <c r="AE745" s="56" t="s">
        <v>13</v>
      </c>
      <c r="AF745" s="56" t="s">
        <v>7330</v>
      </c>
      <c r="AG745" s="56" t="s">
        <v>13</v>
      </c>
      <c r="AH745" s="56" t="s">
        <v>13</v>
      </c>
    </row>
    <row r="746" spans="1:34" ht="24.9" customHeight="1" x14ac:dyDescent="0.3">
      <c r="A746" s="54" t="s">
        <v>3760</v>
      </c>
      <c r="B746" s="55" t="s">
        <v>3759</v>
      </c>
      <c r="C746" s="56" t="s">
        <v>282</v>
      </c>
      <c r="D746" s="56"/>
      <c r="E746" s="56">
        <v>1</v>
      </c>
      <c r="F746" s="56">
        <v>0</v>
      </c>
      <c r="G746" s="56">
        <v>1</v>
      </c>
      <c r="H746" s="56">
        <v>2</v>
      </c>
      <c r="I746" s="56">
        <v>9</v>
      </c>
      <c r="J746" s="104">
        <v>0.22222222222222221</v>
      </c>
      <c r="K746" s="56" t="s">
        <v>3761</v>
      </c>
      <c r="L746" s="56" t="s">
        <v>3762</v>
      </c>
      <c r="M746" s="56" t="s">
        <v>3763</v>
      </c>
      <c r="N746" s="56">
        <v>100</v>
      </c>
      <c r="O746" s="56"/>
      <c r="P746" s="56"/>
      <c r="Q746" s="56"/>
      <c r="R746" s="56" t="s">
        <v>18</v>
      </c>
      <c r="S746" s="56" t="s">
        <v>644</v>
      </c>
      <c r="T746" s="58" t="s">
        <v>13</v>
      </c>
      <c r="U746" s="56" t="s">
        <v>13</v>
      </c>
      <c r="V746" s="58" t="s">
        <v>7330</v>
      </c>
      <c r="W746" s="58" t="s">
        <v>13</v>
      </c>
      <c r="X746" s="58" t="s">
        <v>13</v>
      </c>
      <c r="Y746" s="58" t="s">
        <v>7330</v>
      </c>
      <c r="Z746" s="58" t="s">
        <v>13</v>
      </c>
      <c r="AA746" s="58" t="s">
        <v>13</v>
      </c>
      <c r="AB746" s="58" t="s">
        <v>13</v>
      </c>
      <c r="AC746" s="56" t="s">
        <v>13</v>
      </c>
      <c r="AD746" s="56" t="s">
        <v>7330</v>
      </c>
      <c r="AE746" s="56" t="s">
        <v>13</v>
      </c>
      <c r="AF746" s="56" t="s">
        <v>13</v>
      </c>
      <c r="AG746" s="56" t="s">
        <v>13</v>
      </c>
      <c r="AH746" s="56" t="s">
        <v>13</v>
      </c>
    </row>
    <row r="747" spans="1:34" ht="24.9" customHeight="1" x14ac:dyDescent="0.3">
      <c r="A747" s="54" t="s">
        <v>3387</v>
      </c>
      <c r="B747" s="55" t="s">
        <v>3369</v>
      </c>
      <c r="C747" s="56" t="s">
        <v>3361</v>
      </c>
      <c r="D747" s="56" t="s">
        <v>3370</v>
      </c>
      <c r="E747" s="56">
        <v>5</v>
      </c>
      <c r="F747" s="56">
        <v>1</v>
      </c>
      <c r="G747" s="56">
        <v>8</v>
      </c>
      <c r="H747" s="56">
        <v>14</v>
      </c>
      <c r="I747" s="56">
        <v>31</v>
      </c>
      <c r="J747" s="104">
        <v>0.45161290322580644</v>
      </c>
      <c r="K747" s="56" t="s">
        <v>3388</v>
      </c>
      <c r="L747" s="56" t="s">
        <v>3373</v>
      </c>
      <c r="M747" s="56" t="s">
        <v>3361</v>
      </c>
      <c r="N747" s="56">
        <v>100</v>
      </c>
      <c r="O747" s="56"/>
      <c r="P747" s="56"/>
      <c r="Q747" s="56"/>
      <c r="R747" s="56" t="s">
        <v>18</v>
      </c>
      <c r="S747" s="56" t="s">
        <v>465</v>
      </c>
      <c r="T747" s="58" t="s">
        <v>13</v>
      </c>
      <c r="U747" s="56" t="s">
        <v>13</v>
      </c>
      <c r="V747" s="58" t="s">
        <v>7330</v>
      </c>
      <c r="W747" s="58" t="s">
        <v>13</v>
      </c>
      <c r="X747" s="58" t="s">
        <v>13</v>
      </c>
      <c r="Y747" s="58" t="s">
        <v>7330</v>
      </c>
      <c r="Z747" s="58" t="s">
        <v>7330</v>
      </c>
      <c r="AA747" s="58" t="s">
        <v>13</v>
      </c>
      <c r="AB747" s="58" t="s">
        <v>13</v>
      </c>
      <c r="AC747" s="56" t="s">
        <v>13</v>
      </c>
      <c r="AD747" s="56" t="s">
        <v>13</v>
      </c>
      <c r="AE747" s="56" t="s">
        <v>7330</v>
      </c>
      <c r="AF747" s="56" t="s">
        <v>13</v>
      </c>
      <c r="AG747" s="56" t="s">
        <v>13</v>
      </c>
      <c r="AH747" s="56" t="s">
        <v>7330</v>
      </c>
    </row>
    <row r="748" spans="1:34" ht="24.9" customHeight="1" x14ac:dyDescent="0.3">
      <c r="A748" s="54" t="s">
        <v>3399</v>
      </c>
      <c r="B748" s="55" t="s">
        <v>3369</v>
      </c>
      <c r="C748" s="56" t="s">
        <v>3361</v>
      </c>
      <c r="D748" s="56" t="s">
        <v>3370</v>
      </c>
      <c r="E748" s="56">
        <v>5</v>
      </c>
      <c r="F748" s="56">
        <v>1</v>
      </c>
      <c r="G748" s="56">
        <v>8</v>
      </c>
      <c r="H748" s="56">
        <v>14</v>
      </c>
      <c r="I748" s="56">
        <v>31</v>
      </c>
      <c r="J748" s="104">
        <v>0.45161290322580644</v>
      </c>
      <c r="K748" s="56" t="s">
        <v>3391</v>
      </c>
      <c r="L748" s="56" t="s">
        <v>3373</v>
      </c>
      <c r="M748" s="56" t="s">
        <v>3361</v>
      </c>
      <c r="N748" s="56">
        <v>100</v>
      </c>
      <c r="O748" s="56"/>
      <c r="P748" s="56"/>
      <c r="Q748" s="56"/>
      <c r="R748" s="56" t="s">
        <v>18</v>
      </c>
      <c r="S748" s="56" t="s">
        <v>465</v>
      </c>
      <c r="T748" s="58" t="s">
        <v>7330</v>
      </c>
      <c r="U748" s="56" t="s">
        <v>13</v>
      </c>
      <c r="V748" s="58" t="s">
        <v>13</v>
      </c>
      <c r="W748" s="58" t="s">
        <v>7330</v>
      </c>
      <c r="X748" s="58" t="s">
        <v>13</v>
      </c>
      <c r="Y748" s="58" t="s">
        <v>13</v>
      </c>
      <c r="Z748" s="58" t="s">
        <v>13</v>
      </c>
      <c r="AA748" s="58" t="s">
        <v>13</v>
      </c>
      <c r="AB748" s="58" t="s">
        <v>13</v>
      </c>
      <c r="AC748" s="56" t="s">
        <v>7330</v>
      </c>
      <c r="AD748" s="56" t="s">
        <v>13</v>
      </c>
      <c r="AE748" s="56" t="s">
        <v>13</v>
      </c>
      <c r="AF748" s="56" t="s">
        <v>13</v>
      </c>
      <c r="AG748" s="56" t="s">
        <v>13</v>
      </c>
      <c r="AH748" s="56" t="s">
        <v>13</v>
      </c>
    </row>
    <row r="749" spans="1:34" ht="24.9" customHeight="1" x14ac:dyDescent="0.3">
      <c r="A749" s="54" t="s">
        <v>3024</v>
      </c>
      <c r="B749" s="55" t="s">
        <v>3013</v>
      </c>
      <c r="C749" s="56" t="s">
        <v>3017</v>
      </c>
      <c r="D749" s="56" t="s">
        <v>3014</v>
      </c>
      <c r="E749" s="56">
        <v>2</v>
      </c>
      <c r="F749" s="56">
        <v>1</v>
      </c>
      <c r="G749" s="56">
        <v>2</v>
      </c>
      <c r="H749" s="56">
        <v>5</v>
      </c>
      <c r="I749" s="56">
        <v>29</v>
      </c>
      <c r="J749" s="104">
        <v>0.17241379310344829</v>
      </c>
      <c r="K749" s="56" t="s">
        <v>3025</v>
      </c>
      <c r="L749" s="56" t="s">
        <v>13</v>
      </c>
      <c r="M749" s="56" t="s">
        <v>13</v>
      </c>
      <c r="N749" s="56" t="s">
        <v>13</v>
      </c>
      <c r="O749" s="56"/>
      <c r="P749" s="56"/>
      <c r="Q749" s="56"/>
      <c r="R749" s="56" t="s">
        <v>18</v>
      </c>
      <c r="S749" s="56" t="s">
        <v>403</v>
      </c>
      <c r="T749" s="58" t="s">
        <v>7330</v>
      </c>
      <c r="U749" s="56" t="s">
        <v>13</v>
      </c>
      <c r="V749" s="58" t="s">
        <v>13</v>
      </c>
      <c r="W749" s="58" t="s">
        <v>7330</v>
      </c>
      <c r="X749" s="58" t="s">
        <v>13</v>
      </c>
      <c r="Y749" s="58" t="s">
        <v>13</v>
      </c>
      <c r="Z749" s="58" t="s">
        <v>13</v>
      </c>
      <c r="AA749" s="58" t="s">
        <v>13</v>
      </c>
      <c r="AB749" s="58" t="s">
        <v>13</v>
      </c>
      <c r="AC749" s="56" t="s">
        <v>13</v>
      </c>
      <c r="AD749" s="56" t="s">
        <v>13</v>
      </c>
      <c r="AE749" s="56" t="s">
        <v>13</v>
      </c>
      <c r="AF749" s="56" t="s">
        <v>13</v>
      </c>
      <c r="AG749" s="56" t="s">
        <v>13</v>
      </c>
      <c r="AH749" s="56" t="s">
        <v>13</v>
      </c>
    </row>
    <row r="750" spans="1:34" ht="24.9" customHeight="1" x14ac:dyDescent="0.3">
      <c r="A750" s="54" t="s">
        <v>7195</v>
      </c>
      <c r="B750" s="55" t="s">
        <v>7171</v>
      </c>
      <c r="C750" s="56" t="s">
        <v>7175</v>
      </c>
      <c r="D750" s="56" t="s">
        <v>7172</v>
      </c>
      <c r="E750" s="56">
        <v>6</v>
      </c>
      <c r="F750" s="56">
        <v>3</v>
      </c>
      <c r="G750" s="56">
        <v>3</v>
      </c>
      <c r="H750" s="56">
        <v>12</v>
      </c>
      <c r="I750" s="56">
        <v>28</v>
      </c>
      <c r="J750" s="104">
        <v>0.42857142857142855</v>
      </c>
      <c r="K750" s="56" t="s">
        <v>7196</v>
      </c>
      <c r="L750" s="56" t="s">
        <v>7176</v>
      </c>
      <c r="M750" s="56" t="s">
        <v>7177</v>
      </c>
      <c r="N750" s="56">
        <v>100</v>
      </c>
      <c r="O750" s="56"/>
      <c r="P750" s="56"/>
      <c r="Q750" s="56"/>
      <c r="R750" s="56" t="s">
        <v>18</v>
      </c>
      <c r="S750" s="56" t="s">
        <v>79</v>
      </c>
      <c r="T750" s="58" t="s">
        <v>7330</v>
      </c>
      <c r="U750" s="56" t="s">
        <v>13</v>
      </c>
      <c r="V750" s="58" t="s">
        <v>13</v>
      </c>
      <c r="W750" s="58" t="s">
        <v>7330</v>
      </c>
      <c r="X750" s="58" t="s">
        <v>13</v>
      </c>
      <c r="Y750" s="58" t="s">
        <v>13</v>
      </c>
      <c r="Z750" s="58" t="s">
        <v>13</v>
      </c>
      <c r="AA750" s="58" t="s">
        <v>13</v>
      </c>
      <c r="AB750" s="58" t="s">
        <v>13</v>
      </c>
      <c r="AC750" s="56" t="s">
        <v>7330</v>
      </c>
      <c r="AD750" s="56" t="s">
        <v>13</v>
      </c>
      <c r="AE750" s="56" t="s">
        <v>13</v>
      </c>
      <c r="AF750" s="56" t="s">
        <v>7330</v>
      </c>
      <c r="AG750" s="56" t="s">
        <v>13</v>
      </c>
      <c r="AH750" s="56" t="s">
        <v>13</v>
      </c>
    </row>
    <row r="751" spans="1:34" ht="24.9" customHeight="1" x14ac:dyDescent="0.3">
      <c r="A751" s="54" t="s">
        <v>6364</v>
      </c>
      <c r="B751" s="55" t="s">
        <v>6355</v>
      </c>
      <c r="C751" s="56" t="s">
        <v>6359</v>
      </c>
      <c r="D751" s="56" t="s">
        <v>6356</v>
      </c>
      <c r="E751" s="56">
        <v>2</v>
      </c>
      <c r="F751" s="56">
        <v>1</v>
      </c>
      <c r="G751" s="56">
        <v>2</v>
      </c>
      <c r="H751" s="56">
        <v>5</v>
      </c>
      <c r="I751" s="56">
        <v>11</v>
      </c>
      <c r="J751" s="104">
        <v>0.45454545454545453</v>
      </c>
      <c r="K751" s="56" t="s">
        <v>6363</v>
      </c>
      <c r="L751" s="56" t="s">
        <v>6360</v>
      </c>
      <c r="M751" s="56" t="s">
        <v>6361</v>
      </c>
      <c r="N751" s="56">
        <v>100</v>
      </c>
      <c r="O751" s="56"/>
      <c r="P751" s="56"/>
      <c r="Q751" s="56"/>
      <c r="R751" s="56" t="s">
        <v>18</v>
      </c>
      <c r="S751" s="56" t="s">
        <v>102</v>
      </c>
      <c r="T751" s="58" t="s">
        <v>13</v>
      </c>
      <c r="U751" s="56" t="s">
        <v>13</v>
      </c>
      <c r="V751" s="58" t="s">
        <v>7330</v>
      </c>
      <c r="W751" s="58" t="s">
        <v>7330</v>
      </c>
      <c r="X751" s="58" t="s">
        <v>13</v>
      </c>
      <c r="Y751" s="58" t="s">
        <v>13</v>
      </c>
      <c r="Z751" s="58" t="s">
        <v>13</v>
      </c>
      <c r="AA751" s="58" t="s">
        <v>7330</v>
      </c>
      <c r="AB751" s="58" t="s">
        <v>13</v>
      </c>
      <c r="AC751" s="56" t="s">
        <v>13</v>
      </c>
      <c r="AD751" s="56" t="s">
        <v>13</v>
      </c>
      <c r="AE751" s="56" t="s">
        <v>7330</v>
      </c>
      <c r="AF751" s="56" t="s">
        <v>13</v>
      </c>
      <c r="AG751" s="56" t="s">
        <v>7330</v>
      </c>
      <c r="AH751" s="56" t="s">
        <v>13</v>
      </c>
    </row>
    <row r="752" spans="1:34" ht="24.9" customHeight="1" x14ac:dyDescent="0.3">
      <c r="A752" s="59" t="s">
        <v>3107</v>
      </c>
      <c r="B752" s="60" t="s">
        <v>3101</v>
      </c>
      <c r="C752" s="57" t="s">
        <v>3104</v>
      </c>
      <c r="D752" s="57"/>
      <c r="E752" s="57">
        <v>0</v>
      </c>
      <c r="F752" s="57">
        <v>2</v>
      </c>
      <c r="G752" s="57">
        <v>0</v>
      </c>
      <c r="H752" s="57">
        <v>2</v>
      </c>
      <c r="I752" s="57">
        <v>28</v>
      </c>
      <c r="J752" s="104">
        <v>7.1428571428571425E-2</v>
      </c>
      <c r="K752" s="56" t="s">
        <v>3108</v>
      </c>
      <c r="L752" s="57" t="s">
        <v>3105</v>
      </c>
      <c r="M752" s="57" t="s">
        <v>3106</v>
      </c>
      <c r="N752" s="57">
        <v>100</v>
      </c>
      <c r="O752" s="57"/>
      <c r="P752" s="57"/>
      <c r="Q752" s="57"/>
      <c r="R752" s="57" t="s">
        <v>18</v>
      </c>
      <c r="S752" s="57" t="s">
        <v>130</v>
      </c>
      <c r="T752" s="61" t="s">
        <v>13</v>
      </c>
      <c r="U752" s="56" t="s">
        <v>7330</v>
      </c>
      <c r="V752" s="61" t="s">
        <v>13</v>
      </c>
      <c r="W752" s="61" t="s">
        <v>13</v>
      </c>
      <c r="X752" s="61" t="s">
        <v>13</v>
      </c>
      <c r="Y752" s="61" t="s">
        <v>13</v>
      </c>
      <c r="Z752" s="61" t="s">
        <v>13</v>
      </c>
      <c r="AA752" s="58" t="s">
        <v>7330</v>
      </c>
      <c r="AB752" s="61" t="s">
        <v>13</v>
      </c>
      <c r="AC752" s="56" t="s">
        <v>13</v>
      </c>
      <c r="AD752" s="56" t="s">
        <v>7330</v>
      </c>
      <c r="AE752" s="56" t="s">
        <v>13</v>
      </c>
      <c r="AF752" s="56" t="s">
        <v>13</v>
      </c>
      <c r="AG752" s="56" t="s">
        <v>13</v>
      </c>
      <c r="AH752" s="56" t="s">
        <v>13</v>
      </c>
    </row>
    <row r="753" spans="1:34" ht="24.9" customHeight="1" x14ac:dyDescent="0.3">
      <c r="A753" s="54" t="s">
        <v>4083</v>
      </c>
      <c r="B753" s="55" t="s">
        <v>4082</v>
      </c>
      <c r="C753" s="56" t="s">
        <v>4085</v>
      </c>
      <c r="D753" s="56"/>
      <c r="E753" s="56">
        <v>0</v>
      </c>
      <c r="F753" s="56">
        <v>0</v>
      </c>
      <c r="G753" s="56">
        <v>1</v>
      </c>
      <c r="H753" s="56">
        <v>1</v>
      </c>
      <c r="I753" s="56">
        <v>3</v>
      </c>
      <c r="J753" s="104">
        <v>0.33333333333333331</v>
      </c>
      <c r="K753" s="56" t="s">
        <v>4084</v>
      </c>
      <c r="L753" s="56" t="s">
        <v>4086</v>
      </c>
      <c r="M753" s="56" t="s">
        <v>202</v>
      </c>
      <c r="N753" s="56">
        <v>99</v>
      </c>
      <c r="O753" s="56"/>
      <c r="P753" s="56"/>
      <c r="Q753" s="56"/>
      <c r="R753" s="56" t="s">
        <v>18</v>
      </c>
      <c r="S753" s="56" t="s">
        <v>113</v>
      </c>
      <c r="T753" s="58" t="s">
        <v>13</v>
      </c>
      <c r="U753" s="56" t="s">
        <v>13</v>
      </c>
      <c r="V753" s="58" t="s">
        <v>7330</v>
      </c>
      <c r="W753" s="58" t="s">
        <v>13</v>
      </c>
      <c r="X753" s="58" t="s">
        <v>13</v>
      </c>
      <c r="Y753" s="58" t="s">
        <v>7330</v>
      </c>
      <c r="Z753" s="58" t="s">
        <v>13</v>
      </c>
      <c r="AA753" s="58" t="s">
        <v>7330</v>
      </c>
      <c r="AB753" s="58" t="s">
        <v>13</v>
      </c>
      <c r="AC753" s="56" t="s">
        <v>13</v>
      </c>
      <c r="AD753" s="56" t="s">
        <v>7330</v>
      </c>
      <c r="AE753" s="56" t="s">
        <v>13</v>
      </c>
      <c r="AF753" s="56" t="s">
        <v>13</v>
      </c>
      <c r="AG753" s="56" t="s">
        <v>13</v>
      </c>
      <c r="AH753" s="56" t="s">
        <v>13</v>
      </c>
    </row>
    <row r="754" spans="1:34" ht="24.9" customHeight="1" x14ac:dyDescent="0.3">
      <c r="A754" s="54" t="s">
        <v>6095</v>
      </c>
      <c r="B754" s="55" t="s">
        <v>6043</v>
      </c>
      <c r="C754" s="56" t="s">
        <v>6047</v>
      </c>
      <c r="D754" s="56" t="s">
        <v>6044</v>
      </c>
      <c r="E754" s="56">
        <v>7</v>
      </c>
      <c r="F754" s="56">
        <v>7</v>
      </c>
      <c r="G754" s="56">
        <v>10</v>
      </c>
      <c r="H754" s="56">
        <v>24</v>
      </c>
      <c r="I754" s="56">
        <v>52</v>
      </c>
      <c r="J754" s="104">
        <v>0.46153846153846156</v>
      </c>
      <c r="K754" s="56" t="s">
        <v>6093</v>
      </c>
      <c r="L754" s="56" t="s">
        <v>6048</v>
      </c>
      <c r="M754" s="56" t="s">
        <v>6049</v>
      </c>
      <c r="N754" s="56">
        <v>100</v>
      </c>
      <c r="O754" s="56"/>
      <c r="P754" s="56"/>
      <c r="Q754" s="56"/>
      <c r="R754" s="56" t="s">
        <v>18</v>
      </c>
      <c r="S754" s="56" t="s">
        <v>680</v>
      </c>
      <c r="T754" s="58" t="s">
        <v>7330</v>
      </c>
      <c r="U754" s="56" t="s">
        <v>13</v>
      </c>
      <c r="V754" s="58" t="s">
        <v>13</v>
      </c>
      <c r="W754" s="58" t="s">
        <v>7330</v>
      </c>
      <c r="X754" s="58" t="s">
        <v>13</v>
      </c>
      <c r="Y754" s="58" t="s">
        <v>13</v>
      </c>
      <c r="Z754" s="58" t="s">
        <v>13</v>
      </c>
      <c r="AA754" s="58" t="s">
        <v>13</v>
      </c>
      <c r="AB754" s="58" t="s">
        <v>13</v>
      </c>
      <c r="AC754" s="56" t="s">
        <v>7330</v>
      </c>
      <c r="AD754" s="56" t="s">
        <v>13</v>
      </c>
      <c r="AE754" s="56" t="s">
        <v>13</v>
      </c>
      <c r="AF754" s="56" t="s">
        <v>13</v>
      </c>
      <c r="AG754" s="56" t="s">
        <v>13</v>
      </c>
      <c r="AH754" s="56" t="s">
        <v>13</v>
      </c>
    </row>
    <row r="755" spans="1:34" ht="24.9" customHeight="1" x14ac:dyDescent="0.3">
      <c r="A755" s="54" t="s">
        <v>6092</v>
      </c>
      <c r="B755" s="55" t="s">
        <v>6043</v>
      </c>
      <c r="C755" s="56" t="s">
        <v>6047</v>
      </c>
      <c r="D755" s="56" t="s">
        <v>6044</v>
      </c>
      <c r="E755" s="56">
        <v>7</v>
      </c>
      <c r="F755" s="56">
        <v>7</v>
      </c>
      <c r="G755" s="56">
        <v>10</v>
      </c>
      <c r="H755" s="56">
        <v>24</v>
      </c>
      <c r="I755" s="56">
        <v>52</v>
      </c>
      <c r="J755" s="104">
        <v>0.46153846153846156</v>
      </c>
      <c r="K755" s="56" t="s">
        <v>6093</v>
      </c>
      <c r="L755" s="56" t="s">
        <v>6048</v>
      </c>
      <c r="M755" s="56" t="s">
        <v>6049</v>
      </c>
      <c r="N755" s="56">
        <v>100</v>
      </c>
      <c r="O755" s="56"/>
      <c r="P755" s="56"/>
      <c r="Q755" s="56"/>
      <c r="R755" s="56" t="s">
        <v>18</v>
      </c>
      <c r="S755" s="56" t="s">
        <v>680</v>
      </c>
      <c r="T755" s="58" t="s">
        <v>7330</v>
      </c>
      <c r="U755" s="56" t="s">
        <v>13</v>
      </c>
      <c r="V755" s="58" t="s">
        <v>13</v>
      </c>
      <c r="W755" s="58" t="s">
        <v>7330</v>
      </c>
      <c r="X755" s="58" t="s">
        <v>13</v>
      </c>
      <c r="Y755" s="58" t="s">
        <v>13</v>
      </c>
      <c r="Z755" s="58" t="s">
        <v>13</v>
      </c>
      <c r="AA755" s="58" t="s">
        <v>13</v>
      </c>
      <c r="AB755" s="58" t="s">
        <v>13</v>
      </c>
      <c r="AC755" s="56" t="s">
        <v>13</v>
      </c>
      <c r="AD755" s="56" t="s">
        <v>13</v>
      </c>
      <c r="AE755" s="56" t="s">
        <v>13</v>
      </c>
      <c r="AF755" s="56" t="s">
        <v>13</v>
      </c>
      <c r="AG755" s="56" t="s">
        <v>13</v>
      </c>
      <c r="AH755" s="56" t="s">
        <v>13</v>
      </c>
    </row>
    <row r="756" spans="1:34" ht="24.9" customHeight="1" x14ac:dyDescent="0.3">
      <c r="A756" s="59" t="s">
        <v>2183</v>
      </c>
      <c r="B756" s="60" t="s">
        <v>2182</v>
      </c>
      <c r="C756" s="57" t="s">
        <v>110</v>
      </c>
      <c r="D756" s="57"/>
      <c r="E756" s="57">
        <v>1</v>
      </c>
      <c r="F756" s="57">
        <v>1</v>
      </c>
      <c r="G756" s="57">
        <v>0</v>
      </c>
      <c r="H756" s="57">
        <v>2</v>
      </c>
      <c r="I756" s="57">
        <v>12</v>
      </c>
      <c r="J756" s="104">
        <v>0.16666666666666666</v>
      </c>
      <c r="K756" s="56" t="s">
        <v>2184</v>
      </c>
      <c r="L756" s="57" t="s">
        <v>2185</v>
      </c>
      <c r="M756" s="57" t="s">
        <v>110</v>
      </c>
      <c r="N756" s="57" t="s">
        <v>7372</v>
      </c>
      <c r="O756" s="56" t="s">
        <v>18004</v>
      </c>
      <c r="P756" s="56" t="s">
        <v>2186</v>
      </c>
      <c r="Q756" s="56" t="s">
        <v>7386</v>
      </c>
      <c r="R756" s="57" t="s">
        <v>18</v>
      </c>
      <c r="S756" s="57" t="s">
        <v>130</v>
      </c>
      <c r="T756" s="61" t="s">
        <v>13</v>
      </c>
      <c r="U756" s="56" t="s">
        <v>7330</v>
      </c>
      <c r="V756" s="61" t="s">
        <v>13</v>
      </c>
      <c r="W756" s="61" t="s">
        <v>13</v>
      </c>
      <c r="X756" s="61" t="s">
        <v>7330</v>
      </c>
      <c r="Y756" s="61" t="s">
        <v>13</v>
      </c>
      <c r="Z756" s="61" t="s">
        <v>13</v>
      </c>
      <c r="AA756" s="58" t="s">
        <v>7330</v>
      </c>
      <c r="AB756" s="61" t="s">
        <v>13</v>
      </c>
      <c r="AC756" s="56" t="s">
        <v>13</v>
      </c>
      <c r="AD756" s="56" t="s">
        <v>13</v>
      </c>
      <c r="AE756" s="56" t="s">
        <v>13</v>
      </c>
      <c r="AF756" s="56" t="s">
        <v>13</v>
      </c>
      <c r="AG756" s="56" t="s">
        <v>7330</v>
      </c>
      <c r="AH756" s="56" t="s">
        <v>13</v>
      </c>
    </row>
    <row r="757" spans="1:34" ht="24.9" customHeight="1" x14ac:dyDescent="0.3">
      <c r="A757" s="59" t="s">
        <v>7071</v>
      </c>
      <c r="B757" s="60" t="s">
        <v>7069</v>
      </c>
      <c r="C757" s="57" t="s">
        <v>7073</v>
      </c>
      <c r="D757" s="57" t="s">
        <v>7070</v>
      </c>
      <c r="E757" s="57">
        <v>2</v>
      </c>
      <c r="F757" s="57">
        <v>1</v>
      </c>
      <c r="G757" s="57">
        <v>2</v>
      </c>
      <c r="H757" s="57">
        <v>5</v>
      </c>
      <c r="I757" s="57">
        <v>18</v>
      </c>
      <c r="J757" s="104">
        <v>0.27777777777777779</v>
      </c>
      <c r="K757" s="56" t="s">
        <v>7072</v>
      </c>
      <c r="L757" s="57" t="s">
        <v>7074</v>
      </c>
      <c r="M757" s="57" t="s">
        <v>7075</v>
      </c>
      <c r="N757" s="57">
        <v>100</v>
      </c>
      <c r="O757" s="57"/>
      <c r="P757" s="57"/>
      <c r="Q757" s="57"/>
      <c r="R757" s="57" t="s">
        <v>63</v>
      </c>
      <c r="S757" s="57" t="s">
        <v>680</v>
      </c>
      <c r="T757" s="61" t="s">
        <v>13</v>
      </c>
      <c r="U757" s="56" t="s">
        <v>7330</v>
      </c>
      <c r="V757" s="61" t="s">
        <v>13</v>
      </c>
      <c r="W757" s="61" t="s">
        <v>13</v>
      </c>
      <c r="X757" s="61" t="s">
        <v>13</v>
      </c>
      <c r="Y757" s="61" t="s">
        <v>13</v>
      </c>
      <c r="Z757" s="61" t="s">
        <v>13</v>
      </c>
      <c r="AA757" s="61" t="s">
        <v>13</v>
      </c>
      <c r="AB757" s="61" t="s">
        <v>13</v>
      </c>
      <c r="AC757" s="56" t="s">
        <v>13</v>
      </c>
      <c r="AD757" s="56" t="s">
        <v>13</v>
      </c>
      <c r="AE757" s="56" t="s">
        <v>13</v>
      </c>
      <c r="AF757" s="56" t="s">
        <v>13</v>
      </c>
      <c r="AG757" s="56" t="s">
        <v>7330</v>
      </c>
      <c r="AH757" s="56" t="s">
        <v>13</v>
      </c>
    </row>
    <row r="758" spans="1:34" ht="24.9" customHeight="1" x14ac:dyDescent="0.3">
      <c r="A758" s="54" t="s">
        <v>979</v>
      </c>
      <c r="B758" s="55" t="s">
        <v>966</v>
      </c>
      <c r="C758" s="56" t="s">
        <v>970</v>
      </c>
      <c r="D758" s="56" t="s">
        <v>967</v>
      </c>
      <c r="E758" s="56">
        <v>1</v>
      </c>
      <c r="F758" s="56">
        <v>0</v>
      </c>
      <c r="G758" s="56">
        <v>4</v>
      </c>
      <c r="H758" s="56">
        <v>5</v>
      </c>
      <c r="I758" s="56">
        <v>22</v>
      </c>
      <c r="J758" s="104">
        <v>0.22727272727272727</v>
      </c>
      <c r="K758" s="56" t="s">
        <v>980</v>
      </c>
      <c r="L758" s="56" t="s">
        <v>971</v>
      </c>
      <c r="M758" s="56" t="s">
        <v>970</v>
      </c>
      <c r="N758" s="56">
        <v>100</v>
      </c>
      <c r="O758" s="56"/>
      <c r="P758" s="56"/>
      <c r="Q758" s="56"/>
      <c r="R758" s="56" t="s">
        <v>18</v>
      </c>
      <c r="S758" s="57" t="s">
        <v>55</v>
      </c>
      <c r="T758" s="58" t="s">
        <v>7330</v>
      </c>
      <c r="U758" s="56" t="s">
        <v>13</v>
      </c>
      <c r="V758" s="58" t="s">
        <v>13</v>
      </c>
      <c r="W758" s="58" t="s">
        <v>7330</v>
      </c>
      <c r="X758" s="58" t="s">
        <v>13</v>
      </c>
      <c r="Y758" s="58" t="s">
        <v>13</v>
      </c>
      <c r="Z758" s="58" t="s">
        <v>13</v>
      </c>
      <c r="AA758" s="58" t="s">
        <v>13</v>
      </c>
      <c r="AB758" s="58" t="s">
        <v>13</v>
      </c>
      <c r="AC758" s="56" t="s">
        <v>7330</v>
      </c>
      <c r="AD758" s="56" t="s">
        <v>13</v>
      </c>
      <c r="AE758" s="56" t="s">
        <v>13</v>
      </c>
      <c r="AF758" s="56" t="s">
        <v>13</v>
      </c>
      <c r="AG758" s="56" t="s">
        <v>13</v>
      </c>
      <c r="AH758" s="56" t="s">
        <v>13</v>
      </c>
    </row>
    <row r="759" spans="1:34" ht="24.9" customHeight="1" x14ac:dyDescent="0.3">
      <c r="A759" s="59" t="s">
        <v>1028</v>
      </c>
      <c r="B759" s="60" t="s">
        <v>1019</v>
      </c>
      <c r="C759" s="57" t="s">
        <v>1023</v>
      </c>
      <c r="D759" s="57" t="s">
        <v>1020</v>
      </c>
      <c r="E759" s="57">
        <v>6</v>
      </c>
      <c r="F759" s="57">
        <v>4</v>
      </c>
      <c r="G759" s="57">
        <v>3</v>
      </c>
      <c r="H759" s="57">
        <v>13</v>
      </c>
      <c r="I759" s="57">
        <v>79</v>
      </c>
      <c r="J759" s="104">
        <v>0.16455696202531644</v>
      </c>
      <c r="K759" s="56" t="s">
        <v>1029</v>
      </c>
      <c r="L759" s="57" t="s">
        <v>1024</v>
      </c>
      <c r="M759" s="57" t="s">
        <v>1025</v>
      </c>
      <c r="N759" s="57" t="s">
        <v>7386</v>
      </c>
      <c r="O759" s="57"/>
      <c r="P759" s="57"/>
      <c r="Q759" s="57"/>
      <c r="R759" s="57" t="s">
        <v>18</v>
      </c>
      <c r="S759" s="56" t="s">
        <v>403</v>
      </c>
      <c r="T759" s="61" t="s">
        <v>13</v>
      </c>
      <c r="U759" s="56" t="s">
        <v>7330</v>
      </c>
      <c r="V759" s="61" t="s">
        <v>13</v>
      </c>
      <c r="W759" s="61" t="s">
        <v>13</v>
      </c>
      <c r="X759" s="61" t="s">
        <v>7330</v>
      </c>
      <c r="Y759" s="61" t="s">
        <v>13</v>
      </c>
      <c r="Z759" s="61" t="s">
        <v>13</v>
      </c>
      <c r="AA759" s="58" t="s">
        <v>7330</v>
      </c>
      <c r="AB759" s="61" t="s">
        <v>13</v>
      </c>
      <c r="AC759" s="56" t="s">
        <v>13</v>
      </c>
      <c r="AD759" s="56" t="s">
        <v>7330</v>
      </c>
      <c r="AE759" s="56" t="s">
        <v>13</v>
      </c>
      <c r="AF759" s="56" t="s">
        <v>13</v>
      </c>
      <c r="AG759" s="56" t="s">
        <v>7330</v>
      </c>
      <c r="AH759" s="56" t="s">
        <v>13</v>
      </c>
    </row>
    <row r="760" spans="1:34" ht="24.9" customHeight="1" x14ac:dyDescent="0.3">
      <c r="A760" s="54" t="s">
        <v>3259</v>
      </c>
      <c r="B760" s="55" t="s">
        <v>3252</v>
      </c>
      <c r="C760" s="56" t="s">
        <v>110</v>
      </c>
      <c r="D760" s="56"/>
      <c r="E760" s="56">
        <v>0</v>
      </c>
      <c r="F760" s="56">
        <v>0</v>
      </c>
      <c r="G760" s="56">
        <v>2</v>
      </c>
      <c r="H760" s="56">
        <v>2</v>
      </c>
      <c r="I760" s="56">
        <v>22</v>
      </c>
      <c r="J760" s="104">
        <v>9.0909090909090912E-2</v>
      </c>
      <c r="K760" s="56" t="s">
        <v>3260</v>
      </c>
      <c r="L760" s="56" t="s">
        <v>3255</v>
      </c>
      <c r="M760" s="56" t="s">
        <v>110</v>
      </c>
      <c r="N760" s="56" t="s">
        <v>7375</v>
      </c>
      <c r="O760" s="57" t="s">
        <v>17906</v>
      </c>
      <c r="P760" s="57" t="s">
        <v>3256</v>
      </c>
      <c r="Q760" s="57" t="s">
        <v>7374</v>
      </c>
      <c r="R760" s="56" t="s">
        <v>112</v>
      </c>
      <c r="S760" s="56" t="s">
        <v>130</v>
      </c>
      <c r="T760" s="58" t="s">
        <v>13</v>
      </c>
      <c r="U760" s="56" t="s">
        <v>13</v>
      </c>
      <c r="V760" s="58" t="s">
        <v>7330</v>
      </c>
      <c r="W760" s="58" t="s">
        <v>13</v>
      </c>
      <c r="X760" s="58" t="s">
        <v>13</v>
      </c>
      <c r="Y760" s="58" t="s">
        <v>7330</v>
      </c>
      <c r="Z760" s="58" t="s">
        <v>13</v>
      </c>
      <c r="AA760" s="58" t="s">
        <v>7330</v>
      </c>
      <c r="AB760" s="58" t="s">
        <v>13</v>
      </c>
      <c r="AC760" s="56" t="s">
        <v>13</v>
      </c>
      <c r="AD760" s="56" t="s">
        <v>7330</v>
      </c>
      <c r="AE760" s="56" t="s">
        <v>13</v>
      </c>
      <c r="AF760" s="56" t="s">
        <v>13</v>
      </c>
      <c r="AG760" s="56" t="s">
        <v>13</v>
      </c>
      <c r="AH760" s="56" t="s">
        <v>13</v>
      </c>
    </row>
    <row r="761" spans="1:34" ht="24.9" customHeight="1" x14ac:dyDescent="0.3">
      <c r="A761" s="59" t="s">
        <v>1083</v>
      </c>
      <c r="B761" s="60" t="s">
        <v>1081</v>
      </c>
      <c r="C761" s="57" t="s">
        <v>1085</v>
      </c>
      <c r="D761" s="57" t="s">
        <v>1082</v>
      </c>
      <c r="E761" s="57">
        <v>0</v>
      </c>
      <c r="F761" s="57">
        <v>1</v>
      </c>
      <c r="G761" s="57">
        <v>0</v>
      </c>
      <c r="H761" s="57">
        <v>1</v>
      </c>
      <c r="I761" s="57">
        <v>12</v>
      </c>
      <c r="J761" s="104">
        <v>8.3333333333333329E-2</v>
      </c>
      <c r="K761" s="56" t="s">
        <v>1084</v>
      </c>
      <c r="L761" s="57" t="s">
        <v>1086</v>
      </c>
      <c r="M761" s="57" t="s">
        <v>1085</v>
      </c>
      <c r="N761" s="57">
        <v>100</v>
      </c>
      <c r="O761" s="57"/>
      <c r="P761" s="57"/>
      <c r="Q761" s="57"/>
      <c r="R761" s="57" t="s">
        <v>18</v>
      </c>
      <c r="S761" s="57" t="s">
        <v>55</v>
      </c>
      <c r="T761" s="61" t="s">
        <v>13</v>
      </c>
      <c r="U761" s="56" t="s">
        <v>7330</v>
      </c>
      <c r="V761" s="61" t="s">
        <v>13</v>
      </c>
      <c r="W761" s="61" t="s">
        <v>13</v>
      </c>
      <c r="X761" s="61" t="s">
        <v>7330</v>
      </c>
      <c r="Y761" s="61" t="s">
        <v>13</v>
      </c>
      <c r="Z761" s="61" t="s">
        <v>13</v>
      </c>
      <c r="AA761" s="58" t="s">
        <v>7330</v>
      </c>
      <c r="AB761" s="61" t="s">
        <v>13</v>
      </c>
      <c r="AC761" s="56" t="s">
        <v>13</v>
      </c>
      <c r="AD761" s="56" t="s">
        <v>7330</v>
      </c>
      <c r="AE761" s="56" t="s">
        <v>13</v>
      </c>
      <c r="AF761" s="56" t="s">
        <v>13</v>
      </c>
      <c r="AG761" s="56" t="s">
        <v>7330</v>
      </c>
      <c r="AH761" s="56" t="s">
        <v>13</v>
      </c>
    </row>
    <row r="762" spans="1:34" ht="24.9" customHeight="1" x14ac:dyDescent="0.3">
      <c r="A762" s="54" t="s">
        <v>1588</v>
      </c>
      <c r="B762" s="55" t="s">
        <v>1586</v>
      </c>
      <c r="C762" s="56" t="s">
        <v>1590</v>
      </c>
      <c r="D762" s="56" t="s">
        <v>1587</v>
      </c>
      <c r="E762" s="56">
        <v>1</v>
      </c>
      <c r="F762" s="56">
        <v>0</v>
      </c>
      <c r="G762" s="56">
        <v>0</v>
      </c>
      <c r="H762" s="56">
        <v>1</v>
      </c>
      <c r="I762" s="56">
        <v>36</v>
      </c>
      <c r="J762" s="104">
        <v>2.7777777777777776E-2</v>
      </c>
      <c r="K762" s="56" t="s">
        <v>1589</v>
      </c>
      <c r="L762" s="56" t="s">
        <v>1591</v>
      </c>
      <c r="M762" s="56" t="s">
        <v>1590</v>
      </c>
      <c r="N762" s="56" t="s">
        <v>7374</v>
      </c>
      <c r="O762" s="56"/>
      <c r="P762" s="56"/>
      <c r="Q762" s="56"/>
      <c r="R762" s="56" t="s">
        <v>18</v>
      </c>
      <c r="S762" s="57" t="s">
        <v>19</v>
      </c>
      <c r="T762" s="58" t="s">
        <v>7330</v>
      </c>
      <c r="U762" s="56" t="s">
        <v>13</v>
      </c>
      <c r="V762" s="58" t="s">
        <v>13</v>
      </c>
      <c r="W762" s="58" t="s">
        <v>7330</v>
      </c>
      <c r="X762" s="58" t="s">
        <v>13</v>
      </c>
      <c r="Y762" s="58" t="s">
        <v>13</v>
      </c>
      <c r="Z762" s="58" t="s">
        <v>13</v>
      </c>
      <c r="AA762" s="58" t="s">
        <v>13</v>
      </c>
      <c r="AB762" s="58" t="s">
        <v>13</v>
      </c>
      <c r="AC762" s="56" t="s">
        <v>7330</v>
      </c>
      <c r="AD762" s="56" t="s">
        <v>13</v>
      </c>
      <c r="AE762" s="56" t="s">
        <v>13</v>
      </c>
      <c r="AF762" s="56" t="s">
        <v>13</v>
      </c>
      <c r="AG762" s="56" t="s">
        <v>13</v>
      </c>
      <c r="AH762" s="56" t="s">
        <v>13</v>
      </c>
    </row>
    <row r="763" spans="1:34" ht="24.9" customHeight="1" x14ac:dyDescent="0.3">
      <c r="A763" s="54" t="s">
        <v>2289</v>
      </c>
      <c r="B763" s="55" t="s">
        <v>2287</v>
      </c>
      <c r="C763" s="56" t="s">
        <v>2291</v>
      </c>
      <c r="D763" s="56" t="s">
        <v>2288</v>
      </c>
      <c r="E763" s="56">
        <v>0</v>
      </c>
      <c r="F763" s="56">
        <v>0</v>
      </c>
      <c r="G763" s="56">
        <v>2</v>
      </c>
      <c r="H763" s="56">
        <v>2</v>
      </c>
      <c r="I763" s="56">
        <v>39</v>
      </c>
      <c r="J763" s="104">
        <v>5.128205128205128E-2</v>
      </c>
      <c r="K763" s="56" t="s">
        <v>2290</v>
      </c>
      <c r="L763" s="56" t="s">
        <v>2292</v>
      </c>
      <c r="M763" s="56" t="s">
        <v>2291</v>
      </c>
      <c r="N763" s="56" t="s">
        <v>7387</v>
      </c>
      <c r="O763" s="56"/>
      <c r="P763" s="56"/>
      <c r="Q763" s="56"/>
      <c r="R763" s="56" t="s">
        <v>18</v>
      </c>
      <c r="S763" s="56" t="s">
        <v>55</v>
      </c>
      <c r="T763" s="58" t="s">
        <v>13</v>
      </c>
      <c r="U763" s="56" t="s">
        <v>13</v>
      </c>
      <c r="V763" s="58" t="s">
        <v>7330</v>
      </c>
      <c r="W763" s="58" t="s">
        <v>13</v>
      </c>
      <c r="X763" s="58" t="s">
        <v>13</v>
      </c>
      <c r="Y763" s="58" t="s">
        <v>7330</v>
      </c>
      <c r="Z763" s="58" t="s">
        <v>13</v>
      </c>
      <c r="AA763" s="58" t="s">
        <v>7330</v>
      </c>
      <c r="AB763" s="58" t="s">
        <v>13</v>
      </c>
      <c r="AC763" s="56" t="s">
        <v>13</v>
      </c>
      <c r="AD763" s="56" t="s">
        <v>7330</v>
      </c>
      <c r="AE763" s="56" t="s">
        <v>13</v>
      </c>
      <c r="AF763" s="56" t="s">
        <v>13</v>
      </c>
      <c r="AG763" s="56" t="s">
        <v>7330</v>
      </c>
      <c r="AH763" s="56" t="s">
        <v>13</v>
      </c>
    </row>
    <row r="764" spans="1:34" ht="24.9" customHeight="1" x14ac:dyDescent="0.3">
      <c r="A764" s="54" t="s">
        <v>155</v>
      </c>
      <c r="B764" s="55" t="s">
        <v>143</v>
      </c>
      <c r="C764" s="56" t="s">
        <v>147</v>
      </c>
      <c r="D764" s="56" t="s">
        <v>144</v>
      </c>
      <c r="E764" s="56">
        <v>2</v>
      </c>
      <c r="F764" s="56">
        <v>0</v>
      </c>
      <c r="G764" s="56">
        <v>4</v>
      </c>
      <c r="H764" s="56">
        <v>6</v>
      </c>
      <c r="I764" s="56">
        <v>10</v>
      </c>
      <c r="J764" s="104">
        <v>0.6</v>
      </c>
      <c r="K764" s="56" t="s">
        <v>156</v>
      </c>
      <c r="L764" s="56" t="s">
        <v>148</v>
      </c>
      <c r="M764" s="56" t="s">
        <v>147</v>
      </c>
      <c r="N764" s="56">
        <v>100</v>
      </c>
      <c r="O764" s="56"/>
      <c r="P764" s="56"/>
      <c r="Q764" s="56"/>
      <c r="R764" s="56" t="s">
        <v>18</v>
      </c>
      <c r="S764" s="56" t="s">
        <v>149</v>
      </c>
      <c r="T764" s="58" t="s">
        <v>13</v>
      </c>
      <c r="U764" s="56" t="s">
        <v>13</v>
      </c>
      <c r="V764" s="58" t="s">
        <v>7330</v>
      </c>
      <c r="W764" s="58" t="s">
        <v>7330</v>
      </c>
      <c r="X764" s="58" t="s">
        <v>13</v>
      </c>
      <c r="Y764" s="58" t="s">
        <v>13</v>
      </c>
      <c r="Z764" s="58" t="s">
        <v>13</v>
      </c>
      <c r="AA764" s="58" t="s">
        <v>13</v>
      </c>
      <c r="AB764" s="58" t="s">
        <v>13</v>
      </c>
      <c r="AC764" s="56" t="s">
        <v>13</v>
      </c>
      <c r="AD764" s="56" t="s">
        <v>7330</v>
      </c>
      <c r="AE764" s="56" t="s">
        <v>13</v>
      </c>
      <c r="AF764" s="56" t="s">
        <v>13</v>
      </c>
      <c r="AG764" s="56" t="s">
        <v>13</v>
      </c>
      <c r="AH764" s="56" t="s">
        <v>13</v>
      </c>
    </row>
    <row r="765" spans="1:34" ht="24.9" customHeight="1" x14ac:dyDescent="0.3">
      <c r="A765" s="54" t="s">
        <v>3385</v>
      </c>
      <c r="B765" s="55" t="s">
        <v>3369</v>
      </c>
      <c r="C765" s="56" t="s">
        <v>3361</v>
      </c>
      <c r="D765" s="56" t="s">
        <v>3370</v>
      </c>
      <c r="E765" s="56">
        <v>5</v>
      </c>
      <c r="F765" s="56">
        <v>1</v>
      </c>
      <c r="G765" s="56">
        <v>8</v>
      </c>
      <c r="H765" s="56">
        <v>14</v>
      </c>
      <c r="I765" s="56">
        <v>31</v>
      </c>
      <c r="J765" s="104">
        <v>0.45161290322580644</v>
      </c>
      <c r="K765" s="56" t="s">
        <v>3386</v>
      </c>
      <c r="L765" s="56" t="s">
        <v>3373</v>
      </c>
      <c r="M765" s="56" t="s">
        <v>3361</v>
      </c>
      <c r="N765" s="56">
        <v>100</v>
      </c>
      <c r="O765" s="56"/>
      <c r="P765" s="56"/>
      <c r="Q765" s="56"/>
      <c r="R765" s="56" t="s">
        <v>18</v>
      </c>
      <c r="S765" s="56" t="s">
        <v>465</v>
      </c>
      <c r="T765" s="58" t="s">
        <v>13</v>
      </c>
      <c r="U765" s="56" t="s">
        <v>13</v>
      </c>
      <c r="V765" s="58" t="s">
        <v>7330</v>
      </c>
      <c r="W765" s="58" t="s">
        <v>13</v>
      </c>
      <c r="X765" s="58" t="s">
        <v>13</v>
      </c>
      <c r="Y765" s="58" t="s">
        <v>7330</v>
      </c>
      <c r="Z765" s="58" t="s">
        <v>13</v>
      </c>
      <c r="AA765" s="58" t="s">
        <v>13</v>
      </c>
      <c r="AB765" s="58" t="s">
        <v>7330</v>
      </c>
      <c r="AC765" s="56" t="s">
        <v>13</v>
      </c>
      <c r="AD765" s="56" t="s">
        <v>13</v>
      </c>
      <c r="AE765" s="56" t="s">
        <v>7330</v>
      </c>
      <c r="AF765" s="56" t="s">
        <v>13</v>
      </c>
      <c r="AG765" s="56" t="s">
        <v>13</v>
      </c>
      <c r="AH765" s="56" t="s">
        <v>7330</v>
      </c>
    </row>
    <row r="766" spans="1:34" ht="24.9" customHeight="1" x14ac:dyDescent="0.3">
      <c r="A766" s="59" t="s">
        <v>4585</v>
      </c>
      <c r="B766" s="60" t="s">
        <v>4575</v>
      </c>
      <c r="C766" s="57" t="s">
        <v>4579</v>
      </c>
      <c r="D766" s="57" t="s">
        <v>4576</v>
      </c>
      <c r="E766" s="57">
        <v>3</v>
      </c>
      <c r="F766" s="57">
        <v>3</v>
      </c>
      <c r="G766" s="57">
        <v>2</v>
      </c>
      <c r="H766" s="57">
        <v>8</v>
      </c>
      <c r="I766" s="57">
        <v>52</v>
      </c>
      <c r="J766" s="104">
        <v>0.15384615384615385</v>
      </c>
      <c r="K766" s="56" t="s">
        <v>4586</v>
      </c>
      <c r="L766" s="57" t="s">
        <v>4580</v>
      </c>
      <c r="M766" s="57" t="s">
        <v>4581</v>
      </c>
      <c r="N766" s="57">
        <v>100</v>
      </c>
      <c r="O766" s="57"/>
      <c r="P766" s="57"/>
      <c r="Q766" s="57"/>
      <c r="R766" s="57" t="s">
        <v>18</v>
      </c>
      <c r="S766" s="57" t="s">
        <v>534</v>
      </c>
      <c r="T766" s="61" t="s">
        <v>13</v>
      </c>
      <c r="U766" s="56" t="s">
        <v>7330</v>
      </c>
      <c r="V766" s="61" t="s">
        <v>13</v>
      </c>
      <c r="W766" s="61" t="s">
        <v>13</v>
      </c>
      <c r="X766" s="61" t="s">
        <v>13</v>
      </c>
      <c r="Y766" s="61" t="s">
        <v>13</v>
      </c>
      <c r="Z766" s="61" t="s">
        <v>13</v>
      </c>
      <c r="AA766" s="58" t="s">
        <v>7330</v>
      </c>
      <c r="AB766" s="61" t="s">
        <v>13</v>
      </c>
      <c r="AC766" s="56" t="s">
        <v>13</v>
      </c>
      <c r="AD766" s="56" t="s">
        <v>7330</v>
      </c>
      <c r="AE766" s="56" t="s">
        <v>13</v>
      </c>
      <c r="AF766" s="56" t="s">
        <v>13</v>
      </c>
      <c r="AG766" s="56" t="s">
        <v>13</v>
      </c>
      <c r="AH766" s="56" t="s">
        <v>13</v>
      </c>
    </row>
    <row r="767" spans="1:34" ht="24.9" customHeight="1" x14ac:dyDescent="0.3">
      <c r="A767" s="54" t="s">
        <v>2821</v>
      </c>
      <c r="B767" s="55" t="s">
        <v>2797</v>
      </c>
      <c r="C767" s="56" t="s">
        <v>2801</v>
      </c>
      <c r="D767" s="56" t="s">
        <v>2798</v>
      </c>
      <c r="E767" s="56">
        <v>8</v>
      </c>
      <c r="F767" s="56">
        <v>1</v>
      </c>
      <c r="G767" s="56">
        <v>4</v>
      </c>
      <c r="H767" s="56">
        <v>13</v>
      </c>
      <c r="I767" s="56">
        <v>70</v>
      </c>
      <c r="J767" s="104">
        <v>0.18571428571428572</v>
      </c>
      <c r="K767" s="56" t="s">
        <v>2822</v>
      </c>
      <c r="L767" s="56" t="s">
        <v>2802</v>
      </c>
      <c r="M767" s="56" t="s">
        <v>2801</v>
      </c>
      <c r="N767" s="56" t="s">
        <v>7386</v>
      </c>
      <c r="O767" s="56"/>
      <c r="P767" s="56"/>
      <c r="Q767" s="56"/>
      <c r="R767" s="56" t="s">
        <v>18</v>
      </c>
      <c r="S767" s="56" t="s">
        <v>102</v>
      </c>
      <c r="T767" s="58" t="s">
        <v>7330</v>
      </c>
      <c r="U767" s="56" t="s">
        <v>13</v>
      </c>
      <c r="V767" s="58" t="s">
        <v>13</v>
      </c>
      <c r="W767" s="58" t="s">
        <v>7330</v>
      </c>
      <c r="X767" s="58" t="s">
        <v>13</v>
      </c>
      <c r="Y767" s="58" t="s">
        <v>13</v>
      </c>
      <c r="Z767" s="58" t="s">
        <v>13</v>
      </c>
      <c r="AA767" s="58" t="s">
        <v>13</v>
      </c>
      <c r="AB767" s="58" t="s">
        <v>13</v>
      </c>
      <c r="AC767" s="56" t="s">
        <v>13</v>
      </c>
      <c r="AD767" s="56" t="s">
        <v>13</v>
      </c>
      <c r="AE767" s="56" t="s">
        <v>13</v>
      </c>
      <c r="AF767" s="56" t="s">
        <v>13</v>
      </c>
      <c r="AG767" s="56" t="s">
        <v>13</v>
      </c>
      <c r="AH767" s="56" t="s">
        <v>13</v>
      </c>
    </row>
    <row r="768" spans="1:34" ht="24.9" customHeight="1" x14ac:dyDescent="0.3">
      <c r="A768" s="59" t="s">
        <v>5002</v>
      </c>
      <c r="B768" s="60" t="s">
        <v>5001</v>
      </c>
      <c r="C768" s="57" t="s">
        <v>1471</v>
      </c>
      <c r="D768" s="57"/>
      <c r="E768" s="57">
        <v>0</v>
      </c>
      <c r="F768" s="57">
        <v>1</v>
      </c>
      <c r="G768" s="57">
        <v>0</v>
      </c>
      <c r="H768" s="57">
        <v>1</v>
      </c>
      <c r="I768" s="57">
        <v>8</v>
      </c>
      <c r="J768" s="104">
        <v>0.125</v>
      </c>
      <c r="K768" s="56" t="s">
        <v>5003</v>
      </c>
      <c r="L768" s="57" t="s">
        <v>5004</v>
      </c>
      <c r="M768" s="57" t="s">
        <v>2225</v>
      </c>
      <c r="N768" s="57">
        <v>99</v>
      </c>
      <c r="O768" s="57"/>
      <c r="P768" s="57"/>
      <c r="Q768" s="57"/>
      <c r="R768" s="57" t="s">
        <v>18</v>
      </c>
      <c r="S768" s="56" t="s">
        <v>79</v>
      </c>
      <c r="T768" s="61" t="s">
        <v>13</v>
      </c>
      <c r="U768" s="56" t="s">
        <v>7330</v>
      </c>
      <c r="V768" s="61" t="s">
        <v>13</v>
      </c>
      <c r="W768" s="61" t="s">
        <v>13</v>
      </c>
      <c r="X768" s="61" t="s">
        <v>13</v>
      </c>
      <c r="Y768" s="61" t="s">
        <v>13</v>
      </c>
      <c r="Z768" s="61" t="s">
        <v>13</v>
      </c>
      <c r="AA768" s="61" t="s">
        <v>13</v>
      </c>
      <c r="AB768" s="61" t="s">
        <v>13</v>
      </c>
      <c r="AC768" s="56" t="s">
        <v>13</v>
      </c>
      <c r="AD768" s="56" t="s">
        <v>7330</v>
      </c>
      <c r="AE768" s="56" t="s">
        <v>13</v>
      </c>
      <c r="AF768" s="56" t="s">
        <v>13</v>
      </c>
      <c r="AG768" s="56" t="s">
        <v>13</v>
      </c>
      <c r="AH768" s="56" t="s">
        <v>13</v>
      </c>
    </row>
    <row r="769" spans="1:34" ht="24.9" customHeight="1" x14ac:dyDescent="0.3">
      <c r="A769" s="54" t="s">
        <v>2783</v>
      </c>
      <c r="B769" s="55" t="s">
        <v>2772</v>
      </c>
      <c r="C769" s="56" t="s">
        <v>2776</v>
      </c>
      <c r="D769" s="56" t="s">
        <v>2773</v>
      </c>
      <c r="E769" s="56">
        <v>3</v>
      </c>
      <c r="F769" s="56">
        <v>0</v>
      </c>
      <c r="G769" s="56">
        <v>3</v>
      </c>
      <c r="H769" s="56">
        <v>6</v>
      </c>
      <c r="I769" s="56">
        <v>24</v>
      </c>
      <c r="J769" s="104">
        <v>0.25</v>
      </c>
      <c r="K769" s="56" t="s">
        <v>2784</v>
      </c>
      <c r="L769" s="56" t="s">
        <v>2777</v>
      </c>
      <c r="M769" s="56" t="s">
        <v>2776</v>
      </c>
      <c r="N769" s="56">
        <v>100</v>
      </c>
      <c r="O769" s="56"/>
      <c r="P769" s="56"/>
      <c r="Q769" s="56"/>
      <c r="R769" s="56" t="s">
        <v>18</v>
      </c>
      <c r="S769" s="56" t="s">
        <v>102</v>
      </c>
      <c r="T769" s="58" t="s">
        <v>7330</v>
      </c>
      <c r="U769" s="56" t="s">
        <v>13</v>
      </c>
      <c r="V769" s="58" t="s">
        <v>13</v>
      </c>
      <c r="W769" s="58" t="s">
        <v>7330</v>
      </c>
      <c r="X769" s="58" t="s">
        <v>13</v>
      </c>
      <c r="Y769" s="58" t="s">
        <v>13</v>
      </c>
      <c r="Z769" s="58" t="s">
        <v>13</v>
      </c>
      <c r="AA769" s="58" t="s">
        <v>13</v>
      </c>
      <c r="AB769" s="58" t="s">
        <v>13</v>
      </c>
      <c r="AC769" s="56" t="s">
        <v>13</v>
      </c>
      <c r="AD769" s="56" t="s">
        <v>13</v>
      </c>
      <c r="AE769" s="56" t="s">
        <v>13</v>
      </c>
      <c r="AF769" s="56" t="s">
        <v>13</v>
      </c>
      <c r="AG769" s="56" t="s">
        <v>13</v>
      </c>
      <c r="AH769" s="56" t="s">
        <v>13</v>
      </c>
    </row>
    <row r="770" spans="1:34" ht="24.9" customHeight="1" x14ac:dyDescent="0.3">
      <c r="A770" s="59" t="s">
        <v>4053</v>
      </c>
      <c r="B770" s="60" t="s">
        <v>4052</v>
      </c>
      <c r="C770" s="57" t="s">
        <v>110</v>
      </c>
      <c r="D770" s="57"/>
      <c r="E770" s="57">
        <v>0</v>
      </c>
      <c r="F770" s="57">
        <v>1</v>
      </c>
      <c r="G770" s="57">
        <v>0</v>
      </c>
      <c r="H770" s="57">
        <v>1</v>
      </c>
      <c r="I770" s="57">
        <v>6</v>
      </c>
      <c r="J770" s="104">
        <v>0.16666666666666666</v>
      </c>
      <c r="K770" s="56" t="s">
        <v>4054</v>
      </c>
      <c r="L770" s="57" t="s">
        <v>4055</v>
      </c>
      <c r="M770" s="57" t="s">
        <v>110</v>
      </c>
      <c r="N770" s="57">
        <v>100</v>
      </c>
      <c r="O770" s="57" t="s">
        <v>17906</v>
      </c>
      <c r="P770" s="57" t="s">
        <v>4056</v>
      </c>
      <c r="Q770" s="57">
        <v>100</v>
      </c>
      <c r="R770" s="57" t="s">
        <v>18</v>
      </c>
      <c r="S770" s="56" t="s">
        <v>113</v>
      </c>
      <c r="T770" s="61" t="s">
        <v>13</v>
      </c>
      <c r="U770" s="56" t="s">
        <v>7330</v>
      </c>
      <c r="V770" s="61" t="s">
        <v>13</v>
      </c>
      <c r="W770" s="61" t="s">
        <v>13</v>
      </c>
      <c r="X770" s="61" t="s">
        <v>13</v>
      </c>
      <c r="Y770" s="61" t="s">
        <v>13</v>
      </c>
      <c r="Z770" s="61" t="s">
        <v>13</v>
      </c>
      <c r="AA770" s="61" t="s">
        <v>13</v>
      </c>
      <c r="AB770" s="61" t="s">
        <v>13</v>
      </c>
      <c r="AC770" s="56" t="s">
        <v>13</v>
      </c>
      <c r="AD770" s="56" t="s">
        <v>7330</v>
      </c>
      <c r="AE770" s="56" t="s">
        <v>13</v>
      </c>
      <c r="AF770" s="56" t="s">
        <v>13</v>
      </c>
      <c r="AG770" s="56" t="s">
        <v>7330</v>
      </c>
      <c r="AH770" s="56" t="s">
        <v>13</v>
      </c>
    </row>
    <row r="771" spans="1:34" ht="24.9" customHeight="1" x14ac:dyDescent="0.3">
      <c r="A771" s="59" t="s">
        <v>1290</v>
      </c>
      <c r="B771" s="60" t="s">
        <v>1282</v>
      </c>
      <c r="C771" s="57" t="s">
        <v>1286</v>
      </c>
      <c r="D771" s="57" t="s">
        <v>1283</v>
      </c>
      <c r="E771" s="57">
        <v>4</v>
      </c>
      <c r="F771" s="57">
        <v>3</v>
      </c>
      <c r="G771" s="57">
        <v>3</v>
      </c>
      <c r="H771" s="57">
        <v>10</v>
      </c>
      <c r="I771" s="57">
        <v>21</v>
      </c>
      <c r="J771" s="104">
        <v>0.47619047619047616</v>
      </c>
      <c r="K771" s="56" t="s">
        <v>1291</v>
      </c>
      <c r="L771" s="57" t="s">
        <v>1287</v>
      </c>
      <c r="M771" s="57" t="s">
        <v>1286</v>
      </c>
      <c r="N771" s="57">
        <v>100</v>
      </c>
      <c r="O771" s="57"/>
      <c r="P771" s="57"/>
      <c r="Q771" s="57"/>
      <c r="R771" s="57" t="s">
        <v>402</v>
      </c>
      <c r="S771" s="56" t="s">
        <v>149</v>
      </c>
      <c r="T771" s="61" t="s">
        <v>13</v>
      </c>
      <c r="U771" s="56" t="s">
        <v>7330</v>
      </c>
      <c r="V771" s="61" t="s">
        <v>13</v>
      </c>
      <c r="W771" s="61" t="s">
        <v>13</v>
      </c>
      <c r="X771" s="61" t="s">
        <v>7330</v>
      </c>
      <c r="Y771" s="61" t="s">
        <v>13</v>
      </c>
      <c r="Z771" s="61" t="s">
        <v>13</v>
      </c>
      <c r="AA771" s="58" t="s">
        <v>7330</v>
      </c>
      <c r="AB771" s="61" t="s">
        <v>13</v>
      </c>
      <c r="AC771" s="56" t="s">
        <v>13</v>
      </c>
      <c r="AD771" s="56" t="s">
        <v>7330</v>
      </c>
      <c r="AE771" s="56" t="s">
        <v>13</v>
      </c>
      <c r="AF771" s="56" t="s">
        <v>13</v>
      </c>
      <c r="AG771" s="56" t="s">
        <v>13</v>
      </c>
      <c r="AH771" s="56" t="s">
        <v>13</v>
      </c>
    </row>
    <row r="772" spans="1:34" ht="24.9" customHeight="1" x14ac:dyDescent="0.3">
      <c r="A772" s="54" t="s">
        <v>1685</v>
      </c>
      <c r="B772" s="55" t="s">
        <v>1670</v>
      </c>
      <c r="C772" s="56" t="s">
        <v>1674</v>
      </c>
      <c r="D772" s="56" t="s">
        <v>1671</v>
      </c>
      <c r="E772" s="56">
        <v>7</v>
      </c>
      <c r="F772" s="56">
        <v>1</v>
      </c>
      <c r="G772" s="56">
        <v>6</v>
      </c>
      <c r="H772" s="56">
        <v>14</v>
      </c>
      <c r="I772" s="56">
        <v>20</v>
      </c>
      <c r="J772" s="104">
        <v>0.7</v>
      </c>
      <c r="K772" s="56" t="s">
        <v>1686</v>
      </c>
      <c r="L772" s="56" t="s">
        <v>1675</v>
      </c>
      <c r="M772" s="56" t="s">
        <v>1676</v>
      </c>
      <c r="N772" s="56">
        <v>100</v>
      </c>
      <c r="O772" s="56"/>
      <c r="P772" s="56"/>
      <c r="Q772" s="56"/>
      <c r="R772" s="56" t="s">
        <v>18</v>
      </c>
      <c r="S772" s="56" t="s">
        <v>102</v>
      </c>
      <c r="T772" s="58" t="s">
        <v>13</v>
      </c>
      <c r="U772" s="56" t="s">
        <v>13</v>
      </c>
      <c r="V772" s="58" t="s">
        <v>7330</v>
      </c>
      <c r="W772" s="58" t="s">
        <v>13</v>
      </c>
      <c r="X772" s="58" t="s">
        <v>13</v>
      </c>
      <c r="Y772" s="58" t="s">
        <v>7330</v>
      </c>
      <c r="Z772" s="58" t="s">
        <v>13</v>
      </c>
      <c r="AA772" s="58" t="s">
        <v>13</v>
      </c>
      <c r="AB772" s="58" t="s">
        <v>13</v>
      </c>
      <c r="AC772" s="56" t="s">
        <v>13</v>
      </c>
      <c r="AD772" s="56" t="s">
        <v>13</v>
      </c>
      <c r="AE772" s="56" t="s">
        <v>13</v>
      </c>
      <c r="AF772" s="56" t="s">
        <v>13</v>
      </c>
      <c r="AG772" s="56" t="s">
        <v>13</v>
      </c>
      <c r="AH772" s="56" t="s">
        <v>13</v>
      </c>
    </row>
    <row r="773" spans="1:34" ht="24.9" customHeight="1" x14ac:dyDescent="0.3">
      <c r="A773" s="54" t="s">
        <v>7083</v>
      </c>
      <c r="B773" s="55" t="s">
        <v>7069</v>
      </c>
      <c r="C773" s="56" t="s">
        <v>7073</v>
      </c>
      <c r="D773" s="56" t="s">
        <v>7070</v>
      </c>
      <c r="E773" s="56">
        <v>2</v>
      </c>
      <c r="F773" s="56">
        <v>1</v>
      </c>
      <c r="G773" s="56">
        <v>2</v>
      </c>
      <c r="H773" s="56">
        <v>5</v>
      </c>
      <c r="I773" s="56">
        <v>18</v>
      </c>
      <c r="J773" s="104">
        <v>0.27777777777777779</v>
      </c>
      <c r="K773" s="56" t="s">
        <v>7084</v>
      </c>
      <c r="L773" s="56" t="s">
        <v>7074</v>
      </c>
      <c r="M773" s="56" t="s">
        <v>7075</v>
      </c>
      <c r="N773" s="56">
        <v>100</v>
      </c>
      <c r="O773" s="56"/>
      <c r="P773" s="56"/>
      <c r="Q773" s="56"/>
      <c r="R773" s="56" t="s">
        <v>63</v>
      </c>
      <c r="S773" s="56" t="s">
        <v>680</v>
      </c>
      <c r="T773" s="58" t="s">
        <v>7330</v>
      </c>
      <c r="U773" s="56" t="s">
        <v>13</v>
      </c>
      <c r="V773" s="58" t="s">
        <v>13</v>
      </c>
      <c r="W773" s="58" t="s">
        <v>7330</v>
      </c>
      <c r="X773" s="58" t="s">
        <v>13</v>
      </c>
      <c r="Y773" s="58" t="s">
        <v>13</v>
      </c>
      <c r="Z773" s="58" t="s">
        <v>13</v>
      </c>
      <c r="AA773" s="58" t="s">
        <v>13</v>
      </c>
      <c r="AB773" s="58" t="s">
        <v>13</v>
      </c>
      <c r="AC773" s="56" t="s">
        <v>13</v>
      </c>
      <c r="AD773" s="56" t="s">
        <v>13</v>
      </c>
      <c r="AE773" s="56" t="s">
        <v>13</v>
      </c>
      <c r="AF773" s="56" t="s">
        <v>13</v>
      </c>
      <c r="AG773" s="56" t="s">
        <v>13</v>
      </c>
      <c r="AH773" s="56" t="s">
        <v>13</v>
      </c>
    </row>
    <row r="774" spans="1:34" ht="24.9" customHeight="1" x14ac:dyDescent="0.3">
      <c r="A774" s="54" t="s">
        <v>477</v>
      </c>
      <c r="B774" s="55" t="s">
        <v>469</v>
      </c>
      <c r="C774" s="56" t="s">
        <v>473</v>
      </c>
      <c r="D774" s="56" t="s">
        <v>470</v>
      </c>
      <c r="E774" s="56">
        <v>2</v>
      </c>
      <c r="F774" s="56">
        <v>1</v>
      </c>
      <c r="G774" s="56">
        <v>1</v>
      </c>
      <c r="H774" s="56">
        <v>4</v>
      </c>
      <c r="I774" s="56">
        <v>24</v>
      </c>
      <c r="J774" s="104">
        <v>0.16666666666666666</v>
      </c>
      <c r="K774" s="56" t="s">
        <v>478</v>
      </c>
      <c r="L774" s="56" t="s">
        <v>474</v>
      </c>
      <c r="M774" s="56" t="s">
        <v>475</v>
      </c>
      <c r="N774" s="56" t="s">
        <v>7372</v>
      </c>
      <c r="O774" s="56"/>
      <c r="P774" s="56"/>
      <c r="Q774" s="56"/>
      <c r="R774" s="56" t="s">
        <v>18</v>
      </c>
      <c r="S774" s="57" t="s">
        <v>102</v>
      </c>
      <c r="T774" s="58" t="s">
        <v>13</v>
      </c>
      <c r="U774" s="56" t="s">
        <v>13</v>
      </c>
      <c r="V774" s="58" t="s">
        <v>7330</v>
      </c>
      <c r="W774" s="58" t="s">
        <v>13</v>
      </c>
      <c r="X774" s="58" t="s">
        <v>13</v>
      </c>
      <c r="Y774" s="58" t="s">
        <v>7330</v>
      </c>
      <c r="Z774" s="58" t="s">
        <v>13</v>
      </c>
      <c r="AA774" s="58" t="s">
        <v>13</v>
      </c>
      <c r="AB774" s="58" t="s">
        <v>13</v>
      </c>
      <c r="AC774" s="56" t="s">
        <v>13</v>
      </c>
      <c r="AD774" s="56" t="s">
        <v>7330</v>
      </c>
      <c r="AE774" s="56" t="s">
        <v>13</v>
      </c>
      <c r="AF774" s="56" t="s">
        <v>13</v>
      </c>
      <c r="AG774" s="56" t="s">
        <v>13</v>
      </c>
      <c r="AH774" s="56" t="s">
        <v>13</v>
      </c>
    </row>
    <row r="775" spans="1:34" ht="24.9" customHeight="1" x14ac:dyDescent="0.3">
      <c r="A775" s="54" t="s">
        <v>5921</v>
      </c>
      <c r="B775" s="55" t="s">
        <v>5902</v>
      </c>
      <c r="C775" s="56" t="s">
        <v>110</v>
      </c>
      <c r="D775" s="56" t="s">
        <v>7415</v>
      </c>
      <c r="E775" s="56">
        <v>1</v>
      </c>
      <c r="F775" s="56">
        <v>0</v>
      </c>
      <c r="G775" s="56">
        <v>8</v>
      </c>
      <c r="H775" s="56">
        <v>9</v>
      </c>
      <c r="I775" s="56">
        <v>13</v>
      </c>
      <c r="J775" s="104">
        <v>0.69230769230769229</v>
      </c>
      <c r="K775" s="56" t="s">
        <v>5922</v>
      </c>
      <c r="L775" s="56" t="s">
        <v>5905</v>
      </c>
      <c r="M775" s="56" t="s">
        <v>202</v>
      </c>
      <c r="N775" s="56">
        <v>100</v>
      </c>
      <c r="O775" s="57" t="s">
        <v>17994</v>
      </c>
      <c r="P775" s="56" t="s">
        <v>5906</v>
      </c>
      <c r="Q775" s="56">
        <v>100</v>
      </c>
      <c r="R775" s="56" t="s">
        <v>63</v>
      </c>
      <c r="S775" s="56" t="s">
        <v>149</v>
      </c>
      <c r="T775" s="58" t="s">
        <v>7330</v>
      </c>
      <c r="U775" s="56" t="s">
        <v>13</v>
      </c>
      <c r="V775" s="58" t="s">
        <v>13</v>
      </c>
      <c r="W775" s="58" t="s">
        <v>7330</v>
      </c>
      <c r="X775" s="58" t="s">
        <v>13</v>
      </c>
      <c r="Y775" s="58" t="s">
        <v>13</v>
      </c>
      <c r="Z775" s="58" t="s">
        <v>7330</v>
      </c>
      <c r="AA775" s="58" t="s">
        <v>13</v>
      </c>
      <c r="AB775" s="58" t="s">
        <v>13</v>
      </c>
      <c r="AC775" s="56" t="s">
        <v>7330</v>
      </c>
      <c r="AD775" s="56" t="s">
        <v>13</v>
      </c>
      <c r="AE775" s="56" t="s">
        <v>13</v>
      </c>
      <c r="AF775" s="56" t="s">
        <v>7330</v>
      </c>
      <c r="AG775" s="56" t="s">
        <v>13</v>
      </c>
      <c r="AH775" s="56" t="s">
        <v>13</v>
      </c>
    </row>
    <row r="776" spans="1:34" ht="24.9" customHeight="1" x14ac:dyDescent="0.3">
      <c r="A776" s="54" t="s">
        <v>4742</v>
      </c>
      <c r="B776" s="55" t="s">
        <v>4731</v>
      </c>
      <c r="C776" s="56" t="s">
        <v>4735</v>
      </c>
      <c r="D776" s="56" t="s">
        <v>4732</v>
      </c>
      <c r="E776" s="56">
        <v>3</v>
      </c>
      <c r="F776" s="56">
        <v>1</v>
      </c>
      <c r="G776" s="56">
        <v>1</v>
      </c>
      <c r="H776" s="56">
        <v>5</v>
      </c>
      <c r="I776" s="56">
        <v>15</v>
      </c>
      <c r="J776" s="104">
        <v>0.33333333333333331</v>
      </c>
      <c r="K776" s="56" t="s">
        <v>4743</v>
      </c>
      <c r="L776" s="56" t="s">
        <v>4736</v>
      </c>
      <c r="M776" s="56" t="s">
        <v>4735</v>
      </c>
      <c r="N776" s="56">
        <v>100</v>
      </c>
      <c r="O776" s="56"/>
      <c r="P776" s="56"/>
      <c r="Q776" s="56"/>
      <c r="R776" s="56" t="s">
        <v>18</v>
      </c>
      <c r="S776" s="56" t="s">
        <v>149</v>
      </c>
      <c r="T776" s="58" t="s">
        <v>7330</v>
      </c>
      <c r="U776" s="56" t="s">
        <v>13</v>
      </c>
      <c r="V776" s="58" t="s">
        <v>13</v>
      </c>
      <c r="W776" s="58" t="s">
        <v>7330</v>
      </c>
      <c r="X776" s="58" t="s">
        <v>13</v>
      </c>
      <c r="Y776" s="58" t="s">
        <v>13</v>
      </c>
      <c r="Z776" s="58" t="s">
        <v>13</v>
      </c>
      <c r="AA776" s="58" t="s">
        <v>13</v>
      </c>
      <c r="AB776" s="58" t="s">
        <v>13</v>
      </c>
      <c r="AC776" s="56" t="s">
        <v>13</v>
      </c>
      <c r="AD776" s="56" t="s">
        <v>13</v>
      </c>
      <c r="AE776" s="56" t="s">
        <v>13</v>
      </c>
      <c r="AF776" s="56" t="s">
        <v>13</v>
      </c>
      <c r="AG776" s="56" t="s">
        <v>13</v>
      </c>
      <c r="AH776" s="56" t="s">
        <v>13</v>
      </c>
    </row>
    <row r="777" spans="1:34" ht="24.9" customHeight="1" x14ac:dyDescent="0.3">
      <c r="A777" s="54" t="s">
        <v>2146</v>
      </c>
      <c r="B777" s="55" t="s">
        <v>2129</v>
      </c>
      <c r="C777" s="56" t="s">
        <v>2133</v>
      </c>
      <c r="D777" s="56" t="s">
        <v>2130</v>
      </c>
      <c r="E777" s="56">
        <v>6</v>
      </c>
      <c r="F777" s="56">
        <v>2</v>
      </c>
      <c r="G777" s="56">
        <v>1</v>
      </c>
      <c r="H777" s="56">
        <v>9</v>
      </c>
      <c r="I777" s="56">
        <v>30</v>
      </c>
      <c r="J777" s="104">
        <v>0.3</v>
      </c>
      <c r="K777" s="56" t="s">
        <v>2147</v>
      </c>
      <c r="L777" s="56" t="s">
        <v>2134</v>
      </c>
      <c r="M777" s="56" t="s">
        <v>2135</v>
      </c>
      <c r="N777" s="56">
        <v>100</v>
      </c>
      <c r="O777" s="56"/>
      <c r="P777" s="56"/>
      <c r="Q777" s="56"/>
      <c r="R777" s="56" t="s">
        <v>18</v>
      </c>
      <c r="S777" s="56" t="s">
        <v>465</v>
      </c>
      <c r="T777" s="58" t="s">
        <v>7330</v>
      </c>
      <c r="U777" s="56" t="s">
        <v>13</v>
      </c>
      <c r="V777" s="58" t="s">
        <v>13</v>
      </c>
      <c r="W777" s="58" t="s">
        <v>7330</v>
      </c>
      <c r="X777" s="58" t="s">
        <v>13</v>
      </c>
      <c r="Y777" s="58" t="s">
        <v>13</v>
      </c>
      <c r="Z777" s="58" t="s">
        <v>7330</v>
      </c>
      <c r="AA777" s="58" t="s">
        <v>13</v>
      </c>
      <c r="AB777" s="58" t="s">
        <v>13</v>
      </c>
      <c r="AC777" s="56" t="s">
        <v>13</v>
      </c>
      <c r="AD777" s="56" t="s">
        <v>13</v>
      </c>
      <c r="AE777" s="56" t="s">
        <v>13</v>
      </c>
      <c r="AF777" s="56" t="s">
        <v>13</v>
      </c>
      <c r="AG777" s="56" t="s">
        <v>13</v>
      </c>
      <c r="AH777" s="56" t="s">
        <v>13</v>
      </c>
    </row>
    <row r="778" spans="1:34" ht="24.9" customHeight="1" x14ac:dyDescent="0.3">
      <c r="A778" s="54" t="s">
        <v>5915</v>
      </c>
      <c r="B778" s="55" t="s">
        <v>5902</v>
      </c>
      <c r="C778" s="56" t="s">
        <v>110</v>
      </c>
      <c r="D778" s="56" t="s">
        <v>7415</v>
      </c>
      <c r="E778" s="56">
        <v>1</v>
      </c>
      <c r="F778" s="56">
        <v>0</v>
      </c>
      <c r="G778" s="56">
        <v>8</v>
      </c>
      <c r="H778" s="56">
        <v>9</v>
      </c>
      <c r="I778" s="56">
        <v>13</v>
      </c>
      <c r="J778" s="104">
        <v>0.69230769230769229</v>
      </c>
      <c r="K778" s="56" t="s">
        <v>5916</v>
      </c>
      <c r="L778" s="56" t="s">
        <v>5905</v>
      </c>
      <c r="M778" s="56" t="s">
        <v>202</v>
      </c>
      <c r="N778" s="56">
        <v>100</v>
      </c>
      <c r="O778" s="57" t="s">
        <v>17990</v>
      </c>
      <c r="P778" s="56" t="s">
        <v>5906</v>
      </c>
      <c r="Q778" s="56">
        <v>100</v>
      </c>
      <c r="R778" s="56" t="s">
        <v>63</v>
      </c>
      <c r="S778" s="56" t="s">
        <v>149</v>
      </c>
      <c r="T778" s="58" t="s">
        <v>13</v>
      </c>
      <c r="U778" s="56" t="s">
        <v>13</v>
      </c>
      <c r="V778" s="58" t="s">
        <v>7330</v>
      </c>
      <c r="W778" s="58" t="s">
        <v>13</v>
      </c>
      <c r="X778" s="58" t="s">
        <v>13</v>
      </c>
      <c r="Y778" s="58" t="s">
        <v>7330</v>
      </c>
      <c r="Z778" s="58" t="s">
        <v>13</v>
      </c>
      <c r="AA778" s="58" t="s">
        <v>13</v>
      </c>
      <c r="AB778" s="58" t="s">
        <v>7330</v>
      </c>
      <c r="AC778" s="56" t="s">
        <v>13</v>
      </c>
      <c r="AD778" s="56" t="s">
        <v>13</v>
      </c>
      <c r="AE778" s="56" t="s">
        <v>7330</v>
      </c>
      <c r="AF778" s="56" t="s">
        <v>13</v>
      </c>
      <c r="AG778" s="56" t="s">
        <v>13</v>
      </c>
      <c r="AH778" s="56" t="s">
        <v>7330</v>
      </c>
    </row>
    <row r="779" spans="1:34" ht="24.9" customHeight="1" x14ac:dyDescent="0.3">
      <c r="A779" s="54" t="s">
        <v>5219</v>
      </c>
      <c r="B779" s="55" t="s">
        <v>5205</v>
      </c>
      <c r="C779" s="56" t="s">
        <v>4416</v>
      </c>
      <c r="D779" s="56" t="s">
        <v>5206</v>
      </c>
      <c r="E779" s="56">
        <v>2</v>
      </c>
      <c r="F779" s="56">
        <v>5</v>
      </c>
      <c r="G779" s="56">
        <v>2</v>
      </c>
      <c r="H779" s="56">
        <v>9</v>
      </c>
      <c r="I779" s="56">
        <v>25</v>
      </c>
      <c r="J779" s="104">
        <v>0.36</v>
      </c>
      <c r="K779" s="56" t="s">
        <v>5220</v>
      </c>
      <c r="L779" s="56" t="s">
        <v>5209</v>
      </c>
      <c r="M779" s="56" t="s">
        <v>5210</v>
      </c>
      <c r="N779" s="56" t="s">
        <v>7372</v>
      </c>
      <c r="O779" s="56"/>
      <c r="P779" s="56"/>
      <c r="Q779" s="56"/>
      <c r="R779" s="56" t="s">
        <v>18</v>
      </c>
      <c r="S779" s="56" t="s">
        <v>465</v>
      </c>
      <c r="T779" s="58" t="s">
        <v>13</v>
      </c>
      <c r="U779" s="56" t="s">
        <v>13</v>
      </c>
      <c r="V779" s="58" t="s">
        <v>7330</v>
      </c>
      <c r="W779" s="58" t="s">
        <v>7330</v>
      </c>
      <c r="X779" s="58" t="s">
        <v>13</v>
      </c>
      <c r="Y779" s="58" t="s">
        <v>13</v>
      </c>
      <c r="Z779" s="58" t="s">
        <v>13</v>
      </c>
      <c r="AA779" s="58" t="s">
        <v>13</v>
      </c>
      <c r="AB779" s="58" t="s">
        <v>13</v>
      </c>
      <c r="AC779" s="56" t="s">
        <v>13</v>
      </c>
      <c r="AD779" s="56" t="s">
        <v>7330</v>
      </c>
      <c r="AE779" s="56" t="s">
        <v>13</v>
      </c>
      <c r="AF779" s="56" t="s">
        <v>13</v>
      </c>
      <c r="AG779" s="56" t="s">
        <v>13</v>
      </c>
      <c r="AH779" s="56" t="s">
        <v>13</v>
      </c>
    </row>
    <row r="780" spans="1:34" ht="24.9" customHeight="1" x14ac:dyDescent="0.3">
      <c r="A780" s="59" t="s">
        <v>6671</v>
      </c>
      <c r="B780" s="60" t="s">
        <v>6669</v>
      </c>
      <c r="C780" s="57" t="s">
        <v>6673</v>
      </c>
      <c r="D780" s="57" t="s">
        <v>6670</v>
      </c>
      <c r="E780" s="57">
        <v>1</v>
      </c>
      <c r="F780" s="57">
        <v>1</v>
      </c>
      <c r="G780" s="57">
        <v>0</v>
      </c>
      <c r="H780" s="57">
        <v>2</v>
      </c>
      <c r="I780" s="57">
        <v>17</v>
      </c>
      <c r="J780" s="104">
        <v>0.11764705882352941</v>
      </c>
      <c r="K780" s="56" t="s">
        <v>6672</v>
      </c>
      <c r="L780" s="57" t="s">
        <v>6674</v>
      </c>
      <c r="M780" s="57" t="s">
        <v>6673</v>
      </c>
      <c r="N780" s="57" t="s">
        <v>7374</v>
      </c>
      <c r="O780" s="57"/>
      <c r="P780" s="57"/>
      <c r="Q780" s="57"/>
      <c r="R780" s="57" t="s">
        <v>18</v>
      </c>
      <c r="S780" s="56" t="s">
        <v>102</v>
      </c>
      <c r="T780" s="61" t="s">
        <v>13</v>
      </c>
      <c r="U780" s="56" t="s">
        <v>7330</v>
      </c>
      <c r="V780" s="61" t="s">
        <v>13</v>
      </c>
      <c r="W780" s="61" t="s">
        <v>13</v>
      </c>
      <c r="X780" s="61" t="s">
        <v>7330</v>
      </c>
      <c r="Y780" s="61" t="s">
        <v>13</v>
      </c>
      <c r="Z780" s="61" t="s">
        <v>13</v>
      </c>
      <c r="AA780" s="58" t="s">
        <v>7330</v>
      </c>
      <c r="AB780" s="61" t="s">
        <v>13</v>
      </c>
      <c r="AC780" s="56" t="s">
        <v>13</v>
      </c>
      <c r="AD780" s="56" t="s">
        <v>7330</v>
      </c>
      <c r="AE780" s="56" t="s">
        <v>13</v>
      </c>
      <c r="AF780" s="56" t="s">
        <v>13</v>
      </c>
      <c r="AG780" s="56" t="s">
        <v>7330</v>
      </c>
      <c r="AH780" s="56" t="s">
        <v>13</v>
      </c>
    </row>
    <row r="781" spans="1:34" ht="24.9" customHeight="1" x14ac:dyDescent="0.3">
      <c r="A781" s="54" t="s">
        <v>5251</v>
      </c>
      <c r="B781" s="55" t="s">
        <v>5250</v>
      </c>
      <c r="C781" s="56" t="s">
        <v>5253</v>
      </c>
      <c r="D781" s="56"/>
      <c r="E781" s="56">
        <v>1</v>
      </c>
      <c r="F781" s="56">
        <v>0</v>
      </c>
      <c r="G781" s="56">
        <v>0</v>
      </c>
      <c r="H781" s="56">
        <v>1</v>
      </c>
      <c r="I781" s="56">
        <v>8</v>
      </c>
      <c r="J781" s="104">
        <v>0.125</v>
      </c>
      <c r="K781" s="56" t="s">
        <v>5252</v>
      </c>
      <c r="L781" s="56" t="s">
        <v>5254</v>
      </c>
      <c r="M781" s="56" t="s">
        <v>5253</v>
      </c>
      <c r="N781" s="56">
        <v>100</v>
      </c>
      <c r="O781" s="56"/>
      <c r="P781" s="56"/>
      <c r="Q781" s="56"/>
      <c r="R781" s="56" t="s">
        <v>18</v>
      </c>
      <c r="S781" s="56" t="s">
        <v>149</v>
      </c>
      <c r="T781" s="58" t="s">
        <v>7330</v>
      </c>
      <c r="U781" s="56" t="s">
        <v>13</v>
      </c>
      <c r="V781" s="58" t="s">
        <v>13</v>
      </c>
      <c r="W781" s="58" t="s">
        <v>7330</v>
      </c>
      <c r="X781" s="58" t="s">
        <v>13</v>
      </c>
      <c r="Y781" s="58" t="s">
        <v>13</v>
      </c>
      <c r="Z781" s="58" t="s">
        <v>13</v>
      </c>
      <c r="AA781" s="58" t="s">
        <v>13</v>
      </c>
      <c r="AB781" s="58" t="s">
        <v>13</v>
      </c>
      <c r="AC781" s="56" t="s">
        <v>13</v>
      </c>
      <c r="AD781" s="56" t="s">
        <v>13</v>
      </c>
      <c r="AE781" s="56" t="s">
        <v>13</v>
      </c>
      <c r="AF781" s="56" t="s">
        <v>13</v>
      </c>
      <c r="AG781" s="56" t="s">
        <v>13</v>
      </c>
      <c r="AH781" s="56" t="s">
        <v>13</v>
      </c>
    </row>
    <row r="782" spans="1:34" ht="24.9" customHeight="1" x14ac:dyDescent="0.3">
      <c r="A782" s="59" t="s">
        <v>6371</v>
      </c>
      <c r="B782" s="60" t="s">
        <v>6369</v>
      </c>
      <c r="C782" s="57" t="s">
        <v>6373</v>
      </c>
      <c r="D782" s="57" t="s">
        <v>6370</v>
      </c>
      <c r="E782" s="56">
        <v>3</v>
      </c>
      <c r="F782" s="56">
        <v>5</v>
      </c>
      <c r="G782" s="56">
        <v>5</v>
      </c>
      <c r="H782" s="56">
        <v>13</v>
      </c>
      <c r="I782" s="56">
        <v>46</v>
      </c>
      <c r="J782" s="104">
        <v>0.28260869565217389</v>
      </c>
      <c r="K782" s="56" t="s">
        <v>6372</v>
      </c>
      <c r="L782" s="57" t="s">
        <v>6374</v>
      </c>
      <c r="M782" s="57" t="s">
        <v>6375</v>
      </c>
      <c r="N782" s="57">
        <v>100</v>
      </c>
      <c r="O782" s="57"/>
      <c r="P782" s="57"/>
      <c r="Q782" s="57"/>
      <c r="R782" s="57" t="s">
        <v>18</v>
      </c>
      <c r="S782" s="56" t="s">
        <v>465</v>
      </c>
      <c r="T782" s="61" t="s">
        <v>13</v>
      </c>
      <c r="U782" s="56" t="s">
        <v>7330</v>
      </c>
      <c r="V782" s="61" t="s">
        <v>13</v>
      </c>
      <c r="W782" s="61" t="s">
        <v>13</v>
      </c>
      <c r="X782" s="61" t="s">
        <v>7330</v>
      </c>
      <c r="Y782" s="61" t="s">
        <v>13</v>
      </c>
      <c r="Z782" s="61" t="s">
        <v>13</v>
      </c>
      <c r="AA782" s="58" t="s">
        <v>7330</v>
      </c>
      <c r="AB782" s="61" t="s">
        <v>13</v>
      </c>
      <c r="AC782" s="56" t="s">
        <v>13</v>
      </c>
      <c r="AD782" s="56" t="s">
        <v>13</v>
      </c>
      <c r="AE782" s="56" t="s">
        <v>13</v>
      </c>
      <c r="AF782" s="56" t="s">
        <v>13</v>
      </c>
      <c r="AG782" s="56" t="s">
        <v>7330</v>
      </c>
      <c r="AH782" s="56" t="s">
        <v>13</v>
      </c>
    </row>
    <row r="783" spans="1:34" ht="24.9" customHeight="1" x14ac:dyDescent="0.3">
      <c r="A783" s="54" t="s">
        <v>4664</v>
      </c>
      <c r="B783" s="55" t="s">
        <v>4645</v>
      </c>
      <c r="C783" s="56" t="s">
        <v>4649</v>
      </c>
      <c r="D783" s="56" t="s">
        <v>4646</v>
      </c>
      <c r="E783" s="56">
        <v>7</v>
      </c>
      <c r="F783" s="56">
        <v>0</v>
      </c>
      <c r="G783" s="56">
        <v>4</v>
      </c>
      <c r="H783" s="56">
        <v>11</v>
      </c>
      <c r="I783" s="56">
        <v>31</v>
      </c>
      <c r="J783" s="104">
        <v>0.35483870967741937</v>
      </c>
      <c r="K783" s="56" t="s">
        <v>4665</v>
      </c>
      <c r="L783" s="56" t="s">
        <v>4650</v>
      </c>
      <c r="M783" s="56" t="s">
        <v>4649</v>
      </c>
      <c r="N783" s="56" t="s">
        <v>7374</v>
      </c>
      <c r="O783" s="56"/>
      <c r="P783" s="56"/>
      <c r="Q783" s="56"/>
      <c r="R783" s="56" t="s">
        <v>63</v>
      </c>
      <c r="S783" s="56" t="s">
        <v>250</v>
      </c>
      <c r="T783" s="58" t="s">
        <v>7330</v>
      </c>
      <c r="U783" s="56" t="s">
        <v>13</v>
      </c>
      <c r="V783" s="58" t="s">
        <v>13</v>
      </c>
      <c r="W783" s="58" t="s">
        <v>7330</v>
      </c>
      <c r="X783" s="58" t="s">
        <v>13</v>
      </c>
      <c r="Y783" s="58" t="s">
        <v>13</v>
      </c>
      <c r="Z783" s="58" t="s">
        <v>13</v>
      </c>
      <c r="AA783" s="58" t="s">
        <v>13</v>
      </c>
      <c r="AB783" s="58" t="s">
        <v>13</v>
      </c>
      <c r="AC783" s="56" t="s">
        <v>13</v>
      </c>
      <c r="AD783" s="56" t="s">
        <v>13</v>
      </c>
      <c r="AE783" s="56" t="s">
        <v>13</v>
      </c>
      <c r="AF783" s="56" t="s">
        <v>13</v>
      </c>
      <c r="AG783" s="56" t="s">
        <v>13</v>
      </c>
      <c r="AH783" s="56" t="s">
        <v>13</v>
      </c>
    </row>
    <row r="784" spans="1:34" ht="24.9" customHeight="1" x14ac:dyDescent="0.3">
      <c r="A784" s="54" t="s">
        <v>2055</v>
      </c>
      <c r="B784" s="55" t="s">
        <v>2042</v>
      </c>
      <c r="C784" s="56" t="s">
        <v>2046</v>
      </c>
      <c r="D784" s="56" t="s">
        <v>2043</v>
      </c>
      <c r="E784" s="56">
        <v>3</v>
      </c>
      <c r="F784" s="56">
        <v>0</v>
      </c>
      <c r="G784" s="56">
        <v>8</v>
      </c>
      <c r="H784" s="56">
        <v>11</v>
      </c>
      <c r="I784" s="56">
        <v>15</v>
      </c>
      <c r="J784" s="104">
        <v>0.73333333333333328</v>
      </c>
      <c r="K784" s="56" t="s">
        <v>2056</v>
      </c>
      <c r="L784" s="56" t="s">
        <v>2047</v>
      </c>
      <c r="M784" s="56" t="s">
        <v>2046</v>
      </c>
      <c r="N784" s="56">
        <v>100</v>
      </c>
      <c r="O784" s="56"/>
      <c r="P784" s="56"/>
      <c r="Q784" s="56"/>
      <c r="R784" s="56" t="s">
        <v>18</v>
      </c>
      <c r="S784" s="57" t="s">
        <v>55</v>
      </c>
      <c r="T784" s="58" t="s">
        <v>13</v>
      </c>
      <c r="U784" s="56" t="s">
        <v>13</v>
      </c>
      <c r="V784" s="58" t="s">
        <v>7330</v>
      </c>
      <c r="W784" s="58" t="s">
        <v>13</v>
      </c>
      <c r="X784" s="58" t="s">
        <v>13</v>
      </c>
      <c r="Y784" s="58" t="s">
        <v>7330</v>
      </c>
      <c r="Z784" s="58" t="s">
        <v>13</v>
      </c>
      <c r="AA784" s="58" t="s">
        <v>13</v>
      </c>
      <c r="AB784" s="58" t="s">
        <v>13</v>
      </c>
      <c r="AC784" s="56" t="s">
        <v>13</v>
      </c>
      <c r="AD784" s="56" t="s">
        <v>13</v>
      </c>
      <c r="AE784" s="56" t="s">
        <v>13</v>
      </c>
      <c r="AF784" s="56" t="s">
        <v>13</v>
      </c>
      <c r="AG784" s="56" t="s">
        <v>7330</v>
      </c>
      <c r="AH784" s="56" t="s">
        <v>13</v>
      </c>
    </row>
    <row r="785" spans="1:34" ht="24.9" customHeight="1" x14ac:dyDescent="0.3">
      <c r="A785" s="54" t="s">
        <v>2830</v>
      </c>
      <c r="B785" s="55" t="s">
        <v>2829</v>
      </c>
      <c r="C785" s="56" t="s">
        <v>2832</v>
      </c>
      <c r="D785" s="56"/>
      <c r="E785" s="56">
        <v>1</v>
      </c>
      <c r="F785" s="56">
        <v>0</v>
      </c>
      <c r="G785" s="56">
        <v>0</v>
      </c>
      <c r="H785" s="56">
        <v>1</v>
      </c>
      <c r="I785" s="56">
        <v>16</v>
      </c>
      <c r="J785" s="104">
        <v>6.25E-2</v>
      </c>
      <c r="K785" s="56" t="s">
        <v>2831</v>
      </c>
      <c r="L785" s="56" t="s">
        <v>2833</v>
      </c>
      <c r="M785" s="56" t="s">
        <v>202</v>
      </c>
      <c r="N785" s="56">
        <v>100</v>
      </c>
      <c r="O785" s="56"/>
      <c r="P785" s="56"/>
      <c r="Q785" s="56"/>
      <c r="R785" s="56" t="s">
        <v>18</v>
      </c>
      <c r="S785" s="57" t="s">
        <v>102</v>
      </c>
      <c r="T785" s="58" t="s">
        <v>7330</v>
      </c>
      <c r="U785" s="56" t="s">
        <v>13</v>
      </c>
      <c r="V785" s="58" t="s">
        <v>13</v>
      </c>
      <c r="W785" s="58" t="s">
        <v>7330</v>
      </c>
      <c r="X785" s="58" t="s">
        <v>13</v>
      </c>
      <c r="Y785" s="58" t="s">
        <v>13</v>
      </c>
      <c r="Z785" s="58" t="s">
        <v>13</v>
      </c>
      <c r="AA785" s="58" t="s">
        <v>13</v>
      </c>
      <c r="AB785" s="58" t="s">
        <v>13</v>
      </c>
      <c r="AC785" s="56" t="s">
        <v>13</v>
      </c>
      <c r="AD785" s="56" t="s">
        <v>13</v>
      </c>
      <c r="AE785" s="56" t="s">
        <v>13</v>
      </c>
      <c r="AF785" s="56" t="s">
        <v>13</v>
      </c>
      <c r="AG785" s="56" t="s">
        <v>13</v>
      </c>
      <c r="AH785" s="56" t="s">
        <v>13</v>
      </c>
    </row>
    <row r="786" spans="1:34" ht="24.9" customHeight="1" x14ac:dyDescent="0.3">
      <c r="A786" s="54" t="s">
        <v>1992</v>
      </c>
      <c r="B786" s="55" t="s">
        <v>1986</v>
      </c>
      <c r="C786" s="56" t="s">
        <v>1990</v>
      </c>
      <c r="D786" s="56" t="s">
        <v>1987</v>
      </c>
      <c r="E786" s="56">
        <v>1</v>
      </c>
      <c r="F786" s="56">
        <v>1</v>
      </c>
      <c r="G786" s="56">
        <v>0</v>
      </c>
      <c r="H786" s="56">
        <v>2</v>
      </c>
      <c r="I786" s="56">
        <v>18</v>
      </c>
      <c r="J786" s="104">
        <v>0.1111111111111111</v>
      </c>
      <c r="K786" s="56" t="s">
        <v>1993</v>
      </c>
      <c r="L786" s="56" t="s">
        <v>1991</v>
      </c>
      <c r="M786" s="56" t="s">
        <v>1990</v>
      </c>
      <c r="N786" s="56">
        <v>100</v>
      </c>
      <c r="O786" s="56"/>
      <c r="P786" s="56"/>
      <c r="Q786" s="56"/>
      <c r="R786" s="56" t="s">
        <v>18</v>
      </c>
      <c r="S786" s="57" t="s">
        <v>55</v>
      </c>
      <c r="T786" s="58" t="s">
        <v>7330</v>
      </c>
      <c r="U786" s="56" t="s">
        <v>13</v>
      </c>
      <c r="V786" s="58" t="s">
        <v>13</v>
      </c>
      <c r="W786" s="58" t="s">
        <v>7330</v>
      </c>
      <c r="X786" s="58" t="s">
        <v>13</v>
      </c>
      <c r="Y786" s="58" t="s">
        <v>13</v>
      </c>
      <c r="Z786" s="58" t="s">
        <v>13</v>
      </c>
      <c r="AA786" s="58" t="s">
        <v>13</v>
      </c>
      <c r="AB786" s="58" t="s">
        <v>13</v>
      </c>
      <c r="AC786" s="56" t="s">
        <v>13</v>
      </c>
      <c r="AD786" s="56" t="s">
        <v>13</v>
      </c>
      <c r="AE786" s="56" t="s">
        <v>13</v>
      </c>
      <c r="AF786" s="56" t="s">
        <v>13</v>
      </c>
      <c r="AG786" s="56" t="s">
        <v>13</v>
      </c>
      <c r="AH786" s="56" t="s">
        <v>13</v>
      </c>
    </row>
    <row r="787" spans="1:34" ht="24.9" customHeight="1" x14ac:dyDescent="0.3">
      <c r="A787" s="54" t="s">
        <v>4782</v>
      </c>
      <c r="B787" s="55" t="s">
        <v>4775</v>
      </c>
      <c r="C787" s="56" t="s">
        <v>110</v>
      </c>
      <c r="D787" s="56"/>
      <c r="E787" s="56">
        <v>1</v>
      </c>
      <c r="F787" s="56">
        <v>1</v>
      </c>
      <c r="G787" s="56">
        <v>0</v>
      </c>
      <c r="H787" s="56">
        <v>2</v>
      </c>
      <c r="I787" s="56">
        <v>13</v>
      </c>
      <c r="J787" s="104">
        <v>0.15384615384615385</v>
      </c>
      <c r="K787" s="56" t="s">
        <v>4783</v>
      </c>
      <c r="L787" s="56" t="s">
        <v>4778</v>
      </c>
      <c r="M787" s="56" t="s">
        <v>4779</v>
      </c>
      <c r="N787" s="56">
        <v>100</v>
      </c>
      <c r="O787" s="57" t="s">
        <v>4780</v>
      </c>
      <c r="P787" s="57" t="s">
        <v>4781</v>
      </c>
      <c r="Q787" s="57" t="s">
        <v>7391</v>
      </c>
      <c r="R787" s="56" t="s">
        <v>18</v>
      </c>
      <c r="S787" s="57" t="s">
        <v>403</v>
      </c>
      <c r="T787" s="58" t="s">
        <v>7330</v>
      </c>
      <c r="U787" s="56" t="s">
        <v>13</v>
      </c>
      <c r="V787" s="58" t="s">
        <v>13</v>
      </c>
      <c r="W787" s="58" t="s">
        <v>7330</v>
      </c>
      <c r="X787" s="58" t="s">
        <v>13</v>
      </c>
      <c r="Y787" s="58" t="s">
        <v>13</v>
      </c>
      <c r="Z787" s="58" t="s">
        <v>13</v>
      </c>
      <c r="AA787" s="58" t="s">
        <v>13</v>
      </c>
      <c r="AB787" s="58" t="s">
        <v>13</v>
      </c>
      <c r="AC787" s="56" t="s">
        <v>13</v>
      </c>
      <c r="AD787" s="56" t="s">
        <v>13</v>
      </c>
      <c r="AE787" s="56" t="s">
        <v>13</v>
      </c>
      <c r="AF787" s="56" t="s">
        <v>13</v>
      </c>
      <c r="AG787" s="56" t="s">
        <v>13</v>
      </c>
      <c r="AH787" s="56" t="s">
        <v>13</v>
      </c>
    </row>
    <row r="788" spans="1:34" ht="24.9" customHeight="1" x14ac:dyDescent="0.3">
      <c r="A788" s="54" t="s">
        <v>5964</v>
      </c>
      <c r="B788" s="55" t="s">
        <v>5963</v>
      </c>
      <c r="C788" s="56" t="s">
        <v>110</v>
      </c>
      <c r="D788" s="56"/>
      <c r="E788" s="56">
        <v>1</v>
      </c>
      <c r="F788" s="56">
        <v>0</v>
      </c>
      <c r="G788" s="56">
        <v>0</v>
      </c>
      <c r="H788" s="56">
        <v>1</v>
      </c>
      <c r="I788" s="56">
        <v>4</v>
      </c>
      <c r="J788" s="104">
        <v>0.25</v>
      </c>
      <c r="K788" s="56" t="s">
        <v>5965</v>
      </c>
      <c r="L788" s="56" t="s">
        <v>5966</v>
      </c>
      <c r="M788" s="56" t="s">
        <v>202</v>
      </c>
      <c r="N788" s="56">
        <v>100</v>
      </c>
      <c r="O788" s="57" t="s">
        <v>17906</v>
      </c>
      <c r="P788" s="56" t="s">
        <v>5967</v>
      </c>
      <c r="Q788" s="56">
        <v>100</v>
      </c>
      <c r="R788" s="56" t="s">
        <v>18</v>
      </c>
      <c r="S788" s="56" t="s">
        <v>55</v>
      </c>
      <c r="T788" s="58" t="s">
        <v>7330</v>
      </c>
      <c r="U788" s="56" t="s">
        <v>13</v>
      </c>
      <c r="V788" s="58" t="s">
        <v>13</v>
      </c>
      <c r="W788" s="58" t="s">
        <v>7330</v>
      </c>
      <c r="X788" s="58" t="s">
        <v>13</v>
      </c>
      <c r="Y788" s="58" t="s">
        <v>13</v>
      </c>
      <c r="Z788" s="58" t="s">
        <v>13</v>
      </c>
      <c r="AA788" s="58" t="s">
        <v>13</v>
      </c>
      <c r="AB788" s="58" t="s">
        <v>13</v>
      </c>
      <c r="AC788" s="56" t="s">
        <v>13</v>
      </c>
      <c r="AD788" s="56" t="s">
        <v>13</v>
      </c>
      <c r="AE788" s="56" t="s">
        <v>13</v>
      </c>
      <c r="AF788" s="56" t="s">
        <v>13</v>
      </c>
      <c r="AG788" s="56" t="s">
        <v>13</v>
      </c>
      <c r="AH788" s="56" t="s">
        <v>13</v>
      </c>
    </row>
    <row r="789" spans="1:34" ht="24.9" customHeight="1" x14ac:dyDescent="0.3">
      <c r="A789" s="54" t="s">
        <v>5447</v>
      </c>
      <c r="B789" s="55" t="s">
        <v>5437</v>
      </c>
      <c r="C789" s="56" t="s">
        <v>5441</v>
      </c>
      <c r="D789" s="56" t="s">
        <v>5438</v>
      </c>
      <c r="E789" s="56">
        <v>3</v>
      </c>
      <c r="F789" s="56">
        <v>0</v>
      </c>
      <c r="G789" s="56">
        <v>1</v>
      </c>
      <c r="H789" s="56">
        <v>4</v>
      </c>
      <c r="I789" s="56">
        <v>15</v>
      </c>
      <c r="J789" s="104">
        <v>0.26666666666666666</v>
      </c>
      <c r="K789" s="56" t="s">
        <v>5448</v>
      </c>
      <c r="L789" s="56" t="s">
        <v>5442</v>
      </c>
      <c r="M789" s="56" t="s">
        <v>202</v>
      </c>
      <c r="N789" s="56" t="s">
        <v>7378</v>
      </c>
      <c r="O789" s="56"/>
      <c r="P789" s="56"/>
      <c r="Q789" s="56"/>
      <c r="R789" s="56" t="s">
        <v>18</v>
      </c>
      <c r="S789" s="57" t="s">
        <v>418</v>
      </c>
      <c r="T789" s="58" t="s">
        <v>7330</v>
      </c>
      <c r="U789" s="56" t="s">
        <v>13</v>
      </c>
      <c r="V789" s="58" t="s">
        <v>13</v>
      </c>
      <c r="W789" s="58" t="s">
        <v>7330</v>
      </c>
      <c r="X789" s="58" t="s">
        <v>13</v>
      </c>
      <c r="Y789" s="58" t="s">
        <v>13</v>
      </c>
      <c r="Z789" s="58" t="s">
        <v>13</v>
      </c>
      <c r="AA789" s="58" t="s">
        <v>13</v>
      </c>
      <c r="AB789" s="58" t="s">
        <v>13</v>
      </c>
      <c r="AC789" s="56" t="s">
        <v>13</v>
      </c>
      <c r="AD789" s="56" t="s">
        <v>13</v>
      </c>
      <c r="AE789" s="56" t="s">
        <v>13</v>
      </c>
      <c r="AF789" s="56" t="s">
        <v>7330</v>
      </c>
      <c r="AG789" s="56" t="s">
        <v>13</v>
      </c>
      <c r="AH789" s="56" t="s">
        <v>13</v>
      </c>
    </row>
    <row r="790" spans="1:34" ht="24.9" customHeight="1" x14ac:dyDescent="0.3">
      <c r="A790" s="54" t="s">
        <v>1984</v>
      </c>
      <c r="B790" s="55" t="s">
        <v>1977</v>
      </c>
      <c r="C790" s="56" t="s">
        <v>1981</v>
      </c>
      <c r="D790" s="56" t="s">
        <v>1978</v>
      </c>
      <c r="E790" s="56">
        <v>1</v>
      </c>
      <c r="F790" s="56">
        <v>0</v>
      </c>
      <c r="G790" s="56">
        <v>1</v>
      </c>
      <c r="H790" s="56">
        <v>2</v>
      </c>
      <c r="I790" s="56">
        <v>25</v>
      </c>
      <c r="J790" s="104">
        <v>0.08</v>
      </c>
      <c r="K790" s="56" t="s">
        <v>1985</v>
      </c>
      <c r="L790" s="56" t="s">
        <v>1982</v>
      </c>
      <c r="M790" s="56" t="s">
        <v>1983</v>
      </c>
      <c r="N790" s="56" t="s">
        <v>7372</v>
      </c>
      <c r="O790" s="56"/>
      <c r="P790" s="56"/>
      <c r="Q790" s="56"/>
      <c r="R790" s="56" t="s">
        <v>18</v>
      </c>
      <c r="S790" s="57" t="s">
        <v>102</v>
      </c>
      <c r="T790" s="58" t="s">
        <v>7330</v>
      </c>
      <c r="U790" s="56" t="s">
        <v>13</v>
      </c>
      <c r="V790" s="58" t="s">
        <v>13</v>
      </c>
      <c r="W790" s="58" t="s">
        <v>7330</v>
      </c>
      <c r="X790" s="58" t="s">
        <v>13</v>
      </c>
      <c r="Y790" s="58" t="s">
        <v>13</v>
      </c>
      <c r="Z790" s="58" t="s">
        <v>13</v>
      </c>
      <c r="AA790" s="58" t="s">
        <v>13</v>
      </c>
      <c r="AB790" s="58" t="s">
        <v>13</v>
      </c>
      <c r="AC790" s="56" t="s">
        <v>13</v>
      </c>
      <c r="AD790" s="56" t="s">
        <v>13</v>
      </c>
      <c r="AE790" s="56" t="s">
        <v>13</v>
      </c>
      <c r="AF790" s="56" t="s">
        <v>13</v>
      </c>
      <c r="AG790" s="56" t="s">
        <v>13</v>
      </c>
      <c r="AH790" s="56" t="s">
        <v>13</v>
      </c>
    </row>
    <row r="791" spans="1:34" ht="24.9" customHeight="1" x14ac:dyDescent="0.3">
      <c r="A791" s="54" t="s">
        <v>2357</v>
      </c>
      <c r="B791" s="55" t="s">
        <v>2356</v>
      </c>
      <c r="C791" s="56" t="s">
        <v>2359</v>
      </c>
      <c r="D791" s="56"/>
      <c r="E791" s="56">
        <v>1</v>
      </c>
      <c r="F791" s="56">
        <v>0</v>
      </c>
      <c r="G791" s="56">
        <v>0</v>
      </c>
      <c r="H791" s="56">
        <v>1</v>
      </c>
      <c r="I791" s="56">
        <v>4</v>
      </c>
      <c r="J791" s="104">
        <v>0.25</v>
      </c>
      <c r="K791" s="56" t="s">
        <v>2358</v>
      </c>
      <c r="L791" s="56" t="s">
        <v>2360</v>
      </c>
      <c r="M791" s="56" t="s">
        <v>202</v>
      </c>
      <c r="N791" s="56">
        <v>100</v>
      </c>
      <c r="O791" s="56"/>
      <c r="P791" s="56"/>
      <c r="Q791" s="56"/>
      <c r="R791" s="56" t="s">
        <v>112</v>
      </c>
      <c r="S791" s="56" t="s">
        <v>79</v>
      </c>
      <c r="T791" s="58" t="s">
        <v>7330</v>
      </c>
      <c r="U791" s="56" t="s">
        <v>13</v>
      </c>
      <c r="V791" s="58" t="s">
        <v>13</v>
      </c>
      <c r="W791" s="58" t="s">
        <v>7330</v>
      </c>
      <c r="X791" s="58" t="s">
        <v>13</v>
      </c>
      <c r="Y791" s="58" t="s">
        <v>13</v>
      </c>
      <c r="Z791" s="58" t="s">
        <v>13</v>
      </c>
      <c r="AA791" s="58" t="s">
        <v>13</v>
      </c>
      <c r="AB791" s="58" t="s">
        <v>13</v>
      </c>
      <c r="AC791" s="56" t="s">
        <v>13</v>
      </c>
      <c r="AD791" s="56" t="s">
        <v>13</v>
      </c>
      <c r="AE791" s="56" t="s">
        <v>13</v>
      </c>
      <c r="AF791" s="56" t="s">
        <v>13</v>
      </c>
      <c r="AG791" s="56" t="s">
        <v>13</v>
      </c>
      <c r="AH791" s="56" t="s">
        <v>13</v>
      </c>
    </row>
    <row r="792" spans="1:34" ht="24.9" customHeight="1" x14ac:dyDescent="0.3">
      <c r="A792" s="54" t="s">
        <v>3111</v>
      </c>
      <c r="B792" s="55" t="s">
        <v>3109</v>
      </c>
      <c r="C792" s="56" t="s">
        <v>3113</v>
      </c>
      <c r="D792" s="56" t="s">
        <v>3110</v>
      </c>
      <c r="E792" s="56">
        <v>0</v>
      </c>
      <c r="F792" s="56">
        <v>0</v>
      </c>
      <c r="G792" s="56">
        <v>1</v>
      </c>
      <c r="H792" s="56">
        <v>1</v>
      </c>
      <c r="I792" s="56">
        <v>4</v>
      </c>
      <c r="J792" s="104">
        <v>0.25</v>
      </c>
      <c r="K792" s="56" t="s">
        <v>3112</v>
      </c>
      <c r="L792" s="56" t="s">
        <v>3114</v>
      </c>
      <c r="M792" s="56" t="s">
        <v>3113</v>
      </c>
      <c r="N792" s="56" t="s">
        <v>7375</v>
      </c>
      <c r="O792" s="56"/>
      <c r="P792" s="56"/>
      <c r="Q792" s="56"/>
      <c r="R792" s="56" t="s">
        <v>18</v>
      </c>
      <c r="S792" s="57" t="s">
        <v>91</v>
      </c>
      <c r="T792" s="58" t="s">
        <v>13</v>
      </c>
      <c r="U792" s="56" t="s">
        <v>13</v>
      </c>
      <c r="V792" s="58" t="s">
        <v>7330</v>
      </c>
      <c r="W792" s="58" t="s">
        <v>13</v>
      </c>
      <c r="X792" s="58" t="s">
        <v>13</v>
      </c>
      <c r="Y792" s="58" t="s">
        <v>7330</v>
      </c>
      <c r="Z792" s="58" t="s">
        <v>13</v>
      </c>
      <c r="AA792" s="58" t="s">
        <v>13</v>
      </c>
      <c r="AB792" s="58" t="s">
        <v>7330</v>
      </c>
      <c r="AC792" s="56" t="s">
        <v>13</v>
      </c>
      <c r="AD792" s="56" t="s">
        <v>13</v>
      </c>
      <c r="AE792" s="56" t="s">
        <v>7330</v>
      </c>
      <c r="AF792" s="56" t="s">
        <v>13</v>
      </c>
      <c r="AG792" s="56" t="s">
        <v>13</v>
      </c>
      <c r="AH792" s="56" t="s">
        <v>7330</v>
      </c>
    </row>
    <row r="793" spans="1:34" ht="24.9" customHeight="1" x14ac:dyDescent="0.3">
      <c r="A793" s="54" t="s">
        <v>2272</v>
      </c>
      <c r="B793" s="55" t="s">
        <v>2253</v>
      </c>
      <c r="C793" s="56" t="s">
        <v>2256</v>
      </c>
      <c r="D793" s="56"/>
      <c r="E793" s="56">
        <v>2</v>
      </c>
      <c r="F793" s="56">
        <v>2</v>
      </c>
      <c r="G793" s="56">
        <v>4</v>
      </c>
      <c r="H793" s="56">
        <v>8</v>
      </c>
      <c r="I793" s="56">
        <v>14</v>
      </c>
      <c r="J793" s="104">
        <v>0.5714285714285714</v>
      </c>
      <c r="K793" s="56" t="s">
        <v>2273</v>
      </c>
      <c r="L793" s="56" t="s">
        <v>2257</v>
      </c>
      <c r="M793" s="56" t="s">
        <v>2258</v>
      </c>
      <c r="N793" s="56">
        <v>100</v>
      </c>
      <c r="O793" s="56"/>
      <c r="P793" s="56"/>
      <c r="Q793" s="56"/>
      <c r="R793" s="56" t="s">
        <v>18</v>
      </c>
      <c r="S793" s="56" t="s">
        <v>149</v>
      </c>
      <c r="T793" s="58" t="s">
        <v>7330</v>
      </c>
      <c r="U793" s="56" t="s">
        <v>13</v>
      </c>
      <c r="V793" s="58" t="s">
        <v>13</v>
      </c>
      <c r="W793" s="58" t="s">
        <v>7330</v>
      </c>
      <c r="X793" s="58" t="s">
        <v>13</v>
      </c>
      <c r="Y793" s="58" t="s">
        <v>13</v>
      </c>
      <c r="Z793" s="58" t="s">
        <v>7330</v>
      </c>
      <c r="AA793" s="58" t="s">
        <v>13</v>
      </c>
      <c r="AB793" s="58" t="s">
        <v>13</v>
      </c>
      <c r="AC793" s="56" t="s">
        <v>7330</v>
      </c>
      <c r="AD793" s="56" t="s">
        <v>13</v>
      </c>
      <c r="AE793" s="56" t="s">
        <v>13</v>
      </c>
      <c r="AF793" s="56" t="s">
        <v>7330</v>
      </c>
      <c r="AG793" s="56" t="s">
        <v>13</v>
      </c>
      <c r="AH793" s="56" t="s">
        <v>13</v>
      </c>
    </row>
    <row r="794" spans="1:34" ht="24.9" customHeight="1" x14ac:dyDescent="0.3">
      <c r="A794" s="59" t="s">
        <v>640</v>
      </c>
      <c r="B794" s="60" t="s">
        <v>638</v>
      </c>
      <c r="C794" s="57" t="s">
        <v>642</v>
      </c>
      <c r="D794" s="57" t="s">
        <v>639</v>
      </c>
      <c r="E794" s="57">
        <v>1</v>
      </c>
      <c r="F794" s="57">
        <v>1</v>
      </c>
      <c r="G794" s="57">
        <v>0</v>
      </c>
      <c r="H794" s="57">
        <v>2</v>
      </c>
      <c r="I794" s="57">
        <v>16</v>
      </c>
      <c r="J794" s="104">
        <v>0.125</v>
      </c>
      <c r="K794" s="56" t="s">
        <v>641</v>
      </c>
      <c r="L794" s="57" t="s">
        <v>643</v>
      </c>
      <c r="M794" s="57" t="s">
        <v>642</v>
      </c>
      <c r="N794" s="57">
        <v>100</v>
      </c>
      <c r="O794" s="57"/>
      <c r="P794" s="57"/>
      <c r="Q794" s="57"/>
      <c r="R794" s="57" t="s">
        <v>18</v>
      </c>
      <c r="S794" s="57" t="s">
        <v>644</v>
      </c>
      <c r="T794" s="61" t="s">
        <v>13</v>
      </c>
      <c r="U794" s="56" t="s">
        <v>7330</v>
      </c>
      <c r="V794" s="61" t="s">
        <v>13</v>
      </c>
      <c r="W794" s="61" t="s">
        <v>13</v>
      </c>
      <c r="X794" s="61" t="s">
        <v>7330</v>
      </c>
      <c r="Y794" s="61" t="s">
        <v>13</v>
      </c>
      <c r="Z794" s="61" t="s">
        <v>13</v>
      </c>
      <c r="AA794" s="58" t="s">
        <v>7330</v>
      </c>
      <c r="AB794" s="61" t="s">
        <v>13</v>
      </c>
      <c r="AC794" s="56" t="s">
        <v>13</v>
      </c>
      <c r="AD794" s="56" t="s">
        <v>7330</v>
      </c>
      <c r="AE794" s="56" t="s">
        <v>13</v>
      </c>
      <c r="AF794" s="56" t="s">
        <v>13</v>
      </c>
      <c r="AG794" s="56" t="s">
        <v>7330</v>
      </c>
      <c r="AH794" s="56" t="s">
        <v>13</v>
      </c>
    </row>
    <row r="795" spans="1:34" ht="24.9" customHeight="1" x14ac:dyDescent="0.3">
      <c r="A795" s="54" t="s">
        <v>1442</v>
      </c>
      <c r="B795" s="55" t="s">
        <v>1427</v>
      </c>
      <c r="C795" s="56" t="s">
        <v>1431</v>
      </c>
      <c r="D795" s="56" t="s">
        <v>1428</v>
      </c>
      <c r="E795" s="56">
        <v>2</v>
      </c>
      <c r="F795" s="56">
        <v>1</v>
      </c>
      <c r="G795" s="56">
        <v>5</v>
      </c>
      <c r="H795" s="56">
        <v>8</v>
      </c>
      <c r="I795" s="56">
        <v>15</v>
      </c>
      <c r="J795" s="104">
        <v>0.53333333333333333</v>
      </c>
      <c r="K795" s="56" t="s">
        <v>1443</v>
      </c>
      <c r="L795" s="57" t="s">
        <v>1432</v>
      </c>
      <c r="M795" s="57" t="s">
        <v>1431</v>
      </c>
      <c r="N795" s="57">
        <v>100</v>
      </c>
      <c r="O795" s="57"/>
      <c r="P795" s="57"/>
      <c r="Q795" s="57"/>
      <c r="R795" s="56" t="s">
        <v>18</v>
      </c>
      <c r="S795" s="57" t="s">
        <v>79</v>
      </c>
      <c r="T795" s="58" t="s">
        <v>13</v>
      </c>
      <c r="U795" s="56" t="s">
        <v>13</v>
      </c>
      <c r="V795" s="58" t="s">
        <v>7330</v>
      </c>
      <c r="W795" s="58" t="s">
        <v>13</v>
      </c>
      <c r="X795" s="58" t="s">
        <v>13</v>
      </c>
      <c r="Y795" s="58" t="s">
        <v>7330</v>
      </c>
      <c r="Z795" s="58" t="s">
        <v>13</v>
      </c>
      <c r="AA795" s="58" t="s">
        <v>7330</v>
      </c>
      <c r="AB795" s="58" t="s">
        <v>13</v>
      </c>
      <c r="AC795" s="56" t="s">
        <v>13</v>
      </c>
      <c r="AD795" s="56" t="s">
        <v>13</v>
      </c>
      <c r="AE795" s="56" t="s">
        <v>7330</v>
      </c>
      <c r="AF795" s="56" t="s">
        <v>13</v>
      </c>
      <c r="AG795" s="56" t="s">
        <v>7330</v>
      </c>
      <c r="AH795" s="56" t="s">
        <v>13</v>
      </c>
    </row>
    <row r="796" spans="1:34" ht="24.9" customHeight="1" x14ac:dyDescent="0.3">
      <c r="A796" s="54" t="s">
        <v>3575</v>
      </c>
      <c r="B796" s="55" t="s">
        <v>3565</v>
      </c>
      <c r="C796" s="56" t="s">
        <v>3569</v>
      </c>
      <c r="D796" s="56" t="s">
        <v>3566</v>
      </c>
      <c r="E796" s="56">
        <v>1</v>
      </c>
      <c r="F796" s="56">
        <v>0</v>
      </c>
      <c r="G796" s="56">
        <v>2</v>
      </c>
      <c r="H796" s="56">
        <v>3</v>
      </c>
      <c r="I796" s="56">
        <v>12</v>
      </c>
      <c r="J796" s="104">
        <v>0.25</v>
      </c>
      <c r="K796" s="56" t="s">
        <v>3576</v>
      </c>
      <c r="L796" s="56" t="s">
        <v>3570</v>
      </c>
      <c r="M796" s="56" t="s">
        <v>3569</v>
      </c>
      <c r="N796" s="56" t="s">
        <v>7387</v>
      </c>
      <c r="O796" s="56"/>
      <c r="P796" s="56"/>
      <c r="Q796" s="56"/>
      <c r="R796" s="56" t="s">
        <v>177</v>
      </c>
      <c r="S796" s="57" t="s">
        <v>418</v>
      </c>
      <c r="T796" s="58" t="s">
        <v>7330</v>
      </c>
      <c r="U796" s="56" t="s">
        <v>13</v>
      </c>
      <c r="V796" s="58" t="s">
        <v>13</v>
      </c>
      <c r="W796" s="58" t="s">
        <v>7330</v>
      </c>
      <c r="X796" s="58" t="s">
        <v>13</v>
      </c>
      <c r="Y796" s="58" t="s">
        <v>13</v>
      </c>
      <c r="Z796" s="58" t="s">
        <v>13</v>
      </c>
      <c r="AA796" s="58" t="s">
        <v>13</v>
      </c>
      <c r="AB796" s="58" t="s">
        <v>13</v>
      </c>
      <c r="AC796" s="56" t="s">
        <v>13</v>
      </c>
      <c r="AD796" s="56" t="s">
        <v>13</v>
      </c>
      <c r="AE796" s="56" t="s">
        <v>13</v>
      </c>
      <c r="AF796" s="56" t="s">
        <v>13</v>
      </c>
      <c r="AG796" s="56" t="s">
        <v>13</v>
      </c>
      <c r="AH796" s="56" t="s">
        <v>13</v>
      </c>
    </row>
    <row r="797" spans="1:34" ht="24.9" customHeight="1" x14ac:dyDescent="0.3">
      <c r="A797" s="59" t="s">
        <v>4640</v>
      </c>
      <c r="B797" s="60" t="s">
        <v>4639</v>
      </c>
      <c r="C797" s="57" t="s">
        <v>110</v>
      </c>
      <c r="D797" s="57"/>
      <c r="E797" s="57">
        <v>0</v>
      </c>
      <c r="F797" s="57">
        <v>1</v>
      </c>
      <c r="G797" s="57">
        <v>0</v>
      </c>
      <c r="H797" s="57">
        <v>1</v>
      </c>
      <c r="I797" s="57">
        <v>5</v>
      </c>
      <c r="J797" s="104">
        <v>0.2</v>
      </c>
      <c r="K797" s="56" t="s">
        <v>4641</v>
      </c>
      <c r="L797" s="57" t="s">
        <v>4642</v>
      </c>
      <c r="M797" s="57" t="s">
        <v>110</v>
      </c>
      <c r="N797" s="57">
        <v>100</v>
      </c>
      <c r="O797" s="57" t="s">
        <v>4643</v>
      </c>
      <c r="P797" s="57" t="s">
        <v>4644</v>
      </c>
      <c r="Q797" s="57" t="s">
        <v>7390</v>
      </c>
      <c r="R797" s="57" t="s">
        <v>18</v>
      </c>
      <c r="S797" s="56" t="s">
        <v>113</v>
      </c>
      <c r="T797" s="61" t="s">
        <v>13</v>
      </c>
      <c r="U797" s="56" t="s">
        <v>7330</v>
      </c>
      <c r="V797" s="61" t="s">
        <v>13</v>
      </c>
      <c r="W797" s="61" t="s">
        <v>13</v>
      </c>
      <c r="X797" s="61" t="s">
        <v>7330</v>
      </c>
      <c r="Y797" s="61" t="s">
        <v>13</v>
      </c>
      <c r="Z797" s="61" t="s">
        <v>13</v>
      </c>
      <c r="AA797" s="61" t="s">
        <v>13</v>
      </c>
      <c r="AB797" s="61" t="s">
        <v>13</v>
      </c>
      <c r="AC797" s="56" t="s">
        <v>13</v>
      </c>
      <c r="AD797" s="56" t="s">
        <v>7330</v>
      </c>
      <c r="AE797" s="56" t="s">
        <v>13</v>
      </c>
      <c r="AF797" s="56" t="s">
        <v>13</v>
      </c>
      <c r="AG797" s="56" t="s">
        <v>13</v>
      </c>
      <c r="AH797" s="56" t="s">
        <v>13</v>
      </c>
    </row>
    <row r="798" spans="1:34" ht="24.9" customHeight="1" x14ac:dyDescent="0.3">
      <c r="A798" s="59" t="s">
        <v>718</v>
      </c>
      <c r="B798" s="60" t="s">
        <v>712</v>
      </c>
      <c r="C798" s="57" t="s">
        <v>716</v>
      </c>
      <c r="D798" s="57" t="s">
        <v>713</v>
      </c>
      <c r="E798" s="57">
        <v>2</v>
      </c>
      <c r="F798" s="57">
        <v>2</v>
      </c>
      <c r="G798" s="57">
        <v>0</v>
      </c>
      <c r="H798" s="57">
        <v>4</v>
      </c>
      <c r="I798" s="57">
        <v>40</v>
      </c>
      <c r="J798" s="104">
        <v>0.1</v>
      </c>
      <c r="K798" s="56" t="s">
        <v>719</v>
      </c>
      <c r="L798" s="57" t="s">
        <v>717</v>
      </c>
      <c r="M798" s="57" t="s">
        <v>716</v>
      </c>
      <c r="N798" s="57" t="s">
        <v>7386</v>
      </c>
      <c r="O798" s="57"/>
      <c r="P798" s="57"/>
      <c r="Q798" s="57"/>
      <c r="R798" s="57" t="s">
        <v>18</v>
      </c>
      <c r="S798" s="57" t="s">
        <v>130</v>
      </c>
      <c r="T798" s="61" t="s">
        <v>13</v>
      </c>
      <c r="U798" s="56" t="s">
        <v>7330</v>
      </c>
      <c r="V798" s="61" t="s">
        <v>13</v>
      </c>
      <c r="W798" s="61" t="s">
        <v>13</v>
      </c>
      <c r="X798" s="61" t="s">
        <v>7330</v>
      </c>
      <c r="Y798" s="61" t="s">
        <v>13</v>
      </c>
      <c r="Z798" s="61" t="s">
        <v>13</v>
      </c>
      <c r="AA798" s="61" t="s">
        <v>13</v>
      </c>
      <c r="AB798" s="61" t="s">
        <v>13</v>
      </c>
      <c r="AC798" s="56" t="s">
        <v>13</v>
      </c>
      <c r="AD798" s="56" t="s">
        <v>7330</v>
      </c>
      <c r="AE798" s="56" t="s">
        <v>13</v>
      </c>
      <c r="AF798" s="56" t="s">
        <v>13</v>
      </c>
      <c r="AG798" s="56" t="s">
        <v>13</v>
      </c>
      <c r="AH798" s="56" t="s">
        <v>13</v>
      </c>
    </row>
    <row r="799" spans="1:34" ht="24.9" customHeight="1" x14ac:dyDescent="0.3">
      <c r="A799" s="54" t="s">
        <v>1683</v>
      </c>
      <c r="B799" s="55" t="s">
        <v>1670</v>
      </c>
      <c r="C799" s="56" t="s">
        <v>1674</v>
      </c>
      <c r="D799" s="56" t="s">
        <v>1671</v>
      </c>
      <c r="E799" s="56">
        <v>7</v>
      </c>
      <c r="F799" s="56">
        <v>1</v>
      </c>
      <c r="G799" s="56">
        <v>6</v>
      </c>
      <c r="H799" s="56">
        <v>14</v>
      </c>
      <c r="I799" s="56">
        <v>20</v>
      </c>
      <c r="J799" s="104">
        <v>0.7</v>
      </c>
      <c r="K799" s="56" t="s">
        <v>1684</v>
      </c>
      <c r="L799" s="56" t="s">
        <v>1675</v>
      </c>
      <c r="M799" s="56" t="s">
        <v>1676</v>
      </c>
      <c r="N799" s="56">
        <v>100</v>
      </c>
      <c r="O799" s="56"/>
      <c r="P799" s="56"/>
      <c r="Q799" s="56"/>
      <c r="R799" s="56" t="s">
        <v>18</v>
      </c>
      <c r="S799" s="56" t="s">
        <v>102</v>
      </c>
      <c r="T799" s="58" t="s">
        <v>13</v>
      </c>
      <c r="U799" s="56" t="s">
        <v>13</v>
      </c>
      <c r="V799" s="58" t="s">
        <v>7330</v>
      </c>
      <c r="W799" s="58" t="s">
        <v>13</v>
      </c>
      <c r="X799" s="58" t="s">
        <v>13</v>
      </c>
      <c r="Y799" s="58" t="s">
        <v>7330</v>
      </c>
      <c r="Z799" s="58" t="s">
        <v>13</v>
      </c>
      <c r="AA799" s="58" t="s">
        <v>13</v>
      </c>
      <c r="AB799" s="58" t="s">
        <v>13</v>
      </c>
      <c r="AC799" s="56" t="s">
        <v>13</v>
      </c>
      <c r="AD799" s="56" t="s">
        <v>13</v>
      </c>
      <c r="AE799" s="56" t="s">
        <v>13</v>
      </c>
      <c r="AF799" s="56" t="s">
        <v>13</v>
      </c>
      <c r="AG799" s="56" t="s">
        <v>13</v>
      </c>
      <c r="AH799" s="56" t="s">
        <v>7330</v>
      </c>
    </row>
    <row r="800" spans="1:34" ht="24.9" customHeight="1" x14ac:dyDescent="0.3">
      <c r="A800" s="54" t="s">
        <v>5708</v>
      </c>
      <c r="B800" s="55" t="s">
        <v>5702</v>
      </c>
      <c r="C800" s="56" t="s">
        <v>5706</v>
      </c>
      <c r="D800" s="56" t="s">
        <v>5703</v>
      </c>
      <c r="E800" s="56">
        <v>4</v>
      </c>
      <c r="F800" s="56">
        <v>0</v>
      </c>
      <c r="G800" s="56">
        <v>0</v>
      </c>
      <c r="H800" s="56">
        <v>4</v>
      </c>
      <c r="I800" s="56">
        <v>44</v>
      </c>
      <c r="J800" s="104">
        <v>9.0909090909090912E-2</v>
      </c>
      <c r="K800" s="56" t="s">
        <v>5709</v>
      </c>
      <c r="L800" s="56" t="s">
        <v>5707</v>
      </c>
      <c r="M800" s="56" t="s">
        <v>5706</v>
      </c>
      <c r="N800" s="56" t="s">
        <v>7374</v>
      </c>
      <c r="O800" s="56"/>
      <c r="P800" s="56"/>
      <c r="Q800" s="56"/>
      <c r="R800" s="56" t="s">
        <v>18</v>
      </c>
      <c r="S800" s="57" t="s">
        <v>55</v>
      </c>
      <c r="T800" s="58" t="s">
        <v>7330</v>
      </c>
      <c r="U800" s="56" t="s">
        <v>13</v>
      </c>
      <c r="V800" s="58" t="s">
        <v>13</v>
      </c>
      <c r="W800" s="58" t="s">
        <v>7330</v>
      </c>
      <c r="X800" s="58" t="s">
        <v>13</v>
      </c>
      <c r="Y800" s="58" t="s">
        <v>13</v>
      </c>
      <c r="Z800" s="58" t="s">
        <v>13</v>
      </c>
      <c r="AA800" s="58" t="s">
        <v>13</v>
      </c>
      <c r="AB800" s="58" t="s">
        <v>13</v>
      </c>
      <c r="AC800" s="56" t="s">
        <v>13</v>
      </c>
      <c r="AD800" s="56" t="s">
        <v>13</v>
      </c>
      <c r="AE800" s="56" t="s">
        <v>13</v>
      </c>
      <c r="AF800" s="56" t="s">
        <v>13</v>
      </c>
      <c r="AG800" s="56" t="s">
        <v>13</v>
      </c>
      <c r="AH800" s="56" t="s">
        <v>13</v>
      </c>
    </row>
    <row r="801" spans="1:34" ht="24.9" customHeight="1" x14ac:dyDescent="0.3">
      <c r="A801" s="54" t="s">
        <v>6024</v>
      </c>
      <c r="B801" s="55" t="s">
        <v>6022</v>
      </c>
      <c r="C801" s="56" t="s">
        <v>6026</v>
      </c>
      <c r="D801" s="56" t="s">
        <v>6023</v>
      </c>
      <c r="E801" s="56">
        <v>0</v>
      </c>
      <c r="F801" s="56">
        <v>0</v>
      </c>
      <c r="G801" s="56">
        <v>1</v>
      </c>
      <c r="H801" s="56">
        <v>1</v>
      </c>
      <c r="I801" s="56">
        <v>10</v>
      </c>
      <c r="J801" s="104">
        <v>0.1</v>
      </c>
      <c r="K801" s="56" t="s">
        <v>6025</v>
      </c>
      <c r="L801" s="56" t="s">
        <v>6027</v>
      </c>
      <c r="M801" s="56" t="s">
        <v>6026</v>
      </c>
      <c r="N801" s="56">
        <v>100</v>
      </c>
      <c r="O801" s="56"/>
      <c r="P801" s="56"/>
      <c r="Q801" s="56"/>
      <c r="R801" s="56" t="s">
        <v>18</v>
      </c>
      <c r="S801" s="56" t="s">
        <v>102</v>
      </c>
      <c r="T801" s="58" t="s">
        <v>13</v>
      </c>
      <c r="U801" s="56" t="s">
        <v>13</v>
      </c>
      <c r="V801" s="58" t="s">
        <v>7330</v>
      </c>
      <c r="W801" s="58" t="s">
        <v>13</v>
      </c>
      <c r="X801" s="58" t="s">
        <v>13</v>
      </c>
      <c r="Y801" s="58" t="s">
        <v>7330</v>
      </c>
      <c r="Z801" s="58" t="s">
        <v>13</v>
      </c>
      <c r="AA801" s="58" t="s">
        <v>13</v>
      </c>
      <c r="AB801" s="58" t="s">
        <v>7330</v>
      </c>
      <c r="AC801" s="56" t="s">
        <v>13</v>
      </c>
      <c r="AD801" s="56" t="s">
        <v>13</v>
      </c>
      <c r="AE801" s="56" t="s">
        <v>7330</v>
      </c>
      <c r="AF801" s="56" t="s">
        <v>13</v>
      </c>
      <c r="AG801" s="56" t="s">
        <v>13</v>
      </c>
      <c r="AH801" s="56" t="s">
        <v>7330</v>
      </c>
    </row>
    <row r="802" spans="1:34" ht="24.9" customHeight="1" x14ac:dyDescent="0.3">
      <c r="A802" s="54" t="s">
        <v>324</v>
      </c>
      <c r="B802" s="55" t="s">
        <v>312</v>
      </c>
      <c r="C802" s="56" t="s">
        <v>316</v>
      </c>
      <c r="D802" s="56" t="s">
        <v>313</v>
      </c>
      <c r="E802" s="56">
        <v>1</v>
      </c>
      <c r="F802" s="56">
        <v>1</v>
      </c>
      <c r="G802" s="56">
        <v>2</v>
      </c>
      <c r="H802" s="56">
        <v>4</v>
      </c>
      <c r="I802" s="56">
        <v>22</v>
      </c>
      <c r="J802" s="104">
        <v>0.18181818181818182</v>
      </c>
      <c r="K802" s="56" t="s">
        <v>325</v>
      </c>
      <c r="L802" s="56" t="s">
        <v>317</v>
      </c>
      <c r="M802" s="56" t="s">
        <v>318</v>
      </c>
      <c r="N802" s="56" t="s">
        <v>7372</v>
      </c>
      <c r="O802" s="56"/>
      <c r="P802" s="56"/>
      <c r="Q802" s="56"/>
      <c r="R802" s="56" t="s">
        <v>18</v>
      </c>
      <c r="S802" s="56" t="s">
        <v>102</v>
      </c>
      <c r="T802" s="58" t="s">
        <v>7330</v>
      </c>
      <c r="U802" s="56" t="s">
        <v>13</v>
      </c>
      <c r="V802" s="58" t="s">
        <v>13</v>
      </c>
      <c r="W802" s="58" t="s">
        <v>7330</v>
      </c>
      <c r="X802" s="58" t="s">
        <v>13</v>
      </c>
      <c r="Y802" s="58" t="s">
        <v>13</v>
      </c>
      <c r="Z802" s="58" t="s">
        <v>13</v>
      </c>
      <c r="AA802" s="58" t="s">
        <v>13</v>
      </c>
      <c r="AB802" s="58" t="s">
        <v>13</v>
      </c>
      <c r="AC802" s="56" t="s">
        <v>13</v>
      </c>
      <c r="AD802" s="56" t="s">
        <v>13</v>
      </c>
      <c r="AE802" s="56" t="s">
        <v>13</v>
      </c>
      <c r="AF802" s="56" t="s">
        <v>13</v>
      </c>
      <c r="AG802" s="56" t="s">
        <v>13</v>
      </c>
      <c r="AH802" s="56" t="s">
        <v>13</v>
      </c>
    </row>
    <row r="803" spans="1:34" ht="24.9" customHeight="1" x14ac:dyDescent="0.3">
      <c r="A803" s="54" t="s">
        <v>4340</v>
      </c>
      <c r="B803" s="55" t="s">
        <v>4331</v>
      </c>
      <c r="C803" s="56" t="s">
        <v>110</v>
      </c>
      <c r="D803" s="56"/>
      <c r="E803" s="56">
        <v>1</v>
      </c>
      <c r="F803" s="56">
        <v>1</v>
      </c>
      <c r="G803" s="56">
        <v>3</v>
      </c>
      <c r="H803" s="56">
        <v>5</v>
      </c>
      <c r="I803" s="56">
        <v>19</v>
      </c>
      <c r="J803" s="104">
        <v>0.26315789473684209</v>
      </c>
      <c r="K803" s="56" t="s">
        <v>4341</v>
      </c>
      <c r="L803" s="56" t="s">
        <v>4334</v>
      </c>
      <c r="M803" s="56" t="s">
        <v>110</v>
      </c>
      <c r="N803" s="56" t="s">
        <v>7375</v>
      </c>
      <c r="O803" s="56" t="s">
        <v>17920</v>
      </c>
      <c r="P803" s="56" t="s">
        <v>4335</v>
      </c>
      <c r="Q803" s="56" t="s">
        <v>7375</v>
      </c>
      <c r="R803" s="56" t="s">
        <v>112</v>
      </c>
      <c r="S803" s="56" t="s">
        <v>130</v>
      </c>
      <c r="T803" s="58" t="s">
        <v>13</v>
      </c>
      <c r="U803" s="56" t="s">
        <v>13</v>
      </c>
      <c r="V803" s="58" t="s">
        <v>7330</v>
      </c>
      <c r="W803" s="58" t="s">
        <v>7330</v>
      </c>
      <c r="X803" s="58" t="s">
        <v>13</v>
      </c>
      <c r="Y803" s="58" t="s">
        <v>13</v>
      </c>
      <c r="Z803" s="58" t="s">
        <v>13</v>
      </c>
      <c r="AA803" s="58" t="s">
        <v>13</v>
      </c>
      <c r="AB803" s="58" t="s">
        <v>13</v>
      </c>
      <c r="AC803" s="56" t="s">
        <v>7330</v>
      </c>
      <c r="AD803" s="56" t="s">
        <v>13</v>
      </c>
      <c r="AE803" s="56" t="s">
        <v>13</v>
      </c>
      <c r="AF803" s="56" t="s">
        <v>13</v>
      </c>
      <c r="AG803" s="56" t="s">
        <v>7330</v>
      </c>
      <c r="AH803" s="56" t="s">
        <v>13</v>
      </c>
    </row>
    <row r="804" spans="1:34" ht="24.9" customHeight="1" x14ac:dyDescent="0.3">
      <c r="A804" s="54" t="s">
        <v>6068</v>
      </c>
      <c r="B804" s="55" t="s">
        <v>6043</v>
      </c>
      <c r="C804" s="56" t="s">
        <v>6047</v>
      </c>
      <c r="D804" s="56" t="s">
        <v>6044</v>
      </c>
      <c r="E804" s="56">
        <v>7</v>
      </c>
      <c r="F804" s="56">
        <v>7</v>
      </c>
      <c r="G804" s="56">
        <v>10</v>
      </c>
      <c r="H804" s="56">
        <v>24</v>
      </c>
      <c r="I804" s="56">
        <v>52</v>
      </c>
      <c r="J804" s="104">
        <v>0.46153846153846156</v>
      </c>
      <c r="K804" s="56" t="s">
        <v>6069</v>
      </c>
      <c r="L804" s="56" t="s">
        <v>6048</v>
      </c>
      <c r="M804" s="56" t="s">
        <v>6049</v>
      </c>
      <c r="N804" s="56">
        <v>100</v>
      </c>
      <c r="O804" s="56"/>
      <c r="P804" s="56"/>
      <c r="Q804" s="56"/>
      <c r="R804" s="56" t="s">
        <v>18</v>
      </c>
      <c r="S804" s="56" t="s">
        <v>680</v>
      </c>
      <c r="T804" s="58" t="s">
        <v>13</v>
      </c>
      <c r="U804" s="56" t="s">
        <v>13</v>
      </c>
      <c r="V804" s="58" t="s">
        <v>7330</v>
      </c>
      <c r="W804" s="58" t="s">
        <v>13</v>
      </c>
      <c r="X804" s="58" t="s">
        <v>13</v>
      </c>
      <c r="Y804" s="58" t="s">
        <v>7330</v>
      </c>
      <c r="Z804" s="58" t="s">
        <v>13</v>
      </c>
      <c r="AA804" s="58" t="s">
        <v>7330</v>
      </c>
      <c r="AB804" s="58" t="s">
        <v>13</v>
      </c>
      <c r="AC804" s="56" t="s">
        <v>13</v>
      </c>
      <c r="AD804" s="56" t="s">
        <v>7330</v>
      </c>
      <c r="AE804" s="56" t="s">
        <v>13</v>
      </c>
      <c r="AF804" s="56" t="s">
        <v>13</v>
      </c>
      <c r="AG804" s="56" t="s">
        <v>13</v>
      </c>
      <c r="AH804" s="56" t="s">
        <v>7330</v>
      </c>
    </row>
    <row r="805" spans="1:34" ht="24.9" customHeight="1" x14ac:dyDescent="0.3">
      <c r="A805" s="54" t="s">
        <v>3952</v>
      </c>
      <c r="B805" s="55" t="s">
        <v>3937</v>
      </c>
      <c r="C805" s="56" t="s">
        <v>3941</v>
      </c>
      <c r="D805" s="56" t="s">
        <v>3938</v>
      </c>
      <c r="E805" s="56">
        <v>6</v>
      </c>
      <c r="F805" s="56">
        <v>0</v>
      </c>
      <c r="G805" s="56">
        <v>1</v>
      </c>
      <c r="H805" s="56">
        <v>7</v>
      </c>
      <c r="I805" s="56">
        <v>25</v>
      </c>
      <c r="J805" s="104">
        <v>0.28000000000000003</v>
      </c>
      <c r="K805" s="56" t="s">
        <v>3953</v>
      </c>
      <c r="L805" s="56" t="s">
        <v>3942</v>
      </c>
      <c r="M805" s="56" t="s">
        <v>3941</v>
      </c>
      <c r="N805" s="56" t="s">
        <v>7387</v>
      </c>
      <c r="O805" s="56"/>
      <c r="P805" s="56"/>
      <c r="Q805" s="56"/>
      <c r="R805" s="56" t="s">
        <v>18</v>
      </c>
      <c r="S805" s="57" t="s">
        <v>55</v>
      </c>
      <c r="T805" s="58" t="s">
        <v>7330</v>
      </c>
      <c r="U805" s="56" t="s">
        <v>13</v>
      </c>
      <c r="V805" s="58" t="s">
        <v>13</v>
      </c>
      <c r="W805" s="58" t="s">
        <v>13</v>
      </c>
      <c r="X805" s="58" t="s">
        <v>13</v>
      </c>
      <c r="Y805" s="58" t="s">
        <v>13</v>
      </c>
      <c r="Z805" s="58" t="s">
        <v>7330</v>
      </c>
      <c r="AA805" s="58" t="s">
        <v>13</v>
      </c>
      <c r="AB805" s="58" t="s">
        <v>13</v>
      </c>
      <c r="AC805" s="56" t="s">
        <v>13</v>
      </c>
      <c r="AD805" s="56" t="s">
        <v>13</v>
      </c>
      <c r="AE805" s="56" t="s">
        <v>13</v>
      </c>
      <c r="AF805" s="56" t="s">
        <v>13</v>
      </c>
      <c r="AG805" s="56" t="s">
        <v>13</v>
      </c>
      <c r="AH805" s="56" t="s">
        <v>13</v>
      </c>
    </row>
    <row r="806" spans="1:34" ht="24.9" customHeight="1" x14ac:dyDescent="0.3">
      <c r="A806" s="54" t="s">
        <v>4403</v>
      </c>
      <c r="B806" s="55" t="s">
        <v>4401</v>
      </c>
      <c r="C806" s="56" t="s">
        <v>4405</v>
      </c>
      <c r="D806" s="56" t="s">
        <v>4402</v>
      </c>
      <c r="E806" s="56">
        <v>1</v>
      </c>
      <c r="F806" s="56">
        <v>0</v>
      </c>
      <c r="G806" s="56">
        <v>0</v>
      </c>
      <c r="H806" s="56">
        <v>1</v>
      </c>
      <c r="I806" s="56">
        <v>19</v>
      </c>
      <c r="J806" s="104">
        <v>5.2631578947368418E-2</v>
      </c>
      <c r="K806" s="56" t="s">
        <v>4404</v>
      </c>
      <c r="L806" s="56" t="s">
        <v>4406</v>
      </c>
      <c r="M806" s="56" t="s">
        <v>4405</v>
      </c>
      <c r="N806" s="56" t="s">
        <v>7377</v>
      </c>
      <c r="O806" s="56"/>
      <c r="P806" s="56"/>
      <c r="Q806" s="56"/>
      <c r="R806" s="56" t="s">
        <v>236</v>
      </c>
      <c r="S806" s="57" t="s">
        <v>418</v>
      </c>
      <c r="T806" s="58" t="s">
        <v>7330</v>
      </c>
      <c r="U806" s="56" t="s">
        <v>13</v>
      </c>
      <c r="V806" s="58" t="s">
        <v>13</v>
      </c>
      <c r="W806" s="58" t="s">
        <v>7330</v>
      </c>
      <c r="X806" s="58" t="s">
        <v>13</v>
      </c>
      <c r="Y806" s="58" t="s">
        <v>13</v>
      </c>
      <c r="Z806" s="58" t="s">
        <v>13</v>
      </c>
      <c r="AA806" s="58" t="s">
        <v>13</v>
      </c>
      <c r="AB806" s="58" t="s">
        <v>13</v>
      </c>
      <c r="AC806" s="56" t="s">
        <v>13</v>
      </c>
      <c r="AD806" s="56" t="s">
        <v>13</v>
      </c>
      <c r="AE806" s="56" t="s">
        <v>13</v>
      </c>
      <c r="AF806" s="56" t="s">
        <v>13</v>
      </c>
      <c r="AG806" s="56" t="s">
        <v>13</v>
      </c>
      <c r="AH806" s="56" t="s">
        <v>13</v>
      </c>
    </row>
    <row r="807" spans="1:34" ht="24.9" customHeight="1" x14ac:dyDescent="0.3">
      <c r="A807" s="54" t="s">
        <v>5225</v>
      </c>
      <c r="B807" s="55" t="s">
        <v>5205</v>
      </c>
      <c r="C807" s="56" t="s">
        <v>4416</v>
      </c>
      <c r="D807" s="56" t="s">
        <v>5206</v>
      </c>
      <c r="E807" s="56">
        <v>2</v>
      </c>
      <c r="F807" s="56">
        <v>5</v>
      </c>
      <c r="G807" s="56">
        <v>2</v>
      </c>
      <c r="H807" s="56">
        <v>9</v>
      </c>
      <c r="I807" s="56">
        <v>25</v>
      </c>
      <c r="J807" s="104">
        <v>0.36</v>
      </c>
      <c r="K807" s="56" t="s">
        <v>5226</v>
      </c>
      <c r="L807" s="56" t="s">
        <v>5209</v>
      </c>
      <c r="M807" s="56" t="s">
        <v>5210</v>
      </c>
      <c r="N807" s="56" t="s">
        <v>7372</v>
      </c>
      <c r="O807" s="56"/>
      <c r="P807" s="56"/>
      <c r="Q807" s="56"/>
      <c r="R807" s="56" t="s">
        <v>18</v>
      </c>
      <c r="S807" s="56" t="s">
        <v>465</v>
      </c>
      <c r="T807" s="58" t="s">
        <v>7330</v>
      </c>
      <c r="U807" s="56" t="s">
        <v>13</v>
      </c>
      <c r="V807" s="58" t="s">
        <v>13</v>
      </c>
      <c r="W807" s="58" t="s">
        <v>7330</v>
      </c>
      <c r="X807" s="58" t="s">
        <v>13</v>
      </c>
      <c r="Y807" s="58" t="s">
        <v>13</v>
      </c>
      <c r="Z807" s="58" t="s">
        <v>7330</v>
      </c>
      <c r="AA807" s="58" t="s">
        <v>13</v>
      </c>
      <c r="AB807" s="58" t="s">
        <v>13</v>
      </c>
      <c r="AC807" s="56" t="s">
        <v>7330</v>
      </c>
      <c r="AD807" s="56" t="s">
        <v>13</v>
      </c>
      <c r="AE807" s="56" t="s">
        <v>13</v>
      </c>
      <c r="AF807" s="56" t="s">
        <v>13</v>
      </c>
      <c r="AG807" s="56" t="s">
        <v>13</v>
      </c>
      <c r="AH807" s="56" t="s">
        <v>13</v>
      </c>
    </row>
    <row r="808" spans="1:34" ht="24.9" customHeight="1" x14ac:dyDescent="0.3">
      <c r="A808" s="59" t="s">
        <v>5383</v>
      </c>
      <c r="B808" s="60" t="s">
        <v>5382</v>
      </c>
      <c r="C808" s="57" t="s">
        <v>110</v>
      </c>
      <c r="D808" s="57"/>
      <c r="E808" s="57">
        <v>1</v>
      </c>
      <c r="F808" s="57">
        <v>1</v>
      </c>
      <c r="G808" s="57">
        <v>0</v>
      </c>
      <c r="H808" s="57">
        <v>2</v>
      </c>
      <c r="I808" s="57">
        <v>9</v>
      </c>
      <c r="J808" s="104">
        <v>0.22222222222222221</v>
      </c>
      <c r="K808" s="56" t="s">
        <v>5384</v>
      </c>
      <c r="L808" s="57" t="s">
        <v>5385</v>
      </c>
      <c r="M808" s="57" t="s">
        <v>5386</v>
      </c>
      <c r="N808" s="57" t="s">
        <v>7378</v>
      </c>
      <c r="O808" s="56" t="s">
        <v>17920</v>
      </c>
      <c r="P808" s="57" t="s">
        <v>5387</v>
      </c>
      <c r="Q808" s="57" t="s">
        <v>7378</v>
      </c>
      <c r="R808" s="57" t="s">
        <v>18</v>
      </c>
      <c r="S808" s="57" t="s">
        <v>19</v>
      </c>
      <c r="T808" s="61" t="s">
        <v>13</v>
      </c>
      <c r="U808" s="56" t="s">
        <v>7330</v>
      </c>
      <c r="V808" s="61" t="s">
        <v>13</v>
      </c>
      <c r="W808" s="61" t="s">
        <v>13</v>
      </c>
      <c r="X808" s="61" t="s">
        <v>13</v>
      </c>
      <c r="Y808" s="61" t="s">
        <v>13</v>
      </c>
      <c r="Z808" s="61" t="s">
        <v>13</v>
      </c>
      <c r="AA808" s="61" t="s">
        <v>13</v>
      </c>
      <c r="AB808" s="61" t="s">
        <v>13</v>
      </c>
      <c r="AC808" s="56" t="s">
        <v>13</v>
      </c>
      <c r="AD808" s="56" t="s">
        <v>7330</v>
      </c>
      <c r="AE808" s="56" t="s">
        <v>13</v>
      </c>
      <c r="AF808" s="56" t="s">
        <v>13</v>
      </c>
      <c r="AG808" s="56" t="s">
        <v>13</v>
      </c>
      <c r="AH808" s="56" t="s">
        <v>13</v>
      </c>
    </row>
    <row r="809" spans="1:34" ht="24.9" customHeight="1" x14ac:dyDescent="0.3">
      <c r="A809" s="54" t="s">
        <v>5015</v>
      </c>
      <c r="B809" s="55" t="s">
        <v>5005</v>
      </c>
      <c r="C809" s="56" t="s">
        <v>5009</v>
      </c>
      <c r="D809" s="56" t="s">
        <v>5006</v>
      </c>
      <c r="E809" s="56">
        <v>2</v>
      </c>
      <c r="F809" s="56">
        <v>0</v>
      </c>
      <c r="G809" s="56">
        <v>1</v>
      </c>
      <c r="H809" s="56">
        <v>3</v>
      </c>
      <c r="I809" s="56">
        <v>18</v>
      </c>
      <c r="J809" s="104">
        <v>0.16666666666666666</v>
      </c>
      <c r="K809" s="56" t="s">
        <v>5016</v>
      </c>
      <c r="L809" s="56" t="s">
        <v>5010</v>
      </c>
      <c r="M809" s="56" t="s">
        <v>5011</v>
      </c>
      <c r="N809" s="56" t="s">
        <v>7374</v>
      </c>
      <c r="O809" s="56"/>
      <c r="P809" s="56"/>
      <c r="Q809" s="56"/>
      <c r="R809" s="56" t="s">
        <v>177</v>
      </c>
      <c r="S809" s="56" t="s">
        <v>195</v>
      </c>
      <c r="T809" s="58" t="s">
        <v>7330</v>
      </c>
      <c r="U809" s="56" t="s">
        <v>13</v>
      </c>
      <c r="V809" s="58" t="s">
        <v>13</v>
      </c>
      <c r="W809" s="58" t="s">
        <v>7330</v>
      </c>
      <c r="X809" s="58" t="s">
        <v>13</v>
      </c>
      <c r="Y809" s="58" t="s">
        <v>13</v>
      </c>
      <c r="Z809" s="58" t="s">
        <v>13</v>
      </c>
      <c r="AA809" s="58" t="s">
        <v>13</v>
      </c>
      <c r="AB809" s="58" t="s">
        <v>13</v>
      </c>
      <c r="AC809" s="56" t="s">
        <v>13</v>
      </c>
      <c r="AD809" s="56" t="s">
        <v>13</v>
      </c>
      <c r="AE809" s="56" t="s">
        <v>13</v>
      </c>
      <c r="AF809" s="56" t="s">
        <v>13</v>
      </c>
      <c r="AG809" s="56" t="s">
        <v>13</v>
      </c>
      <c r="AH809" s="56" t="s">
        <v>13</v>
      </c>
    </row>
    <row r="810" spans="1:34" ht="24.9" customHeight="1" x14ac:dyDescent="0.3">
      <c r="A810" s="54" t="s">
        <v>5492</v>
      </c>
      <c r="B810" s="55" t="s">
        <v>5483</v>
      </c>
      <c r="C810" s="56" t="s">
        <v>5487</v>
      </c>
      <c r="D810" s="56" t="s">
        <v>5484</v>
      </c>
      <c r="E810" s="56">
        <v>1</v>
      </c>
      <c r="F810" s="56">
        <v>1</v>
      </c>
      <c r="G810" s="56">
        <v>1</v>
      </c>
      <c r="H810" s="56">
        <v>3</v>
      </c>
      <c r="I810" s="56">
        <v>22</v>
      </c>
      <c r="J810" s="104">
        <v>0.13636363636363635</v>
      </c>
      <c r="K810" s="56" t="s">
        <v>5493</v>
      </c>
      <c r="L810" s="56" t="s">
        <v>5488</v>
      </c>
      <c r="M810" s="56" t="s">
        <v>5489</v>
      </c>
      <c r="N810" s="56">
        <v>100</v>
      </c>
      <c r="O810" s="56"/>
      <c r="P810" s="56"/>
      <c r="Q810" s="56"/>
      <c r="R810" s="56" t="s">
        <v>18</v>
      </c>
      <c r="S810" s="56" t="s">
        <v>102</v>
      </c>
      <c r="T810" s="58" t="s">
        <v>7330</v>
      </c>
      <c r="U810" s="56" t="s">
        <v>13</v>
      </c>
      <c r="V810" s="58" t="s">
        <v>13</v>
      </c>
      <c r="W810" s="58" t="s">
        <v>7330</v>
      </c>
      <c r="X810" s="58" t="s">
        <v>13</v>
      </c>
      <c r="Y810" s="58" t="s">
        <v>13</v>
      </c>
      <c r="Z810" s="58" t="s">
        <v>13</v>
      </c>
      <c r="AA810" s="58" t="s">
        <v>13</v>
      </c>
      <c r="AB810" s="58" t="s">
        <v>13</v>
      </c>
      <c r="AC810" s="56" t="s">
        <v>7330</v>
      </c>
      <c r="AD810" s="56" t="s">
        <v>13</v>
      </c>
      <c r="AE810" s="56" t="s">
        <v>13</v>
      </c>
      <c r="AF810" s="56" t="s">
        <v>13</v>
      </c>
      <c r="AG810" s="56" t="s">
        <v>13</v>
      </c>
      <c r="AH810" s="56" t="s">
        <v>13</v>
      </c>
    </row>
    <row r="811" spans="1:34" ht="24.9" customHeight="1" x14ac:dyDescent="0.3">
      <c r="A811" s="59" t="s">
        <v>4170</v>
      </c>
      <c r="B811" s="60" t="s">
        <v>4159</v>
      </c>
      <c r="C811" s="57" t="s">
        <v>4163</v>
      </c>
      <c r="D811" s="57" t="s">
        <v>4160</v>
      </c>
      <c r="E811" s="57">
        <v>1</v>
      </c>
      <c r="F811" s="57">
        <v>8</v>
      </c>
      <c r="G811" s="57">
        <v>7</v>
      </c>
      <c r="H811" s="57">
        <v>16</v>
      </c>
      <c r="I811" s="57">
        <v>52</v>
      </c>
      <c r="J811" s="104">
        <v>0.30769230769230771</v>
      </c>
      <c r="K811" s="56" t="s">
        <v>4171</v>
      </c>
      <c r="L811" s="57" t="s">
        <v>4164</v>
      </c>
      <c r="M811" s="57" t="s">
        <v>4165</v>
      </c>
      <c r="N811" s="57">
        <v>100</v>
      </c>
      <c r="O811" s="57"/>
      <c r="P811" s="57"/>
      <c r="Q811" s="57"/>
      <c r="R811" s="57" t="s">
        <v>18</v>
      </c>
      <c r="S811" s="57" t="s">
        <v>680</v>
      </c>
      <c r="T811" s="61" t="s">
        <v>13</v>
      </c>
      <c r="U811" s="56" t="s">
        <v>7330</v>
      </c>
      <c r="V811" s="61" t="s">
        <v>13</v>
      </c>
      <c r="W811" s="61" t="s">
        <v>13</v>
      </c>
      <c r="X811" s="61" t="s">
        <v>13</v>
      </c>
      <c r="Y811" s="61" t="s">
        <v>13</v>
      </c>
      <c r="Z811" s="61" t="s">
        <v>13</v>
      </c>
      <c r="AA811" s="61" t="s">
        <v>13</v>
      </c>
      <c r="AB811" s="61" t="s">
        <v>13</v>
      </c>
      <c r="AC811" s="56" t="s">
        <v>13</v>
      </c>
      <c r="AD811" s="56" t="s">
        <v>13</v>
      </c>
      <c r="AE811" s="56" t="s">
        <v>13</v>
      </c>
      <c r="AF811" s="56" t="s">
        <v>13</v>
      </c>
      <c r="AG811" s="56" t="s">
        <v>7330</v>
      </c>
      <c r="AH811" s="56" t="s">
        <v>13</v>
      </c>
    </row>
    <row r="812" spans="1:34" ht="24.9" customHeight="1" x14ac:dyDescent="0.3">
      <c r="A812" s="59" t="s">
        <v>1387</v>
      </c>
      <c r="B812" s="60" t="s">
        <v>1386</v>
      </c>
      <c r="C812" s="57" t="s">
        <v>110</v>
      </c>
      <c r="D812" s="57"/>
      <c r="E812" s="57">
        <v>0</v>
      </c>
      <c r="F812" s="57">
        <v>1</v>
      </c>
      <c r="G812" s="57">
        <v>0</v>
      </c>
      <c r="H812" s="57">
        <v>1</v>
      </c>
      <c r="I812" s="57">
        <v>2</v>
      </c>
      <c r="J812" s="104">
        <v>0.5</v>
      </c>
      <c r="K812" s="56" t="s">
        <v>1388</v>
      </c>
      <c r="L812" s="57" t="s">
        <v>1389</v>
      </c>
      <c r="M812" s="57" t="s">
        <v>110</v>
      </c>
      <c r="N812" s="57">
        <v>100</v>
      </c>
      <c r="O812" s="57" t="s">
        <v>1390</v>
      </c>
      <c r="P812" s="57" t="s">
        <v>1391</v>
      </c>
      <c r="Q812" s="57" t="s">
        <v>7382</v>
      </c>
      <c r="R812" s="57" t="s">
        <v>112</v>
      </c>
      <c r="S812" s="57" t="s">
        <v>79</v>
      </c>
      <c r="T812" s="61" t="s">
        <v>13</v>
      </c>
      <c r="U812" s="56" t="s">
        <v>7330</v>
      </c>
      <c r="V812" s="61" t="s">
        <v>13</v>
      </c>
      <c r="W812" s="61" t="s">
        <v>13</v>
      </c>
      <c r="X812" s="61" t="s">
        <v>7330</v>
      </c>
      <c r="Y812" s="61" t="s">
        <v>13</v>
      </c>
      <c r="Z812" s="61" t="s">
        <v>13</v>
      </c>
      <c r="AA812" s="58" t="s">
        <v>7330</v>
      </c>
      <c r="AB812" s="61" t="s">
        <v>13</v>
      </c>
      <c r="AC812" s="56" t="s">
        <v>13</v>
      </c>
      <c r="AD812" s="56" t="s">
        <v>13</v>
      </c>
      <c r="AE812" s="56" t="s">
        <v>13</v>
      </c>
      <c r="AF812" s="56" t="s">
        <v>13</v>
      </c>
      <c r="AG812" s="56" t="s">
        <v>13</v>
      </c>
      <c r="AH812" s="56" t="s">
        <v>13</v>
      </c>
    </row>
    <row r="813" spans="1:34" ht="24.9" customHeight="1" x14ac:dyDescent="0.3">
      <c r="A813" s="54" t="s">
        <v>3878</v>
      </c>
      <c r="B813" s="55" t="s">
        <v>3870</v>
      </c>
      <c r="C813" s="56" t="s">
        <v>3874</v>
      </c>
      <c r="D813" s="56" t="s">
        <v>3871</v>
      </c>
      <c r="E813" s="56">
        <v>3</v>
      </c>
      <c r="F813" s="56">
        <v>1</v>
      </c>
      <c r="G813" s="56">
        <v>2</v>
      </c>
      <c r="H813" s="56">
        <v>6</v>
      </c>
      <c r="I813" s="56">
        <v>10</v>
      </c>
      <c r="J813" s="104">
        <v>0.6</v>
      </c>
      <c r="K813" s="56" t="s">
        <v>3879</v>
      </c>
      <c r="L813" s="56" t="s">
        <v>3875</v>
      </c>
      <c r="M813" s="56" t="s">
        <v>3874</v>
      </c>
      <c r="N813" s="56">
        <v>100</v>
      </c>
      <c r="O813" s="56"/>
      <c r="P813" s="56"/>
      <c r="Q813" s="56"/>
      <c r="R813" s="56" t="s">
        <v>18</v>
      </c>
      <c r="S813" s="57" t="s">
        <v>19</v>
      </c>
      <c r="T813" s="58" t="s">
        <v>13</v>
      </c>
      <c r="U813" s="56" t="s">
        <v>13</v>
      </c>
      <c r="V813" s="58" t="s">
        <v>7330</v>
      </c>
      <c r="W813" s="58" t="s">
        <v>13</v>
      </c>
      <c r="X813" s="58" t="s">
        <v>13</v>
      </c>
      <c r="Y813" s="58" t="s">
        <v>7330</v>
      </c>
      <c r="Z813" s="58" t="s">
        <v>13</v>
      </c>
      <c r="AA813" s="58" t="s">
        <v>7330</v>
      </c>
      <c r="AB813" s="58" t="s">
        <v>13</v>
      </c>
      <c r="AC813" s="56" t="s">
        <v>13</v>
      </c>
      <c r="AD813" s="56" t="s">
        <v>13</v>
      </c>
      <c r="AE813" s="56" t="s">
        <v>7330</v>
      </c>
      <c r="AF813" s="56" t="s">
        <v>13</v>
      </c>
      <c r="AG813" s="56" t="s">
        <v>13</v>
      </c>
      <c r="AH813" s="56" t="s">
        <v>13</v>
      </c>
    </row>
    <row r="814" spans="1:34" ht="24.9" customHeight="1" x14ac:dyDescent="0.3">
      <c r="A814" s="54" t="s">
        <v>1122</v>
      </c>
      <c r="B814" s="55" t="s">
        <v>1099</v>
      </c>
      <c r="C814" s="56" t="s">
        <v>1103</v>
      </c>
      <c r="D814" s="56" t="s">
        <v>1100</v>
      </c>
      <c r="E814" s="56">
        <v>5</v>
      </c>
      <c r="F814" s="56">
        <v>2</v>
      </c>
      <c r="G814" s="56">
        <v>10</v>
      </c>
      <c r="H814" s="56">
        <v>17</v>
      </c>
      <c r="I814" s="56">
        <v>46</v>
      </c>
      <c r="J814" s="104">
        <v>0.36956521739130432</v>
      </c>
      <c r="K814" s="56" t="s">
        <v>1123</v>
      </c>
      <c r="L814" s="56" t="s">
        <v>1104</v>
      </c>
      <c r="M814" s="56" t="s">
        <v>1103</v>
      </c>
      <c r="N814" s="56">
        <v>100</v>
      </c>
      <c r="O814" s="56"/>
      <c r="P814" s="56"/>
      <c r="Q814" s="56"/>
      <c r="R814" s="56" t="s">
        <v>18</v>
      </c>
      <c r="S814" s="57" t="s">
        <v>55</v>
      </c>
      <c r="T814" s="58" t="s">
        <v>13</v>
      </c>
      <c r="U814" s="56" t="s">
        <v>13</v>
      </c>
      <c r="V814" s="58" t="s">
        <v>7330</v>
      </c>
      <c r="W814" s="58" t="s">
        <v>7330</v>
      </c>
      <c r="X814" s="58" t="s">
        <v>13</v>
      </c>
      <c r="Y814" s="58" t="s">
        <v>13</v>
      </c>
      <c r="Z814" s="58" t="s">
        <v>7330</v>
      </c>
      <c r="AA814" s="58" t="s">
        <v>13</v>
      </c>
      <c r="AB814" s="58" t="s">
        <v>13</v>
      </c>
      <c r="AC814" s="56" t="s">
        <v>13</v>
      </c>
      <c r="AD814" s="56" t="s">
        <v>13</v>
      </c>
      <c r="AE814" s="56" t="s">
        <v>7330</v>
      </c>
      <c r="AF814" s="56" t="s">
        <v>7330</v>
      </c>
      <c r="AG814" s="56" t="s">
        <v>13</v>
      </c>
      <c r="AH814" s="56" t="s">
        <v>13</v>
      </c>
    </row>
    <row r="815" spans="1:34" ht="24.9" customHeight="1" x14ac:dyDescent="0.3">
      <c r="A815" s="54" t="s">
        <v>3661</v>
      </c>
      <c r="B815" s="55" t="s">
        <v>3649</v>
      </c>
      <c r="C815" s="56" t="s">
        <v>1103</v>
      </c>
      <c r="D815" s="56" t="s">
        <v>3650</v>
      </c>
      <c r="E815" s="56">
        <v>2</v>
      </c>
      <c r="F815" s="56">
        <v>2</v>
      </c>
      <c r="G815" s="56">
        <v>1</v>
      </c>
      <c r="H815" s="56">
        <v>5</v>
      </c>
      <c r="I815" s="56">
        <v>34</v>
      </c>
      <c r="J815" s="104">
        <v>0.14705882352941177</v>
      </c>
      <c r="K815" s="56" t="s">
        <v>3662</v>
      </c>
      <c r="L815" s="56" t="s">
        <v>3653</v>
      </c>
      <c r="M815" s="56" t="s">
        <v>1103</v>
      </c>
      <c r="N815" s="56" t="s">
        <v>7378</v>
      </c>
      <c r="O815" s="56"/>
      <c r="P815" s="56"/>
      <c r="Q815" s="56"/>
      <c r="R815" s="56" t="s">
        <v>18</v>
      </c>
      <c r="S815" s="57" t="s">
        <v>55</v>
      </c>
      <c r="T815" s="58" t="s">
        <v>7330</v>
      </c>
      <c r="U815" s="56" t="s">
        <v>13</v>
      </c>
      <c r="V815" s="58" t="s">
        <v>13</v>
      </c>
      <c r="W815" s="58" t="s">
        <v>7330</v>
      </c>
      <c r="X815" s="58" t="s">
        <v>13</v>
      </c>
      <c r="Y815" s="58" t="s">
        <v>13</v>
      </c>
      <c r="Z815" s="58" t="s">
        <v>7330</v>
      </c>
      <c r="AA815" s="58" t="s">
        <v>13</v>
      </c>
      <c r="AB815" s="58" t="s">
        <v>13</v>
      </c>
      <c r="AC815" s="56" t="s">
        <v>7330</v>
      </c>
      <c r="AD815" s="56" t="s">
        <v>13</v>
      </c>
      <c r="AE815" s="56" t="s">
        <v>13</v>
      </c>
      <c r="AF815" s="56" t="s">
        <v>13</v>
      </c>
      <c r="AG815" s="56" t="s">
        <v>13</v>
      </c>
      <c r="AH815" s="56" t="s">
        <v>13</v>
      </c>
    </row>
    <row r="816" spans="1:34" ht="24.9" customHeight="1" x14ac:dyDescent="0.3">
      <c r="A816" s="54" t="s">
        <v>93</v>
      </c>
      <c r="B816" s="55" t="s">
        <v>84</v>
      </c>
      <c r="C816" s="56" t="s">
        <v>88</v>
      </c>
      <c r="D816" s="56" t="s">
        <v>85</v>
      </c>
      <c r="E816" s="56">
        <v>1</v>
      </c>
      <c r="F816" s="56">
        <v>1</v>
      </c>
      <c r="G816" s="56">
        <v>0</v>
      </c>
      <c r="H816" s="56">
        <v>2</v>
      </c>
      <c r="I816" s="56">
        <v>8</v>
      </c>
      <c r="J816" s="104">
        <v>0.25</v>
      </c>
      <c r="K816" s="56" t="s">
        <v>94</v>
      </c>
      <c r="L816" s="56" t="s">
        <v>89</v>
      </c>
      <c r="M816" s="56" t="s">
        <v>90</v>
      </c>
      <c r="N816" s="56">
        <v>100</v>
      </c>
      <c r="O816" s="56"/>
      <c r="P816" s="56"/>
      <c r="Q816" s="56"/>
      <c r="R816" s="56" t="s">
        <v>18</v>
      </c>
      <c r="S816" s="57" t="s">
        <v>91</v>
      </c>
      <c r="T816" s="58" t="s">
        <v>7330</v>
      </c>
      <c r="U816" s="56" t="s">
        <v>13</v>
      </c>
      <c r="V816" s="58" t="s">
        <v>13</v>
      </c>
      <c r="W816" s="58" t="s">
        <v>7330</v>
      </c>
      <c r="X816" s="58" t="s">
        <v>13</v>
      </c>
      <c r="Y816" s="58" t="s">
        <v>13</v>
      </c>
      <c r="Z816" s="58" t="s">
        <v>13</v>
      </c>
      <c r="AA816" s="58" t="s">
        <v>13</v>
      </c>
      <c r="AB816" s="58" t="s">
        <v>13</v>
      </c>
      <c r="AC816" s="56" t="s">
        <v>13</v>
      </c>
      <c r="AD816" s="56" t="s">
        <v>13</v>
      </c>
      <c r="AE816" s="56" t="s">
        <v>13</v>
      </c>
      <c r="AF816" s="56" t="s">
        <v>13</v>
      </c>
      <c r="AG816" s="56" t="s">
        <v>13</v>
      </c>
      <c r="AH816" s="56" t="s">
        <v>13</v>
      </c>
    </row>
    <row r="817" spans="1:34" ht="24.9" customHeight="1" x14ac:dyDescent="0.3">
      <c r="A817" s="54" t="s">
        <v>935</v>
      </c>
      <c r="B817" s="55" t="s">
        <v>929</v>
      </c>
      <c r="C817" s="56" t="s">
        <v>410</v>
      </c>
      <c r="D817" s="56"/>
      <c r="E817" s="56">
        <v>3</v>
      </c>
      <c r="F817" s="56">
        <v>0</v>
      </c>
      <c r="G817" s="56">
        <v>0</v>
      </c>
      <c r="H817" s="56">
        <v>3</v>
      </c>
      <c r="I817" s="56">
        <v>31</v>
      </c>
      <c r="J817" s="104">
        <v>9.6774193548387094E-2</v>
      </c>
      <c r="K817" s="56" t="s">
        <v>936</v>
      </c>
      <c r="L817" s="56" t="s">
        <v>932</v>
      </c>
      <c r="M817" s="56" t="s">
        <v>933</v>
      </c>
      <c r="N817" s="56" t="s">
        <v>7374</v>
      </c>
      <c r="O817" s="56"/>
      <c r="P817" s="56"/>
      <c r="Q817" s="56"/>
      <c r="R817" s="56" t="s">
        <v>63</v>
      </c>
      <c r="S817" s="56" t="s">
        <v>250</v>
      </c>
      <c r="T817" s="58" t="s">
        <v>7330</v>
      </c>
      <c r="U817" s="56" t="s">
        <v>13</v>
      </c>
      <c r="V817" s="58" t="s">
        <v>13</v>
      </c>
      <c r="W817" s="58" t="s">
        <v>7330</v>
      </c>
      <c r="X817" s="58" t="s">
        <v>13</v>
      </c>
      <c r="Y817" s="58" t="s">
        <v>13</v>
      </c>
      <c r="Z817" s="58" t="s">
        <v>13</v>
      </c>
      <c r="AA817" s="58" t="s">
        <v>13</v>
      </c>
      <c r="AB817" s="58" t="s">
        <v>13</v>
      </c>
      <c r="AC817" s="56" t="s">
        <v>13</v>
      </c>
      <c r="AD817" s="56" t="s">
        <v>13</v>
      </c>
      <c r="AE817" s="56" t="s">
        <v>13</v>
      </c>
      <c r="AF817" s="56" t="s">
        <v>13</v>
      </c>
      <c r="AG817" s="56" t="s">
        <v>13</v>
      </c>
      <c r="AH817" s="56" t="s">
        <v>13</v>
      </c>
    </row>
    <row r="818" spans="1:34" ht="24.9" customHeight="1" x14ac:dyDescent="0.3">
      <c r="A818" s="54" t="s">
        <v>3665</v>
      </c>
      <c r="B818" s="55" t="s">
        <v>3664</v>
      </c>
      <c r="C818" s="56" t="s">
        <v>3667</v>
      </c>
      <c r="D818" s="56"/>
      <c r="E818" s="56">
        <v>0</v>
      </c>
      <c r="F818" s="56">
        <v>0</v>
      </c>
      <c r="G818" s="56">
        <v>1</v>
      </c>
      <c r="H818" s="56">
        <v>1</v>
      </c>
      <c r="I818" s="56">
        <v>12</v>
      </c>
      <c r="J818" s="104">
        <v>8.3333333333333329E-2</v>
      </c>
      <c r="K818" s="56" t="s">
        <v>3666</v>
      </c>
      <c r="L818" s="56" t="s">
        <v>3668</v>
      </c>
      <c r="M818" s="56" t="s">
        <v>3669</v>
      </c>
      <c r="N818" s="56">
        <v>99</v>
      </c>
      <c r="O818" s="56"/>
      <c r="P818" s="56"/>
      <c r="Q818" s="56"/>
      <c r="R818" s="56" t="s">
        <v>18</v>
      </c>
      <c r="S818" s="57" t="s">
        <v>130</v>
      </c>
      <c r="T818" s="58" t="s">
        <v>13</v>
      </c>
      <c r="U818" s="56" t="s">
        <v>13</v>
      </c>
      <c r="V818" s="58" t="s">
        <v>7330</v>
      </c>
      <c r="W818" s="58" t="s">
        <v>13</v>
      </c>
      <c r="X818" s="58" t="s">
        <v>13</v>
      </c>
      <c r="Y818" s="58" t="s">
        <v>7330</v>
      </c>
      <c r="Z818" s="58" t="s">
        <v>13</v>
      </c>
      <c r="AA818" s="58" t="s">
        <v>13</v>
      </c>
      <c r="AB818" s="58" t="s">
        <v>13</v>
      </c>
      <c r="AC818" s="56" t="s">
        <v>13</v>
      </c>
      <c r="AD818" s="56" t="s">
        <v>7330</v>
      </c>
      <c r="AE818" s="56" t="s">
        <v>13</v>
      </c>
      <c r="AF818" s="56" t="s">
        <v>13</v>
      </c>
      <c r="AG818" s="56" t="s">
        <v>13</v>
      </c>
      <c r="AH818" s="56" t="s">
        <v>13</v>
      </c>
    </row>
    <row r="819" spans="1:34" ht="24.9" customHeight="1" x14ac:dyDescent="0.3">
      <c r="A819" s="59" t="s">
        <v>772</v>
      </c>
      <c r="B819" s="60" t="s">
        <v>770</v>
      </c>
      <c r="C819" s="57" t="s">
        <v>774</v>
      </c>
      <c r="D819" s="57" t="s">
        <v>771</v>
      </c>
      <c r="E819" s="57">
        <v>1</v>
      </c>
      <c r="F819" s="57">
        <v>2</v>
      </c>
      <c r="G819" s="57">
        <v>2</v>
      </c>
      <c r="H819" s="57">
        <v>5</v>
      </c>
      <c r="I819" s="57">
        <v>21</v>
      </c>
      <c r="J819" s="104">
        <v>0.23809523809523808</v>
      </c>
      <c r="K819" s="56" t="s">
        <v>773</v>
      </c>
      <c r="L819" s="57" t="s">
        <v>775</v>
      </c>
      <c r="M819" s="57" t="s">
        <v>776</v>
      </c>
      <c r="N819" s="57">
        <v>100</v>
      </c>
      <c r="O819" s="57"/>
      <c r="P819" s="57"/>
      <c r="Q819" s="57"/>
      <c r="R819" s="57" t="s">
        <v>18</v>
      </c>
      <c r="S819" s="57" t="s">
        <v>102</v>
      </c>
      <c r="T819" s="61" t="s">
        <v>13</v>
      </c>
      <c r="U819" s="56" t="s">
        <v>7330</v>
      </c>
      <c r="V819" s="61" t="s">
        <v>13</v>
      </c>
      <c r="W819" s="61" t="s">
        <v>13</v>
      </c>
      <c r="X819" s="61" t="s">
        <v>13</v>
      </c>
      <c r="Y819" s="61" t="s">
        <v>13</v>
      </c>
      <c r="Z819" s="61" t="s">
        <v>13</v>
      </c>
      <c r="AA819" s="61" t="s">
        <v>13</v>
      </c>
      <c r="AB819" s="61" t="s">
        <v>13</v>
      </c>
      <c r="AC819" s="56" t="s">
        <v>13</v>
      </c>
      <c r="AD819" s="56" t="s">
        <v>13</v>
      </c>
      <c r="AE819" s="56" t="s">
        <v>13</v>
      </c>
      <c r="AF819" s="56" t="s">
        <v>13</v>
      </c>
      <c r="AG819" s="56" t="s">
        <v>7330</v>
      </c>
      <c r="AH819" s="56" t="s">
        <v>13</v>
      </c>
    </row>
    <row r="820" spans="1:34" ht="24.9" customHeight="1" x14ac:dyDescent="0.3">
      <c r="A820" s="54" t="s">
        <v>4841</v>
      </c>
      <c r="B820" s="55" t="s">
        <v>4840</v>
      </c>
      <c r="C820" s="56" t="s">
        <v>110</v>
      </c>
      <c r="D820" s="56"/>
      <c r="E820" s="56">
        <v>1</v>
      </c>
      <c r="F820" s="56">
        <v>0</v>
      </c>
      <c r="G820" s="56">
        <v>0</v>
      </c>
      <c r="H820" s="56">
        <v>1</v>
      </c>
      <c r="I820" s="56">
        <v>5</v>
      </c>
      <c r="J820" s="104">
        <v>0.2</v>
      </c>
      <c r="K820" s="56" t="s">
        <v>4842</v>
      </c>
      <c r="L820" s="56" t="s">
        <v>4843</v>
      </c>
      <c r="M820" s="56" t="s">
        <v>110</v>
      </c>
      <c r="N820" s="56" t="s">
        <v>7392</v>
      </c>
      <c r="O820" s="57" t="s">
        <v>17906</v>
      </c>
      <c r="P820" s="56" t="s">
        <v>1403</v>
      </c>
      <c r="Q820" s="56" t="s">
        <v>7392</v>
      </c>
      <c r="R820" s="56" t="s">
        <v>112</v>
      </c>
      <c r="S820" s="56" t="s">
        <v>113</v>
      </c>
      <c r="T820" s="58" t="s">
        <v>7330</v>
      </c>
      <c r="U820" s="56" t="s">
        <v>13</v>
      </c>
      <c r="V820" s="58" t="s">
        <v>13</v>
      </c>
      <c r="W820" s="58" t="s">
        <v>7330</v>
      </c>
      <c r="X820" s="58" t="s">
        <v>13</v>
      </c>
      <c r="Y820" s="58" t="s">
        <v>13</v>
      </c>
      <c r="Z820" s="58" t="s">
        <v>13</v>
      </c>
      <c r="AA820" s="58" t="s">
        <v>13</v>
      </c>
      <c r="AB820" s="58" t="s">
        <v>13</v>
      </c>
      <c r="AC820" s="56" t="s">
        <v>13</v>
      </c>
      <c r="AD820" s="56" t="s">
        <v>13</v>
      </c>
      <c r="AE820" s="56" t="s">
        <v>13</v>
      </c>
      <c r="AF820" s="56" t="s">
        <v>13</v>
      </c>
      <c r="AG820" s="56" t="s">
        <v>13</v>
      </c>
      <c r="AH820" s="56" t="s">
        <v>13</v>
      </c>
    </row>
    <row r="821" spans="1:34" ht="24.9" customHeight="1" x14ac:dyDescent="0.3">
      <c r="A821" s="54" t="s">
        <v>6683</v>
      </c>
      <c r="B821" s="55" t="s">
        <v>6677</v>
      </c>
      <c r="C821" s="56" t="s">
        <v>6680</v>
      </c>
      <c r="D821" s="56"/>
      <c r="E821" s="56">
        <v>2</v>
      </c>
      <c r="F821" s="56">
        <v>0</v>
      </c>
      <c r="G821" s="56">
        <v>0</v>
      </c>
      <c r="H821" s="56">
        <v>2</v>
      </c>
      <c r="I821" s="56">
        <v>25</v>
      </c>
      <c r="J821" s="104">
        <v>0.08</v>
      </c>
      <c r="K821" s="56" t="s">
        <v>6684</v>
      </c>
      <c r="L821" s="56" t="s">
        <v>6681</v>
      </c>
      <c r="M821" s="56" t="s">
        <v>6682</v>
      </c>
      <c r="N821" s="56" t="s">
        <v>7374</v>
      </c>
      <c r="O821" s="56"/>
      <c r="P821" s="56"/>
      <c r="Q821" s="56"/>
      <c r="R821" s="56" t="s">
        <v>18</v>
      </c>
      <c r="S821" s="56" t="s">
        <v>644</v>
      </c>
      <c r="T821" s="58" t="s">
        <v>7330</v>
      </c>
      <c r="U821" s="56" t="s">
        <v>13</v>
      </c>
      <c r="V821" s="58" t="s">
        <v>13</v>
      </c>
      <c r="W821" s="58" t="s">
        <v>7330</v>
      </c>
      <c r="X821" s="58" t="s">
        <v>13</v>
      </c>
      <c r="Y821" s="58" t="s">
        <v>13</v>
      </c>
      <c r="Z821" s="58" t="s">
        <v>13</v>
      </c>
      <c r="AA821" s="58" t="s">
        <v>13</v>
      </c>
      <c r="AB821" s="58" t="s">
        <v>13</v>
      </c>
      <c r="AC821" s="56" t="s">
        <v>13</v>
      </c>
      <c r="AD821" s="56" t="s">
        <v>13</v>
      </c>
      <c r="AE821" s="56" t="s">
        <v>13</v>
      </c>
      <c r="AF821" s="56" t="s">
        <v>13</v>
      </c>
      <c r="AG821" s="56" t="s">
        <v>13</v>
      </c>
      <c r="AH821" s="56" t="s">
        <v>13</v>
      </c>
    </row>
    <row r="822" spans="1:34" ht="24.9" customHeight="1" x14ac:dyDescent="0.3">
      <c r="A822" s="54" t="s">
        <v>2647</v>
      </c>
      <c r="B822" s="55" t="s">
        <v>2639</v>
      </c>
      <c r="C822" s="56" t="s">
        <v>2643</v>
      </c>
      <c r="D822" s="56" t="s">
        <v>2640</v>
      </c>
      <c r="E822" s="56">
        <v>1</v>
      </c>
      <c r="F822" s="56">
        <v>1</v>
      </c>
      <c r="G822" s="56">
        <v>2</v>
      </c>
      <c r="H822" s="56">
        <v>4</v>
      </c>
      <c r="I822" s="56">
        <v>39</v>
      </c>
      <c r="J822" s="104">
        <v>0.10256410256410256</v>
      </c>
      <c r="K822" s="56" t="s">
        <v>2648</v>
      </c>
      <c r="L822" s="56" t="s">
        <v>2644</v>
      </c>
      <c r="M822" s="56" t="s">
        <v>2643</v>
      </c>
      <c r="N822" s="56" t="s">
        <v>7372</v>
      </c>
      <c r="O822" s="56"/>
      <c r="P822" s="56"/>
      <c r="Q822" s="56"/>
      <c r="R822" s="56" t="s">
        <v>18</v>
      </c>
      <c r="S822" s="57" t="s">
        <v>19</v>
      </c>
      <c r="T822" s="58" t="s">
        <v>13</v>
      </c>
      <c r="U822" s="56" t="s">
        <v>13</v>
      </c>
      <c r="V822" s="58" t="s">
        <v>7330</v>
      </c>
      <c r="W822" s="58" t="s">
        <v>13</v>
      </c>
      <c r="X822" s="58" t="s">
        <v>13</v>
      </c>
      <c r="Y822" s="58" t="s">
        <v>7330</v>
      </c>
      <c r="Z822" s="58" t="s">
        <v>13</v>
      </c>
      <c r="AA822" s="58" t="s">
        <v>13</v>
      </c>
      <c r="AB822" s="58" t="s">
        <v>13</v>
      </c>
      <c r="AC822" s="56" t="s">
        <v>13</v>
      </c>
      <c r="AD822" s="56" t="s">
        <v>7330</v>
      </c>
      <c r="AE822" s="56" t="s">
        <v>13</v>
      </c>
      <c r="AF822" s="56" t="s">
        <v>13</v>
      </c>
      <c r="AG822" s="56" t="s">
        <v>13</v>
      </c>
      <c r="AH822" s="56" t="s">
        <v>13</v>
      </c>
    </row>
    <row r="823" spans="1:34" ht="24.9" customHeight="1" x14ac:dyDescent="0.3">
      <c r="A823" s="54" t="s">
        <v>2819</v>
      </c>
      <c r="B823" s="55" t="s">
        <v>2797</v>
      </c>
      <c r="C823" s="56" t="s">
        <v>2801</v>
      </c>
      <c r="D823" s="56" t="s">
        <v>2798</v>
      </c>
      <c r="E823" s="56">
        <v>8</v>
      </c>
      <c r="F823" s="56">
        <v>1</v>
      </c>
      <c r="G823" s="56">
        <v>4</v>
      </c>
      <c r="H823" s="56">
        <v>13</v>
      </c>
      <c r="I823" s="56">
        <v>70</v>
      </c>
      <c r="J823" s="104">
        <v>0.18571428571428572</v>
      </c>
      <c r="K823" s="56" t="s">
        <v>2820</v>
      </c>
      <c r="L823" s="56" t="s">
        <v>2802</v>
      </c>
      <c r="M823" s="56" t="s">
        <v>2801</v>
      </c>
      <c r="N823" s="56" t="s">
        <v>7386</v>
      </c>
      <c r="O823" s="56"/>
      <c r="P823" s="56"/>
      <c r="Q823" s="56"/>
      <c r="R823" s="56" t="s">
        <v>18</v>
      </c>
      <c r="S823" s="56" t="s">
        <v>102</v>
      </c>
      <c r="T823" s="58" t="s">
        <v>7330</v>
      </c>
      <c r="U823" s="56" t="s">
        <v>13</v>
      </c>
      <c r="V823" s="58" t="s">
        <v>13</v>
      </c>
      <c r="W823" s="58" t="s">
        <v>13</v>
      </c>
      <c r="X823" s="58" t="s">
        <v>13</v>
      </c>
      <c r="Y823" s="58" t="s">
        <v>13</v>
      </c>
      <c r="Z823" s="58" t="s">
        <v>13</v>
      </c>
      <c r="AA823" s="58" t="s">
        <v>13</v>
      </c>
      <c r="AB823" s="58" t="s">
        <v>13</v>
      </c>
      <c r="AC823" s="56" t="s">
        <v>13</v>
      </c>
      <c r="AD823" s="56" t="s">
        <v>13</v>
      </c>
      <c r="AE823" s="56" t="s">
        <v>13</v>
      </c>
      <c r="AF823" s="56" t="s">
        <v>7330</v>
      </c>
      <c r="AG823" s="56" t="s">
        <v>13</v>
      </c>
      <c r="AH823" s="56" t="s">
        <v>13</v>
      </c>
    </row>
    <row r="824" spans="1:34" ht="24.9" customHeight="1" x14ac:dyDescent="0.3">
      <c r="A824" s="54" t="s">
        <v>2017</v>
      </c>
      <c r="B824" s="55" t="s">
        <v>2002</v>
      </c>
      <c r="C824" s="56" t="s">
        <v>2006</v>
      </c>
      <c r="D824" s="56" t="s">
        <v>2003</v>
      </c>
      <c r="E824" s="56">
        <v>5</v>
      </c>
      <c r="F824" s="56">
        <v>3</v>
      </c>
      <c r="G824" s="56">
        <v>5</v>
      </c>
      <c r="H824" s="56">
        <v>13</v>
      </c>
      <c r="I824" s="56">
        <v>26</v>
      </c>
      <c r="J824" s="104">
        <v>0.5</v>
      </c>
      <c r="K824" s="56" t="s">
        <v>2018</v>
      </c>
      <c r="L824" s="56" t="s">
        <v>2007</v>
      </c>
      <c r="M824" s="56" t="s">
        <v>2006</v>
      </c>
      <c r="N824" s="56">
        <v>100</v>
      </c>
      <c r="O824" s="56"/>
      <c r="P824" s="56"/>
      <c r="Q824" s="56"/>
      <c r="R824" s="56" t="s">
        <v>18</v>
      </c>
      <c r="S824" s="57" t="s">
        <v>55</v>
      </c>
      <c r="T824" s="58" t="s">
        <v>13</v>
      </c>
      <c r="U824" s="56" t="s">
        <v>13</v>
      </c>
      <c r="V824" s="58" t="s">
        <v>7330</v>
      </c>
      <c r="W824" s="58" t="s">
        <v>13</v>
      </c>
      <c r="X824" s="58" t="s">
        <v>13</v>
      </c>
      <c r="Y824" s="58" t="s">
        <v>7330</v>
      </c>
      <c r="Z824" s="58" t="s">
        <v>13</v>
      </c>
      <c r="AA824" s="58" t="s">
        <v>13</v>
      </c>
      <c r="AB824" s="58" t="s">
        <v>7330</v>
      </c>
      <c r="AC824" s="56" t="s">
        <v>13</v>
      </c>
      <c r="AD824" s="56" t="s">
        <v>13</v>
      </c>
      <c r="AE824" s="56" t="s">
        <v>7330</v>
      </c>
      <c r="AF824" s="56" t="s">
        <v>13</v>
      </c>
      <c r="AG824" s="56" t="s">
        <v>13</v>
      </c>
      <c r="AH824" s="56" t="s">
        <v>7330</v>
      </c>
    </row>
    <row r="825" spans="1:34" ht="24.9" customHeight="1" x14ac:dyDescent="0.3">
      <c r="A825" s="54" t="s">
        <v>2031</v>
      </c>
      <c r="B825" s="55" t="s">
        <v>2002</v>
      </c>
      <c r="C825" s="56" t="s">
        <v>2006</v>
      </c>
      <c r="D825" s="56" t="s">
        <v>2003</v>
      </c>
      <c r="E825" s="56">
        <v>5</v>
      </c>
      <c r="F825" s="56">
        <v>3</v>
      </c>
      <c r="G825" s="56">
        <v>5</v>
      </c>
      <c r="H825" s="56">
        <v>13</v>
      </c>
      <c r="I825" s="56">
        <v>26</v>
      </c>
      <c r="J825" s="104">
        <v>0.5</v>
      </c>
      <c r="K825" s="56" t="s">
        <v>2032</v>
      </c>
      <c r="L825" s="56" t="s">
        <v>2007</v>
      </c>
      <c r="M825" s="56" t="s">
        <v>2006</v>
      </c>
      <c r="N825" s="56">
        <v>100</v>
      </c>
      <c r="O825" s="56"/>
      <c r="P825" s="56"/>
      <c r="Q825" s="56"/>
      <c r="R825" s="56" t="s">
        <v>18</v>
      </c>
      <c r="S825" s="57" t="s">
        <v>55</v>
      </c>
      <c r="T825" s="58" t="s">
        <v>7330</v>
      </c>
      <c r="U825" s="56" t="s">
        <v>13</v>
      </c>
      <c r="V825" s="58" t="s">
        <v>13</v>
      </c>
      <c r="W825" s="58" t="s">
        <v>13</v>
      </c>
      <c r="X825" s="58" t="s">
        <v>13</v>
      </c>
      <c r="Y825" s="58" t="s">
        <v>13</v>
      </c>
      <c r="Z825" s="58" t="s">
        <v>7330</v>
      </c>
      <c r="AA825" s="58" t="s">
        <v>13</v>
      </c>
      <c r="AB825" s="58" t="s">
        <v>13</v>
      </c>
      <c r="AC825" s="56" t="s">
        <v>13</v>
      </c>
      <c r="AD825" s="56" t="s">
        <v>13</v>
      </c>
      <c r="AE825" s="56" t="s">
        <v>13</v>
      </c>
      <c r="AF825" s="56" t="s">
        <v>13</v>
      </c>
      <c r="AG825" s="56" t="s">
        <v>13</v>
      </c>
      <c r="AH825" s="56" t="s">
        <v>13</v>
      </c>
    </row>
    <row r="826" spans="1:34" ht="24.9" customHeight="1" x14ac:dyDescent="0.3">
      <c r="A826" s="54" t="s">
        <v>6066</v>
      </c>
      <c r="B826" s="55" t="s">
        <v>6043</v>
      </c>
      <c r="C826" s="56" t="s">
        <v>6047</v>
      </c>
      <c r="D826" s="56" t="s">
        <v>6044</v>
      </c>
      <c r="E826" s="56">
        <v>7</v>
      </c>
      <c r="F826" s="56">
        <v>7</v>
      </c>
      <c r="G826" s="56">
        <v>10</v>
      </c>
      <c r="H826" s="56">
        <v>24</v>
      </c>
      <c r="I826" s="56">
        <v>52</v>
      </c>
      <c r="J826" s="104">
        <v>0.46153846153846156</v>
      </c>
      <c r="K826" s="56" t="s">
        <v>6067</v>
      </c>
      <c r="L826" s="56" t="s">
        <v>6048</v>
      </c>
      <c r="M826" s="56" t="s">
        <v>6049</v>
      </c>
      <c r="N826" s="56">
        <v>100</v>
      </c>
      <c r="O826" s="56"/>
      <c r="P826" s="56"/>
      <c r="Q826" s="56"/>
      <c r="R826" s="56" t="s">
        <v>18</v>
      </c>
      <c r="S826" s="56" t="s">
        <v>680</v>
      </c>
      <c r="T826" s="58" t="s">
        <v>13</v>
      </c>
      <c r="U826" s="56" t="s">
        <v>13</v>
      </c>
      <c r="V826" s="58" t="s">
        <v>7330</v>
      </c>
      <c r="W826" s="58" t="s">
        <v>13</v>
      </c>
      <c r="X826" s="58" t="s">
        <v>13</v>
      </c>
      <c r="Y826" s="58" t="s">
        <v>7330</v>
      </c>
      <c r="Z826" s="58" t="s">
        <v>13</v>
      </c>
      <c r="AA826" s="58" t="s">
        <v>13</v>
      </c>
      <c r="AB826" s="58" t="s">
        <v>7330</v>
      </c>
      <c r="AC826" s="56" t="s">
        <v>13</v>
      </c>
      <c r="AD826" s="56" t="s">
        <v>13</v>
      </c>
      <c r="AE826" s="56" t="s">
        <v>7330</v>
      </c>
      <c r="AF826" s="56" t="s">
        <v>13</v>
      </c>
      <c r="AG826" s="56" t="s">
        <v>13</v>
      </c>
      <c r="AH826" s="56" t="s">
        <v>13</v>
      </c>
    </row>
    <row r="827" spans="1:34" ht="24.9" customHeight="1" x14ac:dyDescent="0.3">
      <c r="A827" s="54" t="s">
        <v>3859</v>
      </c>
      <c r="B827" s="55" t="s">
        <v>3858</v>
      </c>
      <c r="C827" s="56" t="s">
        <v>3861</v>
      </c>
      <c r="D827" s="56"/>
      <c r="E827" s="56">
        <v>1</v>
      </c>
      <c r="F827" s="56">
        <v>0</v>
      </c>
      <c r="G827" s="56">
        <v>0</v>
      </c>
      <c r="H827" s="56">
        <v>1</v>
      </c>
      <c r="I827" s="56">
        <v>11</v>
      </c>
      <c r="J827" s="104">
        <v>9.0909090909090912E-2</v>
      </c>
      <c r="K827" s="56" t="s">
        <v>3860</v>
      </c>
      <c r="L827" s="56" t="s">
        <v>3862</v>
      </c>
      <c r="M827" s="56" t="s">
        <v>3863</v>
      </c>
      <c r="N827" s="56">
        <v>100</v>
      </c>
      <c r="O827" s="56"/>
      <c r="P827" s="56"/>
      <c r="Q827" s="56"/>
      <c r="R827" s="56" t="s">
        <v>18</v>
      </c>
      <c r="S827" s="56" t="s">
        <v>644</v>
      </c>
      <c r="T827" s="58" t="s">
        <v>7330</v>
      </c>
      <c r="U827" s="56" t="s">
        <v>13</v>
      </c>
      <c r="V827" s="58" t="s">
        <v>13</v>
      </c>
      <c r="W827" s="58" t="s">
        <v>7330</v>
      </c>
      <c r="X827" s="58" t="s">
        <v>13</v>
      </c>
      <c r="Y827" s="58" t="s">
        <v>13</v>
      </c>
      <c r="Z827" s="58" t="s">
        <v>13</v>
      </c>
      <c r="AA827" s="58" t="s">
        <v>13</v>
      </c>
      <c r="AB827" s="58" t="s">
        <v>13</v>
      </c>
      <c r="AC827" s="56" t="s">
        <v>13</v>
      </c>
      <c r="AD827" s="56" t="s">
        <v>13</v>
      </c>
      <c r="AE827" s="56" t="s">
        <v>13</v>
      </c>
      <c r="AF827" s="56" t="s">
        <v>13</v>
      </c>
      <c r="AG827" s="56" t="s">
        <v>13</v>
      </c>
      <c r="AH827" s="56" t="s">
        <v>13</v>
      </c>
    </row>
    <row r="828" spans="1:34" ht="24.9" customHeight="1" x14ac:dyDescent="0.3">
      <c r="A828" s="54" t="s">
        <v>1699</v>
      </c>
      <c r="B828" s="55" t="s">
        <v>1670</v>
      </c>
      <c r="C828" s="56" t="s">
        <v>1674</v>
      </c>
      <c r="D828" s="56" t="s">
        <v>1671</v>
      </c>
      <c r="E828" s="56">
        <v>7</v>
      </c>
      <c r="F828" s="56">
        <v>1</v>
      </c>
      <c r="G828" s="56">
        <v>6</v>
      </c>
      <c r="H828" s="56">
        <v>14</v>
      </c>
      <c r="I828" s="56">
        <v>20</v>
      </c>
      <c r="J828" s="104">
        <v>0.7</v>
      </c>
      <c r="K828" s="56" t="s">
        <v>1700</v>
      </c>
      <c r="L828" s="56" t="s">
        <v>1675</v>
      </c>
      <c r="M828" s="56" t="s">
        <v>1676</v>
      </c>
      <c r="N828" s="56">
        <v>100</v>
      </c>
      <c r="O828" s="56"/>
      <c r="P828" s="56"/>
      <c r="Q828" s="56"/>
      <c r="R828" s="56" t="s">
        <v>18</v>
      </c>
      <c r="S828" s="56" t="s">
        <v>102</v>
      </c>
      <c r="T828" s="58" t="s">
        <v>7330</v>
      </c>
      <c r="U828" s="56" t="s">
        <v>13</v>
      </c>
      <c r="V828" s="58" t="s">
        <v>13</v>
      </c>
      <c r="W828" s="58" t="s">
        <v>7330</v>
      </c>
      <c r="X828" s="58" t="s">
        <v>13</v>
      </c>
      <c r="Y828" s="58" t="s">
        <v>13</v>
      </c>
      <c r="Z828" s="58" t="s">
        <v>7330</v>
      </c>
      <c r="AA828" s="58" t="s">
        <v>13</v>
      </c>
      <c r="AB828" s="58" t="s">
        <v>13</v>
      </c>
      <c r="AC828" s="56" t="s">
        <v>13</v>
      </c>
      <c r="AD828" s="56" t="s">
        <v>13</v>
      </c>
      <c r="AE828" s="56" t="s">
        <v>13</v>
      </c>
      <c r="AF828" s="56" t="s">
        <v>7330</v>
      </c>
      <c r="AG828" s="56" t="s">
        <v>13</v>
      </c>
      <c r="AH828" s="56" t="s">
        <v>13</v>
      </c>
    </row>
    <row r="829" spans="1:34" ht="24.9" customHeight="1" x14ac:dyDescent="0.3">
      <c r="A829" s="59" t="s">
        <v>5213</v>
      </c>
      <c r="B829" s="60" t="s">
        <v>5205</v>
      </c>
      <c r="C829" s="57" t="s">
        <v>4416</v>
      </c>
      <c r="D829" s="57" t="s">
        <v>5206</v>
      </c>
      <c r="E829" s="57">
        <v>2</v>
      </c>
      <c r="F829" s="57">
        <v>5</v>
      </c>
      <c r="G829" s="57">
        <v>2</v>
      </c>
      <c r="H829" s="57">
        <v>9</v>
      </c>
      <c r="I829" s="57">
        <v>25</v>
      </c>
      <c r="J829" s="104">
        <v>0.36</v>
      </c>
      <c r="K829" s="56" t="s">
        <v>5214</v>
      </c>
      <c r="L829" s="57" t="s">
        <v>5209</v>
      </c>
      <c r="M829" s="57" t="s">
        <v>5210</v>
      </c>
      <c r="N829" s="57" t="s">
        <v>7372</v>
      </c>
      <c r="O829" s="57"/>
      <c r="P829" s="57"/>
      <c r="Q829" s="57"/>
      <c r="R829" s="57" t="s">
        <v>18</v>
      </c>
      <c r="S829" s="56" t="s">
        <v>465</v>
      </c>
      <c r="T829" s="61" t="s">
        <v>13</v>
      </c>
      <c r="U829" s="56" t="s">
        <v>7330</v>
      </c>
      <c r="V829" s="61" t="s">
        <v>13</v>
      </c>
      <c r="W829" s="61" t="s">
        <v>13</v>
      </c>
      <c r="X829" s="61" t="s">
        <v>7330</v>
      </c>
      <c r="Y829" s="61" t="s">
        <v>13</v>
      </c>
      <c r="Z829" s="61" t="s">
        <v>13</v>
      </c>
      <c r="AA829" s="58" t="s">
        <v>7330</v>
      </c>
      <c r="AB829" s="61" t="s">
        <v>13</v>
      </c>
      <c r="AC829" s="56" t="s">
        <v>13</v>
      </c>
      <c r="AD829" s="56" t="s">
        <v>7330</v>
      </c>
      <c r="AE829" s="56" t="s">
        <v>13</v>
      </c>
      <c r="AF829" s="56" t="s">
        <v>13</v>
      </c>
      <c r="AG829" s="56" t="s">
        <v>13</v>
      </c>
      <c r="AH829" s="56" t="s">
        <v>13</v>
      </c>
    </row>
    <row r="830" spans="1:34" ht="24.9" customHeight="1" x14ac:dyDescent="0.3">
      <c r="A830" s="54" t="s">
        <v>405</v>
      </c>
      <c r="B830" s="55" t="s">
        <v>398</v>
      </c>
      <c r="C830" s="56" t="s">
        <v>110</v>
      </c>
      <c r="D830" s="56"/>
      <c r="E830" s="56">
        <v>1</v>
      </c>
      <c r="F830" s="56">
        <v>0</v>
      </c>
      <c r="G830" s="56">
        <v>1</v>
      </c>
      <c r="H830" s="56">
        <v>2</v>
      </c>
      <c r="I830" s="56">
        <v>12</v>
      </c>
      <c r="J830" s="104">
        <v>0.16666666666666666</v>
      </c>
      <c r="K830" s="56" t="s">
        <v>406</v>
      </c>
      <c r="L830" s="56" t="s">
        <v>13</v>
      </c>
      <c r="M830" s="56" t="s">
        <v>13</v>
      </c>
      <c r="N830" s="56" t="s">
        <v>13</v>
      </c>
      <c r="O830" s="57" t="s">
        <v>17931</v>
      </c>
      <c r="P830" s="56" t="s">
        <v>401</v>
      </c>
      <c r="Q830" s="56" t="s">
        <v>7378</v>
      </c>
      <c r="R830" s="56" t="s">
        <v>402</v>
      </c>
      <c r="S830" s="56" t="s">
        <v>403</v>
      </c>
      <c r="T830" s="58" t="s">
        <v>7330</v>
      </c>
      <c r="U830" s="56" t="s">
        <v>13</v>
      </c>
      <c r="V830" s="58" t="s">
        <v>13</v>
      </c>
      <c r="W830" s="58" t="s">
        <v>7330</v>
      </c>
      <c r="X830" s="58" t="s">
        <v>13</v>
      </c>
      <c r="Y830" s="58" t="s">
        <v>13</v>
      </c>
      <c r="Z830" s="58" t="s">
        <v>13</v>
      </c>
      <c r="AA830" s="58" t="s">
        <v>13</v>
      </c>
      <c r="AB830" s="58" t="s">
        <v>13</v>
      </c>
      <c r="AC830" s="56" t="s">
        <v>7330</v>
      </c>
      <c r="AD830" s="56" t="s">
        <v>13</v>
      </c>
      <c r="AE830" s="56" t="s">
        <v>13</v>
      </c>
      <c r="AF830" s="56" t="s">
        <v>7330</v>
      </c>
      <c r="AG830" s="56" t="s">
        <v>13</v>
      </c>
      <c r="AH830" s="56" t="s">
        <v>13</v>
      </c>
    </row>
    <row r="831" spans="1:34" ht="24.9" customHeight="1" x14ac:dyDescent="0.3">
      <c r="A831" s="54" t="s">
        <v>6896</v>
      </c>
      <c r="B831" s="55" t="s">
        <v>6887</v>
      </c>
      <c r="C831" s="56" t="s">
        <v>207</v>
      </c>
      <c r="D831" s="56"/>
      <c r="E831" s="56">
        <v>3</v>
      </c>
      <c r="F831" s="56">
        <v>0</v>
      </c>
      <c r="G831" s="56">
        <v>2</v>
      </c>
      <c r="H831" s="56">
        <v>5</v>
      </c>
      <c r="I831" s="56">
        <v>32</v>
      </c>
      <c r="J831" s="104">
        <v>0.15625</v>
      </c>
      <c r="K831" s="56" t="s">
        <v>6897</v>
      </c>
      <c r="L831" s="56" t="s">
        <v>6890</v>
      </c>
      <c r="M831" s="56" t="s">
        <v>6891</v>
      </c>
      <c r="N831" s="56" t="s">
        <v>7372</v>
      </c>
      <c r="O831" s="56"/>
      <c r="P831" s="56"/>
      <c r="Q831" s="56"/>
      <c r="R831" s="56" t="s">
        <v>18</v>
      </c>
      <c r="S831" s="57" t="s">
        <v>130</v>
      </c>
      <c r="T831" s="58" t="s">
        <v>7330</v>
      </c>
      <c r="U831" s="56" t="s">
        <v>13</v>
      </c>
      <c r="V831" s="58" t="s">
        <v>13</v>
      </c>
      <c r="W831" s="58" t="s">
        <v>7330</v>
      </c>
      <c r="X831" s="58" t="s">
        <v>13</v>
      </c>
      <c r="Y831" s="58" t="s">
        <v>13</v>
      </c>
      <c r="Z831" s="58" t="s">
        <v>13</v>
      </c>
      <c r="AA831" s="58" t="s">
        <v>13</v>
      </c>
      <c r="AB831" s="58" t="s">
        <v>13</v>
      </c>
      <c r="AC831" s="56" t="s">
        <v>13</v>
      </c>
      <c r="AD831" s="56" t="s">
        <v>13</v>
      </c>
      <c r="AE831" s="56" t="s">
        <v>13</v>
      </c>
      <c r="AF831" s="56" t="s">
        <v>13</v>
      </c>
      <c r="AG831" s="56" t="s">
        <v>13</v>
      </c>
      <c r="AH831" s="56" t="s">
        <v>13</v>
      </c>
    </row>
    <row r="832" spans="1:34" ht="24.9" customHeight="1" x14ac:dyDescent="0.3">
      <c r="A832" s="54" t="s">
        <v>6167</v>
      </c>
      <c r="B832" s="55" t="s">
        <v>6153</v>
      </c>
      <c r="C832" s="56" t="s">
        <v>6157</v>
      </c>
      <c r="D832" s="56" t="s">
        <v>6154</v>
      </c>
      <c r="E832" s="56">
        <v>3</v>
      </c>
      <c r="F832" s="56">
        <v>1</v>
      </c>
      <c r="G832" s="56">
        <v>5</v>
      </c>
      <c r="H832" s="56">
        <v>9</v>
      </c>
      <c r="I832" s="56">
        <v>24</v>
      </c>
      <c r="J832" s="104">
        <v>0.375</v>
      </c>
      <c r="K832" s="56" t="s">
        <v>6168</v>
      </c>
      <c r="L832" s="56" t="s">
        <v>6158</v>
      </c>
      <c r="M832" s="56" t="s">
        <v>6159</v>
      </c>
      <c r="N832" s="56">
        <v>100</v>
      </c>
      <c r="O832" s="56"/>
      <c r="P832" s="56"/>
      <c r="Q832" s="56"/>
      <c r="R832" s="56" t="s">
        <v>18</v>
      </c>
      <c r="S832" s="56" t="s">
        <v>644</v>
      </c>
      <c r="T832" s="58" t="s">
        <v>13</v>
      </c>
      <c r="U832" s="56" t="s">
        <v>13</v>
      </c>
      <c r="V832" s="58" t="s">
        <v>7330</v>
      </c>
      <c r="W832" s="58" t="s">
        <v>13</v>
      </c>
      <c r="X832" s="58" t="s">
        <v>13</v>
      </c>
      <c r="Y832" s="58" t="s">
        <v>7330</v>
      </c>
      <c r="Z832" s="58" t="s">
        <v>13</v>
      </c>
      <c r="AA832" s="58" t="s">
        <v>13</v>
      </c>
      <c r="AB832" s="58" t="s">
        <v>13</v>
      </c>
      <c r="AC832" s="56" t="s">
        <v>13</v>
      </c>
      <c r="AD832" s="56" t="s">
        <v>7330</v>
      </c>
      <c r="AE832" s="56" t="s">
        <v>13</v>
      </c>
      <c r="AF832" s="56" t="s">
        <v>13</v>
      </c>
      <c r="AG832" s="56" t="s">
        <v>13</v>
      </c>
      <c r="AH832" s="56" t="s">
        <v>13</v>
      </c>
    </row>
    <row r="833" spans="1:34" ht="24.9" customHeight="1" x14ac:dyDescent="0.3">
      <c r="A833" s="59" t="s">
        <v>7162</v>
      </c>
      <c r="B833" s="60" t="s">
        <v>7160</v>
      </c>
      <c r="C833" s="57" t="s">
        <v>7164</v>
      </c>
      <c r="D833" s="57" t="s">
        <v>7161</v>
      </c>
      <c r="E833" s="57">
        <v>2</v>
      </c>
      <c r="F833" s="57">
        <v>1</v>
      </c>
      <c r="G833" s="57">
        <v>0</v>
      </c>
      <c r="H833" s="57">
        <v>3</v>
      </c>
      <c r="I833" s="57">
        <v>18</v>
      </c>
      <c r="J833" s="104">
        <v>0.16666666666666666</v>
      </c>
      <c r="K833" s="56" t="s">
        <v>7163</v>
      </c>
      <c r="L833" s="57" t="s">
        <v>7165</v>
      </c>
      <c r="M833" s="57" t="s">
        <v>7166</v>
      </c>
      <c r="N833" s="57">
        <v>100</v>
      </c>
      <c r="O833" s="57"/>
      <c r="P833" s="57"/>
      <c r="Q833" s="57"/>
      <c r="R833" s="57" t="s">
        <v>18</v>
      </c>
      <c r="S833" s="56" t="s">
        <v>79</v>
      </c>
      <c r="T833" s="61" t="s">
        <v>13</v>
      </c>
      <c r="U833" s="56" t="s">
        <v>7330</v>
      </c>
      <c r="V833" s="61" t="s">
        <v>13</v>
      </c>
      <c r="W833" s="61" t="s">
        <v>13</v>
      </c>
      <c r="X833" s="61" t="s">
        <v>13</v>
      </c>
      <c r="Y833" s="61" t="s">
        <v>13</v>
      </c>
      <c r="Z833" s="61" t="s">
        <v>13</v>
      </c>
      <c r="AA833" s="61" t="s">
        <v>13</v>
      </c>
      <c r="AB833" s="61" t="s">
        <v>13</v>
      </c>
      <c r="AC833" s="56" t="s">
        <v>13</v>
      </c>
      <c r="AD833" s="56" t="s">
        <v>7330</v>
      </c>
      <c r="AE833" s="56" t="s">
        <v>13</v>
      </c>
      <c r="AF833" s="56" t="s">
        <v>13</v>
      </c>
      <c r="AG833" s="56" t="s">
        <v>13</v>
      </c>
      <c r="AH833" s="56" t="s">
        <v>13</v>
      </c>
    </row>
    <row r="834" spans="1:34" ht="24.9" customHeight="1" x14ac:dyDescent="0.3">
      <c r="A834" s="59" t="s">
        <v>86</v>
      </c>
      <c r="B834" s="60" t="s">
        <v>84</v>
      </c>
      <c r="C834" s="57" t="s">
        <v>88</v>
      </c>
      <c r="D834" s="57" t="s">
        <v>85</v>
      </c>
      <c r="E834" s="57">
        <v>1</v>
      </c>
      <c r="F834" s="57">
        <v>1</v>
      </c>
      <c r="G834" s="57">
        <v>0</v>
      </c>
      <c r="H834" s="57">
        <v>2</v>
      </c>
      <c r="I834" s="57">
        <v>8</v>
      </c>
      <c r="J834" s="104">
        <v>0.25</v>
      </c>
      <c r="K834" s="56" t="s">
        <v>87</v>
      </c>
      <c r="L834" s="57" t="s">
        <v>89</v>
      </c>
      <c r="M834" s="57" t="s">
        <v>90</v>
      </c>
      <c r="N834" s="57">
        <v>100</v>
      </c>
      <c r="O834" s="57"/>
      <c r="P834" s="57"/>
      <c r="Q834" s="57"/>
      <c r="R834" s="57" t="s">
        <v>18</v>
      </c>
      <c r="S834" s="56" t="s">
        <v>91</v>
      </c>
      <c r="T834" s="61" t="s">
        <v>13</v>
      </c>
      <c r="U834" s="56" t="s">
        <v>7330</v>
      </c>
      <c r="V834" s="61" t="s">
        <v>13</v>
      </c>
      <c r="W834" s="61" t="s">
        <v>13</v>
      </c>
      <c r="X834" s="61" t="s">
        <v>13</v>
      </c>
      <c r="Y834" s="61" t="s">
        <v>13</v>
      </c>
      <c r="Z834" s="61" t="s">
        <v>13</v>
      </c>
      <c r="AA834" s="61" t="s">
        <v>13</v>
      </c>
      <c r="AB834" s="61" t="s">
        <v>13</v>
      </c>
      <c r="AC834" s="56" t="s">
        <v>13</v>
      </c>
      <c r="AD834" s="56" t="s">
        <v>7330</v>
      </c>
      <c r="AE834" s="56" t="s">
        <v>13</v>
      </c>
      <c r="AF834" s="56" t="s">
        <v>13</v>
      </c>
      <c r="AG834" s="56" t="s">
        <v>13</v>
      </c>
      <c r="AH834" s="56" t="s">
        <v>13</v>
      </c>
    </row>
    <row r="835" spans="1:34" ht="24.9" customHeight="1" x14ac:dyDescent="0.3">
      <c r="A835" s="59" t="s">
        <v>3711</v>
      </c>
      <c r="B835" s="60" t="s">
        <v>3709</v>
      </c>
      <c r="C835" s="57" t="s">
        <v>3713</v>
      </c>
      <c r="D835" s="57" t="s">
        <v>3710</v>
      </c>
      <c r="E835" s="57">
        <v>0</v>
      </c>
      <c r="F835" s="57">
        <v>2</v>
      </c>
      <c r="G835" s="57">
        <v>0</v>
      </c>
      <c r="H835" s="57">
        <v>2</v>
      </c>
      <c r="I835" s="57">
        <v>12</v>
      </c>
      <c r="J835" s="104">
        <v>0.16666666666666666</v>
      </c>
      <c r="K835" s="56" t="s">
        <v>3712</v>
      </c>
      <c r="L835" s="57" t="s">
        <v>3714</v>
      </c>
      <c r="M835" s="57" t="s">
        <v>3715</v>
      </c>
      <c r="N835" s="57">
        <v>100</v>
      </c>
      <c r="O835" s="57"/>
      <c r="P835" s="57"/>
      <c r="Q835" s="57"/>
      <c r="R835" s="57" t="s">
        <v>18</v>
      </c>
      <c r="S835" s="57" t="s">
        <v>130</v>
      </c>
      <c r="T835" s="61" t="s">
        <v>13</v>
      </c>
      <c r="U835" s="56" t="s">
        <v>7330</v>
      </c>
      <c r="V835" s="61" t="s">
        <v>13</v>
      </c>
      <c r="W835" s="61" t="s">
        <v>13</v>
      </c>
      <c r="X835" s="61" t="s">
        <v>7330</v>
      </c>
      <c r="Y835" s="61" t="s">
        <v>13</v>
      </c>
      <c r="Z835" s="61" t="s">
        <v>13</v>
      </c>
      <c r="AA835" s="58" t="s">
        <v>7330</v>
      </c>
      <c r="AB835" s="61" t="s">
        <v>13</v>
      </c>
      <c r="AC835" s="56" t="s">
        <v>13</v>
      </c>
      <c r="AD835" s="56" t="s">
        <v>7330</v>
      </c>
      <c r="AE835" s="56" t="s">
        <v>13</v>
      </c>
      <c r="AF835" s="56" t="s">
        <v>13</v>
      </c>
      <c r="AG835" s="56" t="s">
        <v>7330</v>
      </c>
      <c r="AH835" s="56" t="s">
        <v>13</v>
      </c>
    </row>
    <row r="836" spans="1:34" ht="24.9" customHeight="1" x14ac:dyDescent="0.3">
      <c r="A836" s="59" t="s">
        <v>2714</v>
      </c>
      <c r="B836" s="60" t="s">
        <v>2707</v>
      </c>
      <c r="C836" s="57" t="s">
        <v>2711</v>
      </c>
      <c r="D836" s="57" t="s">
        <v>2708</v>
      </c>
      <c r="E836" s="57">
        <v>0</v>
      </c>
      <c r="F836" s="57">
        <v>2</v>
      </c>
      <c r="G836" s="57">
        <v>2</v>
      </c>
      <c r="H836" s="57">
        <v>4</v>
      </c>
      <c r="I836" s="57">
        <v>14</v>
      </c>
      <c r="J836" s="104">
        <v>0.2857142857142857</v>
      </c>
      <c r="K836" s="56" t="s">
        <v>2715</v>
      </c>
      <c r="L836" s="57" t="s">
        <v>2712</v>
      </c>
      <c r="M836" s="57" t="s">
        <v>2713</v>
      </c>
      <c r="N836" s="57" t="s">
        <v>7374</v>
      </c>
      <c r="O836" s="57"/>
      <c r="P836" s="57"/>
      <c r="Q836" s="57"/>
      <c r="R836" s="57" t="s">
        <v>18</v>
      </c>
      <c r="S836" s="56" t="s">
        <v>102</v>
      </c>
      <c r="T836" s="61" t="s">
        <v>13</v>
      </c>
      <c r="U836" s="56" t="s">
        <v>7330</v>
      </c>
      <c r="V836" s="61" t="s">
        <v>13</v>
      </c>
      <c r="W836" s="61" t="s">
        <v>13</v>
      </c>
      <c r="X836" s="61" t="s">
        <v>7330</v>
      </c>
      <c r="Y836" s="61" t="s">
        <v>13</v>
      </c>
      <c r="Z836" s="61" t="s">
        <v>13</v>
      </c>
      <c r="AA836" s="58" t="s">
        <v>7330</v>
      </c>
      <c r="AB836" s="61" t="s">
        <v>13</v>
      </c>
      <c r="AC836" s="56" t="s">
        <v>13</v>
      </c>
      <c r="AD836" s="56" t="s">
        <v>7330</v>
      </c>
      <c r="AE836" s="56" t="s">
        <v>13</v>
      </c>
      <c r="AF836" s="56" t="s">
        <v>13</v>
      </c>
      <c r="AG836" s="56" t="s">
        <v>13</v>
      </c>
      <c r="AH836" s="56" t="s">
        <v>13</v>
      </c>
    </row>
    <row r="837" spans="1:34" ht="24.9" customHeight="1" x14ac:dyDescent="0.3">
      <c r="A837" s="59" t="s">
        <v>199</v>
      </c>
      <c r="B837" s="60" t="s">
        <v>198</v>
      </c>
      <c r="C837" s="57" t="s">
        <v>110</v>
      </c>
      <c r="D837" s="57"/>
      <c r="E837" s="57">
        <v>0</v>
      </c>
      <c r="F837" s="57">
        <v>1</v>
      </c>
      <c r="G837" s="57">
        <v>0</v>
      </c>
      <c r="H837" s="57">
        <v>1</v>
      </c>
      <c r="I837" s="57">
        <v>12</v>
      </c>
      <c r="J837" s="104">
        <v>8.3333333333333329E-2</v>
      </c>
      <c r="K837" s="56" t="s">
        <v>200</v>
      </c>
      <c r="L837" s="57" t="s">
        <v>201</v>
      </c>
      <c r="M837" s="57" t="s">
        <v>202</v>
      </c>
      <c r="N837" s="57">
        <v>100</v>
      </c>
      <c r="O837" s="56" t="s">
        <v>17920</v>
      </c>
      <c r="P837" s="57" t="s">
        <v>203</v>
      </c>
      <c r="Q837" s="57">
        <v>100</v>
      </c>
      <c r="R837" s="57" t="s">
        <v>112</v>
      </c>
      <c r="S837" s="57" t="s">
        <v>130</v>
      </c>
      <c r="T837" s="61" t="s">
        <v>13</v>
      </c>
      <c r="U837" s="56" t="s">
        <v>7330</v>
      </c>
      <c r="V837" s="61" t="s">
        <v>13</v>
      </c>
      <c r="W837" s="61" t="s">
        <v>13</v>
      </c>
      <c r="X837" s="61" t="s">
        <v>13</v>
      </c>
      <c r="Y837" s="61" t="s">
        <v>13</v>
      </c>
      <c r="Z837" s="61" t="s">
        <v>13</v>
      </c>
      <c r="AA837" s="58" t="s">
        <v>7330</v>
      </c>
      <c r="AB837" s="61" t="s">
        <v>13</v>
      </c>
      <c r="AC837" s="56" t="s">
        <v>13</v>
      </c>
      <c r="AD837" s="56" t="s">
        <v>13</v>
      </c>
      <c r="AE837" s="56" t="s">
        <v>13</v>
      </c>
      <c r="AF837" s="56" t="s">
        <v>13</v>
      </c>
      <c r="AG837" s="56" t="s">
        <v>13</v>
      </c>
      <c r="AH837" s="56" t="s">
        <v>13</v>
      </c>
    </row>
    <row r="838" spans="1:34" ht="24.9" customHeight="1" x14ac:dyDescent="0.3">
      <c r="A838" s="54" t="s">
        <v>2882</v>
      </c>
      <c r="B838" s="55" t="s">
        <v>2869</v>
      </c>
      <c r="C838" s="56" t="s">
        <v>2873</v>
      </c>
      <c r="D838" s="56" t="s">
        <v>2870</v>
      </c>
      <c r="E838" s="56">
        <v>6</v>
      </c>
      <c r="F838" s="56">
        <v>1</v>
      </c>
      <c r="G838" s="56">
        <v>8</v>
      </c>
      <c r="H838" s="56">
        <v>15</v>
      </c>
      <c r="I838" s="56">
        <v>60</v>
      </c>
      <c r="J838" s="104">
        <v>0.25</v>
      </c>
      <c r="K838" s="56" t="s">
        <v>2883</v>
      </c>
      <c r="L838" s="56" t="s">
        <v>2874</v>
      </c>
      <c r="M838" s="56" t="s">
        <v>2875</v>
      </c>
      <c r="N838" s="56">
        <v>100</v>
      </c>
      <c r="O838" s="56"/>
      <c r="P838" s="56"/>
      <c r="Q838" s="56"/>
      <c r="R838" s="56" t="s">
        <v>18</v>
      </c>
      <c r="S838" s="56" t="s">
        <v>644</v>
      </c>
      <c r="T838" s="58" t="s">
        <v>13</v>
      </c>
      <c r="U838" s="56" t="s">
        <v>13</v>
      </c>
      <c r="V838" s="58" t="s">
        <v>7330</v>
      </c>
      <c r="W838" s="58" t="s">
        <v>13</v>
      </c>
      <c r="X838" s="58" t="s">
        <v>13</v>
      </c>
      <c r="Y838" s="58" t="s">
        <v>7330</v>
      </c>
      <c r="Z838" s="58" t="s">
        <v>13</v>
      </c>
      <c r="AA838" s="58" t="s">
        <v>13</v>
      </c>
      <c r="AB838" s="58" t="s">
        <v>7330</v>
      </c>
      <c r="AC838" s="56" t="s">
        <v>13</v>
      </c>
      <c r="AD838" s="56" t="s">
        <v>13</v>
      </c>
      <c r="AE838" s="56" t="s">
        <v>7330</v>
      </c>
      <c r="AF838" s="56" t="s">
        <v>13</v>
      </c>
      <c r="AG838" s="56" t="s">
        <v>13</v>
      </c>
      <c r="AH838" s="56" t="s">
        <v>7330</v>
      </c>
    </row>
    <row r="839" spans="1:34" ht="24.9" customHeight="1" x14ac:dyDescent="0.3">
      <c r="A839" s="59" t="s">
        <v>3609</v>
      </c>
      <c r="B839" s="60" t="s">
        <v>3607</v>
      </c>
      <c r="C839" s="57" t="s">
        <v>3611</v>
      </c>
      <c r="D839" s="57" t="s">
        <v>3608</v>
      </c>
      <c r="E839" s="57">
        <v>0</v>
      </c>
      <c r="F839" s="57">
        <v>1</v>
      </c>
      <c r="G839" s="57">
        <v>0</v>
      </c>
      <c r="H839" s="57">
        <v>1</v>
      </c>
      <c r="I839" s="57">
        <v>6</v>
      </c>
      <c r="J839" s="104">
        <v>0.16666666666666666</v>
      </c>
      <c r="K839" s="56" t="s">
        <v>3610</v>
      </c>
      <c r="L839" s="57" t="s">
        <v>3612</v>
      </c>
      <c r="M839" s="57" t="s">
        <v>3611</v>
      </c>
      <c r="N839" s="57">
        <v>100</v>
      </c>
      <c r="O839" s="57"/>
      <c r="P839" s="57"/>
      <c r="Q839" s="57"/>
      <c r="R839" s="57" t="s">
        <v>18</v>
      </c>
      <c r="S839" s="56" t="s">
        <v>403</v>
      </c>
      <c r="T839" s="61" t="s">
        <v>13</v>
      </c>
      <c r="U839" s="56" t="s">
        <v>7330</v>
      </c>
      <c r="V839" s="61" t="s">
        <v>13</v>
      </c>
      <c r="W839" s="61" t="s">
        <v>13</v>
      </c>
      <c r="X839" s="61" t="s">
        <v>7330</v>
      </c>
      <c r="Y839" s="61" t="s">
        <v>13</v>
      </c>
      <c r="Z839" s="61" t="s">
        <v>13</v>
      </c>
      <c r="AA839" s="61" t="s">
        <v>13</v>
      </c>
      <c r="AB839" s="61" t="s">
        <v>13</v>
      </c>
      <c r="AC839" s="56" t="s">
        <v>13</v>
      </c>
      <c r="AD839" s="56" t="s">
        <v>13</v>
      </c>
      <c r="AE839" s="56" t="s">
        <v>13</v>
      </c>
      <c r="AF839" s="56" t="s">
        <v>13</v>
      </c>
      <c r="AG839" s="56" t="s">
        <v>13</v>
      </c>
      <c r="AH839" s="56" t="s">
        <v>13</v>
      </c>
    </row>
    <row r="840" spans="1:34" ht="24.9" customHeight="1" x14ac:dyDescent="0.3">
      <c r="A840" s="59" t="s">
        <v>5689</v>
      </c>
      <c r="B840" s="60" t="s">
        <v>5672</v>
      </c>
      <c r="C840" s="57" t="s">
        <v>5676</v>
      </c>
      <c r="D840" s="57" t="s">
        <v>5673</v>
      </c>
      <c r="E840" s="57">
        <v>2</v>
      </c>
      <c r="F840" s="57">
        <v>7</v>
      </c>
      <c r="G840" s="57">
        <v>1</v>
      </c>
      <c r="H840" s="57">
        <v>10</v>
      </c>
      <c r="I840" s="57">
        <v>51</v>
      </c>
      <c r="J840" s="104">
        <v>0.19607843137254902</v>
      </c>
      <c r="K840" s="56" t="s">
        <v>5690</v>
      </c>
      <c r="L840" s="57" t="s">
        <v>5677</v>
      </c>
      <c r="M840" s="57" t="s">
        <v>5678</v>
      </c>
      <c r="N840" s="57">
        <v>100</v>
      </c>
      <c r="O840" s="57"/>
      <c r="P840" s="57"/>
      <c r="Q840" s="57"/>
      <c r="R840" s="57" t="s">
        <v>18</v>
      </c>
      <c r="S840" s="57" t="s">
        <v>680</v>
      </c>
      <c r="T840" s="61" t="s">
        <v>13</v>
      </c>
      <c r="U840" s="56" t="s">
        <v>7330</v>
      </c>
      <c r="V840" s="61" t="s">
        <v>13</v>
      </c>
      <c r="W840" s="61" t="s">
        <v>13</v>
      </c>
      <c r="X840" s="61" t="s">
        <v>7330</v>
      </c>
      <c r="Y840" s="61" t="s">
        <v>13</v>
      </c>
      <c r="Z840" s="61" t="s">
        <v>13</v>
      </c>
      <c r="AA840" s="58" t="s">
        <v>7330</v>
      </c>
      <c r="AB840" s="61" t="s">
        <v>13</v>
      </c>
      <c r="AC840" s="56" t="s">
        <v>13</v>
      </c>
      <c r="AD840" s="56" t="s">
        <v>13</v>
      </c>
      <c r="AE840" s="56" t="s">
        <v>13</v>
      </c>
      <c r="AF840" s="56" t="s">
        <v>13</v>
      </c>
      <c r="AG840" s="56" t="s">
        <v>7330</v>
      </c>
      <c r="AH840" s="56" t="s">
        <v>13</v>
      </c>
    </row>
    <row r="841" spans="1:34" ht="24.9" customHeight="1" x14ac:dyDescent="0.3">
      <c r="A841" s="59" t="s">
        <v>6616</v>
      </c>
      <c r="B841" s="60" t="s">
        <v>6610</v>
      </c>
      <c r="C841" s="57" t="s">
        <v>6614</v>
      </c>
      <c r="D841" s="57" t="s">
        <v>6611</v>
      </c>
      <c r="E841" s="57">
        <v>1</v>
      </c>
      <c r="F841" s="57">
        <v>2</v>
      </c>
      <c r="G841" s="57">
        <v>0</v>
      </c>
      <c r="H841" s="57">
        <v>3</v>
      </c>
      <c r="I841" s="57">
        <v>7</v>
      </c>
      <c r="J841" s="104">
        <v>0.42857142857142855</v>
      </c>
      <c r="K841" s="56" t="s">
        <v>6617</v>
      </c>
      <c r="L841" s="57" t="s">
        <v>6615</v>
      </c>
      <c r="M841" s="57" t="s">
        <v>6614</v>
      </c>
      <c r="N841" s="57">
        <v>100</v>
      </c>
      <c r="O841" s="57"/>
      <c r="P841" s="57"/>
      <c r="Q841" s="57"/>
      <c r="R841" s="57" t="s">
        <v>112</v>
      </c>
      <c r="S841" s="57" t="s">
        <v>418</v>
      </c>
      <c r="T841" s="61" t="s">
        <v>13</v>
      </c>
      <c r="U841" s="56" t="s">
        <v>7330</v>
      </c>
      <c r="V841" s="61" t="s">
        <v>13</v>
      </c>
      <c r="W841" s="61" t="s">
        <v>13</v>
      </c>
      <c r="X841" s="61" t="s">
        <v>13</v>
      </c>
      <c r="Y841" s="61" t="s">
        <v>13</v>
      </c>
      <c r="Z841" s="61" t="s">
        <v>13</v>
      </c>
      <c r="AA841" s="58" t="s">
        <v>7330</v>
      </c>
      <c r="AB841" s="61" t="s">
        <v>13</v>
      </c>
      <c r="AC841" s="56" t="s">
        <v>13</v>
      </c>
      <c r="AD841" s="56" t="s">
        <v>13</v>
      </c>
      <c r="AE841" s="56" t="s">
        <v>13</v>
      </c>
      <c r="AF841" s="56" t="s">
        <v>13</v>
      </c>
      <c r="AG841" s="56" t="s">
        <v>13</v>
      </c>
      <c r="AH841" s="56" t="s">
        <v>13</v>
      </c>
    </row>
    <row r="842" spans="1:34" ht="24.9" customHeight="1" x14ac:dyDescent="0.3">
      <c r="A842" s="54" t="s">
        <v>3208</v>
      </c>
      <c r="B842" s="55" t="s">
        <v>3199</v>
      </c>
      <c r="C842" s="56" t="s">
        <v>3203</v>
      </c>
      <c r="D842" s="56" t="s">
        <v>3200</v>
      </c>
      <c r="E842" s="56">
        <v>2</v>
      </c>
      <c r="F842" s="56">
        <v>1</v>
      </c>
      <c r="G842" s="56">
        <v>2</v>
      </c>
      <c r="H842" s="56">
        <v>5</v>
      </c>
      <c r="I842" s="56">
        <v>35</v>
      </c>
      <c r="J842" s="104">
        <v>0.14285714285714285</v>
      </c>
      <c r="K842" s="56" t="s">
        <v>3209</v>
      </c>
      <c r="L842" s="56" t="s">
        <v>3204</v>
      </c>
      <c r="M842" s="56" t="s">
        <v>3203</v>
      </c>
      <c r="N842" s="56">
        <v>100</v>
      </c>
      <c r="O842" s="56"/>
      <c r="P842" s="56"/>
      <c r="Q842" s="56"/>
      <c r="R842" s="56" t="s">
        <v>18</v>
      </c>
      <c r="S842" s="56" t="s">
        <v>55</v>
      </c>
      <c r="T842" s="58" t="s">
        <v>13</v>
      </c>
      <c r="U842" s="56" t="s">
        <v>13</v>
      </c>
      <c r="V842" s="58" t="s">
        <v>7330</v>
      </c>
      <c r="W842" s="58" t="s">
        <v>13</v>
      </c>
      <c r="X842" s="58" t="s">
        <v>13</v>
      </c>
      <c r="Y842" s="58" t="s">
        <v>7330</v>
      </c>
      <c r="Z842" s="58" t="s">
        <v>13</v>
      </c>
      <c r="AA842" s="58" t="s">
        <v>13</v>
      </c>
      <c r="AB842" s="58" t="s">
        <v>7330</v>
      </c>
      <c r="AC842" s="56" t="s">
        <v>13</v>
      </c>
      <c r="AD842" s="56" t="s">
        <v>7330</v>
      </c>
      <c r="AE842" s="56" t="s">
        <v>13</v>
      </c>
      <c r="AF842" s="56" t="s">
        <v>13</v>
      </c>
      <c r="AG842" s="56" t="s">
        <v>7330</v>
      </c>
      <c r="AH842" s="56" t="s">
        <v>13</v>
      </c>
    </row>
    <row r="843" spans="1:34" ht="24.9" customHeight="1" x14ac:dyDescent="0.3">
      <c r="A843" s="54" t="s">
        <v>2144</v>
      </c>
      <c r="B843" s="55" t="s">
        <v>2129</v>
      </c>
      <c r="C843" s="56" t="s">
        <v>2133</v>
      </c>
      <c r="D843" s="56" t="s">
        <v>2130</v>
      </c>
      <c r="E843" s="56">
        <v>6</v>
      </c>
      <c r="F843" s="56">
        <v>2</v>
      </c>
      <c r="G843" s="56">
        <v>1</v>
      </c>
      <c r="H843" s="56">
        <v>9</v>
      </c>
      <c r="I843" s="56">
        <v>30</v>
      </c>
      <c r="J843" s="104">
        <v>0.3</v>
      </c>
      <c r="K843" s="56" t="s">
        <v>2145</v>
      </c>
      <c r="L843" s="56" t="s">
        <v>2134</v>
      </c>
      <c r="M843" s="56" t="s">
        <v>2135</v>
      </c>
      <c r="N843" s="56">
        <v>100</v>
      </c>
      <c r="O843" s="56"/>
      <c r="P843" s="56"/>
      <c r="Q843" s="56"/>
      <c r="R843" s="56" t="s">
        <v>18</v>
      </c>
      <c r="S843" s="56" t="s">
        <v>465</v>
      </c>
      <c r="T843" s="58" t="s">
        <v>7330</v>
      </c>
      <c r="U843" s="56" t="s">
        <v>13</v>
      </c>
      <c r="V843" s="58" t="s">
        <v>13</v>
      </c>
      <c r="W843" s="58" t="s">
        <v>7330</v>
      </c>
      <c r="X843" s="58" t="s">
        <v>13</v>
      </c>
      <c r="Y843" s="58" t="s">
        <v>13</v>
      </c>
      <c r="Z843" s="58" t="s">
        <v>7330</v>
      </c>
      <c r="AA843" s="58" t="s">
        <v>13</v>
      </c>
      <c r="AB843" s="58" t="s">
        <v>13</v>
      </c>
      <c r="AC843" s="56" t="s">
        <v>7330</v>
      </c>
      <c r="AD843" s="56" t="s">
        <v>13</v>
      </c>
      <c r="AE843" s="56" t="s">
        <v>13</v>
      </c>
      <c r="AF843" s="56" t="s">
        <v>7330</v>
      </c>
      <c r="AG843" s="56" t="s">
        <v>13</v>
      </c>
      <c r="AH843" s="56" t="s">
        <v>13</v>
      </c>
    </row>
    <row r="844" spans="1:34" ht="24.9" customHeight="1" x14ac:dyDescent="0.3">
      <c r="A844" s="54" t="s">
        <v>7054</v>
      </c>
      <c r="B844" s="55" t="s">
        <v>7049</v>
      </c>
      <c r="C844" s="56" t="s">
        <v>2156</v>
      </c>
      <c r="D844" s="56" t="s">
        <v>7050</v>
      </c>
      <c r="E844" s="56">
        <v>1</v>
      </c>
      <c r="F844" s="56">
        <v>1</v>
      </c>
      <c r="G844" s="56">
        <v>0</v>
      </c>
      <c r="H844" s="56">
        <v>2</v>
      </c>
      <c r="I844" s="56">
        <v>13</v>
      </c>
      <c r="J844" s="104">
        <v>0.15384615384615385</v>
      </c>
      <c r="K844" s="56" t="s">
        <v>7055</v>
      </c>
      <c r="L844" s="56" t="s">
        <v>7053</v>
      </c>
      <c r="M844" s="56" t="s">
        <v>2156</v>
      </c>
      <c r="N844" s="56" t="s">
        <v>7374</v>
      </c>
      <c r="O844" s="56"/>
      <c r="P844" s="56"/>
      <c r="Q844" s="56"/>
      <c r="R844" s="56" t="s">
        <v>18</v>
      </c>
      <c r="S844" s="56" t="s">
        <v>465</v>
      </c>
      <c r="T844" s="58" t="s">
        <v>7330</v>
      </c>
      <c r="U844" s="56" t="s">
        <v>13</v>
      </c>
      <c r="V844" s="58" t="s">
        <v>13</v>
      </c>
      <c r="W844" s="58" t="s">
        <v>7330</v>
      </c>
      <c r="X844" s="58" t="s">
        <v>13</v>
      </c>
      <c r="Y844" s="58" t="s">
        <v>13</v>
      </c>
      <c r="Z844" s="58" t="s">
        <v>13</v>
      </c>
      <c r="AA844" s="58" t="s">
        <v>13</v>
      </c>
      <c r="AB844" s="58" t="s">
        <v>13</v>
      </c>
      <c r="AC844" s="56" t="s">
        <v>13</v>
      </c>
      <c r="AD844" s="56" t="s">
        <v>13</v>
      </c>
      <c r="AE844" s="56" t="s">
        <v>13</v>
      </c>
      <c r="AF844" s="56" t="s">
        <v>7330</v>
      </c>
      <c r="AG844" s="56" t="s">
        <v>13</v>
      </c>
      <c r="AH844" s="56" t="s">
        <v>13</v>
      </c>
    </row>
    <row r="845" spans="1:34" ht="24.9" customHeight="1" x14ac:dyDescent="0.3">
      <c r="A845" s="54" t="s">
        <v>1681</v>
      </c>
      <c r="B845" s="55" t="s">
        <v>1670</v>
      </c>
      <c r="C845" s="56" t="s">
        <v>1674</v>
      </c>
      <c r="D845" s="56" t="s">
        <v>1671</v>
      </c>
      <c r="E845" s="56">
        <v>7</v>
      </c>
      <c r="F845" s="56">
        <v>1</v>
      </c>
      <c r="G845" s="56">
        <v>6</v>
      </c>
      <c r="H845" s="56">
        <v>14</v>
      </c>
      <c r="I845" s="56">
        <v>20</v>
      </c>
      <c r="J845" s="104">
        <v>0.7</v>
      </c>
      <c r="K845" s="56" t="s">
        <v>1682</v>
      </c>
      <c r="L845" s="56" t="s">
        <v>1675</v>
      </c>
      <c r="M845" s="56" t="s">
        <v>1676</v>
      </c>
      <c r="N845" s="56">
        <v>100</v>
      </c>
      <c r="O845" s="56"/>
      <c r="P845" s="56"/>
      <c r="Q845" s="56"/>
      <c r="R845" s="56" t="s">
        <v>18</v>
      </c>
      <c r="S845" s="56" t="s">
        <v>102</v>
      </c>
      <c r="T845" s="58" t="s">
        <v>13</v>
      </c>
      <c r="U845" s="56" t="s">
        <v>13</v>
      </c>
      <c r="V845" s="58" t="s">
        <v>7330</v>
      </c>
      <c r="W845" s="58" t="s">
        <v>13</v>
      </c>
      <c r="X845" s="58" t="s">
        <v>13</v>
      </c>
      <c r="Y845" s="58" t="s">
        <v>7330</v>
      </c>
      <c r="Z845" s="58" t="s">
        <v>7330</v>
      </c>
      <c r="AA845" s="58" t="s">
        <v>13</v>
      </c>
      <c r="AB845" s="58" t="s">
        <v>13</v>
      </c>
      <c r="AC845" s="56" t="s">
        <v>7330</v>
      </c>
      <c r="AD845" s="56" t="s">
        <v>13</v>
      </c>
      <c r="AE845" s="56" t="s">
        <v>13</v>
      </c>
      <c r="AF845" s="56" t="s">
        <v>7330</v>
      </c>
      <c r="AG845" s="56" t="s">
        <v>13</v>
      </c>
      <c r="AH845" s="56" t="s">
        <v>13</v>
      </c>
    </row>
    <row r="846" spans="1:34" ht="24.9" customHeight="1" x14ac:dyDescent="0.3">
      <c r="A846" s="59" t="s">
        <v>4437</v>
      </c>
      <c r="B846" s="60" t="s">
        <v>4431</v>
      </c>
      <c r="C846" s="57" t="s">
        <v>4435</v>
      </c>
      <c r="D846" s="57" t="s">
        <v>4432</v>
      </c>
      <c r="E846" s="57">
        <v>1</v>
      </c>
      <c r="F846" s="57">
        <v>2</v>
      </c>
      <c r="G846" s="57">
        <v>1</v>
      </c>
      <c r="H846" s="57">
        <v>4</v>
      </c>
      <c r="I846" s="57">
        <v>8</v>
      </c>
      <c r="J846" s="104">
        <v>0.5</v>
      </c>
      <c r="K846" s="56" t="s">
        <v>4438</v>
      </c>
      <c r="L846" s="57" t="s">
        <v>4436</v>
      </c>
      <c r="M846" s="57" t="s">
        <v>4435</v>
      </c>
      <c r="N846" s="57">
        <v>100</v>
      </c>
      <c r="O846" s="57"/>
      <c r="P846" s="57"/>
      <c r="Q846" s="57"/>
      <c r="R846" s="57" t="s">
        <v>18</v>
      </c>
      <c r="S846" s="56" t="s">
        <v>257</v>
      </c>
      <c r="T846" s="61" t="s">
        <v>13</v>
      </c>
      <c r="U846" s="56" t="s">
        <v>7330</v>
      </c>
      <c r="V846" s="61" t="s">
        <v>13</v>
      </c>
      <c r="W846" s="61" t="s">
        <v>13</v>
      </c>
      <c r="X846" s="61" t="s">
        <v>7330</v>
      </c>
      <c r="Y846" s="61" t="s">
        <v>13</v>
      </c>
      <c r="Z846" s="61" t="s">
        <v>13</v>
      </c>
      <c r="AA846" s="58" t="s">
        <v>7330</v>
      </c>
      <c r="AB846" s="61" t="s">
        <v>13</v>
      </c>
      <c r="AC846" s="56" t="s">
        <v>13</v>
      </c>
      <c r="AD846" s="56" t="s">
        <v>7330</v>
      </c>
      <c r="AE846" s="56" t="s">
        <v>13</v>
      </c>
      <c r="AF846" s="56" t="s">
        <v>13</v>
      </c>
      <c r="AG846" s="56" t="s">
        <v>7330</v>
      </c>
      <c r="AH846" s="56" t="s">
        <v>13</v>
      </c>
    </row>
    <row r="847" spans="1:34" ht="24.9" customHeight="1" x14ac:dyDescent="0.3">
      <c r="A847" s="54" t="s">
        <v>7186</v>
      </c>
      <c r="B847" s="55" t="s">
        <v>7171</v>
      </c>
      <c r="C847" s="56" t="s">
        <v>7175</v>
      </c>
      <c r="D847" s="56" t="s">
        <v>7172</v>
      </c>
      <c r="E847" s="56">
        <v>6</v>
      </c>
      <c r="F847" s="56">
        <v>3</v>
      </c>
      <c r="G847" s="56">
        <v>3</v>
      </c>
      <c r="H847" s="56">
        <v>12</v>
      </c>
      <c r="I847" s="56">
        <v>28</v>
      </c>
      <c r="J847" s="104">
        <v>0.42857142857142855</v>
      </c>
      <c r="K847" s="56" t="s">
        <v>7187</v>
      </c>
      <c r="L847" s="56" t="s">
        <v>7176</v>
      </c>
      <c r="M847" s="56" t="s">
        <v>7177</v>
      </c>
      <c r="N847" s="56">
        <v>100</v>
      </c>
      <c r="O847" s="56"/>
      <c r="P847" s="56"/>
      <c r="Q847" s="56"/>
      <c r="R847" s="56" t="s">
        <v>18</v>
      </c>
      <c r="S847" s="56" t="s">
        <v>79</v>
      </c>
      <c r="T847" s="58" t="s">
        <v>13</v>
      </c>
      <c r="U847" s="56" t="s">
        <v>13</v>
      </c>
      <c r="V847" s="58" t="s">
        <v>7330</v>
      </c>
      <c r="W847" s="58" t="s">
        <v>13</v>
      </c>
      <c r="X847" s="58" t="s">
        <v>13</v>
      </c>
      <c r="Y847" s="58" t="s">
        <v>7330</v>
      </c>
      <c r="Z847" s="58" t="s">
        <v>13</v>
      </c>
      <c r="AA847" s="58" t="s">
        <v>13</v>
      </c>
      <c r="AB847" s="58" t="s">
        <v>13</v>
      </c>
      <c r="AC847" s="56" t="s">
        <v>13</v>
      </c>
      <c r="AD847" s="56" t="s">
        <v>13</v>
      </c>
      <c r="AE847" s="56" t="s">
        <v>7330</v>
      </c>
      <c r="AF847" s="56" t="s">
        <v>13</v>
      </c>
      <c r="AG847" s="56" t="s">
        <v>13</v>
      </c>
      <c r="AH847" s="56" t="s">
        <v>7330</v>
      </c>
    </row>
    <row r="848" spans="1:34" ht="24.9" customHeight="1" x14ac:dyDescent="0.3">
      <c r="A848" s="59" t="s">
        <v>5211</v>
      </c>
      <c r="B848" s="60" t="s">
        <v>5205</v>
      </c>
      <c r="C848" s="57" t="s">
        <v>4416</v>
      </c>
      <c r="D848" s="57" t="s">
        <v>5206</v>
      </c>
      <c r="E848" s="57">
        <v>2</v>
      </c>
      <c r="F848" s="57">
        <v>5</v>
      </c>
      <c r="G848" s="57">
        <v>2</v>
      </c>
      <c r="H848" s="57">
        <v>9</v>
      </c>
      <c r="I848" s="57">
        <v>25</v>
      </c>
      <c r="J848" s="104">
        <v>0.36</v>
      </c>
      <c r="K848" s="56" t="s">
        <v>5212</v>
      </c>
      <c r="L848" s="57" t="s">
        <v>5209</v>
      </c>
      <c r="M848" s="57" t="s">
        <v>5210</v>
      </c>
      <c r="N848" s="57" t="s">
        <v>7372</v>
      </c>
      <c r="O848" s="57"/>
      <c r="P848" s="57"/>
      <c r="Q848" s="57"/>
      <c r="R848" s="57" t="s">
        <v>18</v>
      </c>
      <c r="S848" s="56" t="s">
        <v>465</v>
      </c>
      <c r="T848" s="61" t="s">
        <v>13</v>
      </c>
      <c r="U848" s="56" t="s">
        <v>7330</v>
      </c>
      <c r="V848" s="61" t="s">
        <v>13</v>
      </c>
      <c r="W848" s="61" t="s">
        <v>13</v>
      </c>
      <c r="X848" s="61" t="s">
        <v>13</v>
      </c>
      <c r="Y848" s="61" t="s">
        <v>13</v>
      </c>
      <c r="Z848" s="61" t="s">
        <v>13</v>
      </c>
      <c r="AA848" s="61" t="s">
        <v>13</v>
      </c>
      <c r="AB848" s="61" t="s">
        <v>13</v>
      </c>
      <c r="AC848" s="56" t="s">
        <v>13</v>
      </c>
      <c r="AD848" s="56" t="s">
        <v>7330</v>
      </c>
      <c r="AE848" s="56" t="s">
        <v>13</v>
      </c>
      <c r="AF848" s="56" t="s">
        <v>13</v>
      </c>
      <c r="AG848" s="56" t="s">
        <v>13</v>
      </c>
      <c r="AH848" s="56" t="s">
        <v>13</v>
      </c>
    </row>
    <row r="849" spans="1:34" ht="24.9" customHeight="1" x14ac:dyDescent="0.3">
      <c r="A849" s="59" t="s">
        <v>3911</v>
      </c>
      <c r="B849" s="60" t="s">
        <v>3903</v>
      </c>
      <c r="C849" s="57" t="s">
        <v>3907</v>
      </c>
      <c r="D849" s="57" t="s">
        <v>3904</v>
      </c>
      <c r="E849" s="57">
        <v>2</v>
      </c>
      <c r="F849" s="57">
        <v>3</v>
      </c>
      <c r="G849" s="57">
        <v>0</v>
      </c>
      <c r="H849" s="57">
        <v>5</v>
      </c>
      <c r="I849" s="57">
        <v>28</v>
      </c>
      <c r="J849" s="104">
        <v>0.17857142857142858</v>
      </c>
      <c r="K849" s="56" t="s">
        <v>3912</v>
      </c>
      <c r="L849" s="57" t="s">
        <v>3908</v>
      </c>
      <c r="M849" s="57" t="s">
        <v>3907</v>
      </c>
      <c r="N849" s="57">
        <v>100</v>
      </c>
      <c r="O849" s="57"/>
      <c r="P849" s="57"/>
      <c r="Q849" s="57"/>
      <c r="R849" s="57" t="s">
        <v>18</v>
      </c>
      <c r="S849" s="56" t="s">
        <v>680</v>
      </c>
      <c r="T849" s="61" t="s">
        <v>13</v>
      </c>
      <c r="U849" s="56" t="s">
        <v>7330</v>
      </c>
      <c r="V849" s="61" t="s">
        <v>13</v>
      </c>
      <c r="W849" s="61" t="s">
        <v>13</v>
      </c>
      <c r="X849" s="61" t="s">
        <v>13</v>
      </c>
      <c r="Y849" s="61" t="s">
        <v>13</v>
      </c>
      <c r="Z849" s="61" t="s">
        <v>13</v>
      </c>
      <c r="AA849" s="58" t="s">
        <v>7330</v>
      </c>
      <c r="AB849" s="61" t="s">
        <v>13</v>
      </c>
      <c r="AC849" s="56" t="s">
        <v>13</v>
      </c>
      <c r="AD849" s="56" t="s">
        <v>13</v>
      </c>
      <c r="AE849" s="56" t="s">
        <v>13</v>
      </c>
      <c r="AF849" s="56" t="s">
        <v>13</v>
      </c>
      <c r="AG849" s="56" t="s">
        <v>13</v>
      </c>
      <c r="AH849" s="56" t="s">
        <v>13</v>
      </c>
    </row>
    <row r="850" spans="1:34" ht="24.9" customHeight="1" x14ac:dyDescent="0.3">
      <c r="A850" s="54" t="s">
        <v>5110</v>
      </c>
      <c r="B850" s="55" t="s">
        <v>5108</v>
      </c>
      <c r="C850" s="56" t="s">
        <v>5112</v>
      </c>
      <c r="D850" s="56" t="s">
        <v>5109</v>
      </c>
      <c r="E850" s="56">
        <v>1</v>
      </c>
      <c r="F850" s="56">
        <v>0</v>
      </c>
      <c r="G850" s="56">
        <v>0</v>
      </c>
      <c r="H850" s="56">
        <v>1</v>
      </c>
      <c r="I850" s="56">
        <v>26</v>
      </c>
      <c r="J850" s="104">
        <v>3.8461538461538464E-2</v>
      </c>
      <c r="K850" s="56" t="s">
        <v>5111</v>
      </c>
      <c r="L850" s="56" t="s">
        <v>5113</v>
      </c>
      <c r="M850" s="56" t="s">
        <v>5114</v>
      </c>
      <c r="N850" s="56" t="s">
        <v>7384</v>
      </c>
      <c r="O850" s="56"/>
      <c r="P850" s="56"/>
      <c r="Q850" s="56"/>
      <c r="R850" s="56" t="s">
        <v>63</v>
      </c>
      <c r="S850" s="56" t="s">
        <v>130</v>
      </c>
      <c r="T850" s="58" t="s">
        <v>7330</v>
      </c>
      <c r="U850" s="56" t="s">
        <v>13</v>
      </c>
      <c r="V850" s="58" t="s">
        <v>13</v>
      </c>
      <c r="W850" s="58" t="s">
        <v>13</v>
      </c>
      <c r="X850" s="58" t="s">
        <v>13</v>
      </c>
      <c r="Y850" s="58" t="s">
        <v>13</v>
      </c>
      <c r="Z850" s="58" t="s">
        <v>13</v>
      </c>
      <c r="AA850" s="58" t="s">
        <v>13</v>
      </c>
      <c r="AB850" s="58" t="s">
        <v>13</v>
      </c>
      <c r="AC850" s="56" t="s">
        <v>13</v>
      </c>
      <c r="AD850" s="56" t="s">
        <v>13</v>
      </c>
      <c r="AE850" s="56" t="s">
        <v>13</v>
      </c>
      <c r="AF850" s="56" t="s">
        <v>7330</v>
      </c>
      <c r="AG850" s="56" t="s">
        <v>13</v>
      </c>
      <c r="AH850" s="56" t="s">
        <v>13</v>
      </c>
    </row>
    <row r="851" spans="1:34" ht="24.9" customHeight="1" x14ac:dyDescent="0.3">
      <c r="A851" s="54" t="s">
        <v>3539</v>
      </c>
      <c r="B851" s="55" t="s">
        <v>3537</v>
      </c>
      <c r="C851" s="56" t="s">
        <v>3541</v>
      </c>
      <c r="D851" s="56" t="s">
        <v>3538</v>
      </c>
      <c r="E851" s="56">
        <v>0</v>
      </c>
      <c r="F851" s="56">
        <v>0</v>
      </c>
      <c r="G851" s="56">
        <v>1</v>
      </c>
      <c r="H851" s="56">
        <v>1</v>
      </c>
      <c r="I851" s="56">
        <v>9</v>
      </c>
      <c r="J851" s="104">
        <v>0.1111111111111111</v>
      </c>
      <c r="K851" s="56" t="s">
        <v>3540</v>
      </c>
      <c r="L851" s="56" t="s">
        <v>3542</v>
      </c>
      <c r="M851" s="56" t="s">
        <v>3541</v>
      </c>
      <c r="N851" s="56" t="s">
        <v>7375</v>
      </c>
      <c r="O851" s="56"/>
      <c r="P851" s="56"/>
      <c r="Q851" s="56"/>
      <c r="R851" s="56" t="s">
        <v>18</v>
      </c>
      <c r="S851" s="56" t="s">
        <v>102</v>
      </c>
      <c r="T851" s="58" t="s">
        <v>13</v>
      </c>
      <c r="U851" s="56" t="s">
        <v>13</v>
      </c>
      <c r="V851" s="58" t="s">
        <v>7330</v>
      </c>
      <c r="W851" s="58" t="s">
        <v>13</v>
      </c>
      <c r="X851" s="58" t="s">
        <v>13</v>
      </c>
      <c r="Y851" s="58" t="s">
        <v>7330</v>
      </c>
      <c r="Z851" s="58" t="s">
        <v>13</v>
      </c>
      <c r="AA851" s="58" t="s">
        <v>7330</v>
      </c>
      <c r="AB851" s="58" t="s">
        <v>13</v>
      </c>
      <c r="AC851" s="56" t="s">
        <v>13</v>
      </c>
      <c r="AD851" s="56" t="s">
        <v>7330</v>
      </c>
      <c r="AE851" s="56" t="s">
        <v>13</v>
      </c>
      <c r="AF851" s="56" t="s">
        <v>13</v>
      </c>
      <c r="AG851" s="56" t="s">
        <v>13</v>
      </c>
      <c r="AH851" s="56" t="s">
        <v>13</v>
      </c>
    </row>
    <row r="852" spans="1:34" ht="24.9" customHeight="1" x14ac:dyDescent="0.3">
      <c r="A852" s="54" t="s">
        <v>502</v>
      </c>
      <c r="B852" s="55" t="s">
        <v>495</v>
      </c>
      <c r="C852" s="56" t="s">
        <v>499</v>
      </c>
      <c r="D852" s="56" t="s">
        <v>496</v>
      </c>
      <c r="E852" s="56">
        <v>3</v>
      </c>
      <c r="F852" s="56">
        <v>1</v>
      </c>
      <c r="G852" s="56">
        <v>0</v>
      </c>
      <c r="H852" s="56">
        <v>4</v>
      </c>
      <c r="I852" s="56">
        <v>32</v>
      </c>
      <c r="J852" s="104">
        <v>0.125</v>
      </c>
      <c r="K852" s="56" t="s">
        <v>503</v>
      </c>
      <c r="L852" s="56" t="s">
        <v>500</v>
      </c>
      <c r="M852" s="56" t="s">
        <v>499</v>
      </c>
      <c r="N852" s="56">
        <v>100</v>
      </c>
      <c r="O852" s="56"/>
      <c r="P852" s="56"/>
      <c r="Q852" s="56"/>
      <c r="R852" s="56" t="s">
        <v>18</v>
      </c>
      <c r="S852" s="57" t="s">
        <v>102</v>
      </c>
      <c r="T852" s="58" t="s">
        <v>7330</v>
      </c>
      <c r="U852" s="56" t="s">
        <v>13</v>
      </c>
      <c r="V852" s="58" t="s">
        <v>13</v>
      </c>
      <c r="W852" s="58" t="s">
        <v>7330</v>
      </c>
      <c r="X852" s="58" t="s">
        <v>13</v>
      </c>
      <c r="Y852" s="58" t="s">
        <v>13</v>
      </c>
      <c r="Z852" s="58" t="s">
        <v>13</v>
      </c>
      <c r="AA852" s="58" t="s">
        <v>13</v>
      </c>
      <c r="AB852" s="58" t="s">
        <v>13</v>
      </c>
      <c r="AC852" s="56" t="s">
        <v>13</v>
      </c>
      <c r="AD852" s="56" t="s">
        <v>13</v>
      </c>
      <c r="AE852" s="56" t="s">
        <v>13</v>
      </c>
      <c r="AF852" s="56" t="s">
        <v>13</v>
      </c>
      <c r="AG852" s="56" t="s">
        <v>13</v>
      </c>
      <c r="AH852" s="56" t="s">
        <v>13</v>
      </c>
    </row>
    <row r="853" spans="1:34" ht="24.9" customHeight="1" x14ac:dyDescent="0.3">
      <c r="A853" s="54" t="s">
        <v>2612</v>
      </c>
      <c r="B853" s="55" t="s">
        <v>2605</v>
      </c>
      <c r="C853" s="56" t="s">
        <v>2609</v>
      </c>
      <c r="D853" s="56" t="s">
        <v>2606</v>
      </c>
      <c r="E853" s="56">
        <v>1</v>
      </c>
      <c r="F853" s="56">
        <v>1</v>
      </c>
      <c r="G853" s="56">
        <v>0</v>
      </c>
      <c r="H853" s="56">
        <v>2</v>
      </c>
      <c r="I853" s="56">
        <v>14</v>
      </c>
      <c r="J853" s="104">
        <v>0.14285714285714285</v>
      </c>
      <c r="K853" s="56" t="s">
        <v>2613</v>
      </c>
      <c r="L853" s="56" t="s">
        <v>2610</v>
      </c>
      <c r="M853" s="56" t="s">
        <v>2609</v>
      </c>
      <c r="N853" s="56">
        <v>100</v>
      </c>
      <c r="O853" s="56"/>
      <c r="P853" s="56"/>
      <c r="Q853" s="56"/>
      <c r="R853" s="56" t="s">
        <v>18</v>
      </c>
      <c r="S853" s="56" t="s">
        <v>465</v>
      </c>
      <c r="T853" s="58" t="s">
        <v>7330</v>
      </c>
      <c r="U853" s="56" t="s">
        <v>13</v>
      </c>
      <c r="V853" s="58" t="s">
        <v>13</v>
      </c>
      <c r="W853" s="58" t="s">
        <v>7330</v>
      </c>
      <c r="X853" s="58" t="s">
        <v>13</v>
      </c>
      <c r="Y853" s="58" t="s">
        <v>13</v>
      </c>
      <c r="Z853" s="58" t="s">
        <v>13</v>
      </c>
      <c r="AA853" s="58" t="s">
        <v>13</v>
      </c>
      <c r="AB853" s="58" t="s">
        <v>13</v>
      </c>
      <c r="AC853" s="56" t="s">
        <v>13</v>
      </c>
      <c r="AD853" s="56" t="s">
        <v>13</v>
      </c>
      <c r="AE853" s="56" t="s">
        <v>13</v>
      </c>
      <c r="AF853" s="56" t="s">
        <v>13</v>
      </c>
      <c r="AG853" s="56" t="s">
        <v>13</v>
      </c>
      <c r="AH853" s="56" t="s">
        <v>13</v>
      </c>
    </row>
    <row r="854" spans="1:34" ht="24.9" customHeight="1" x14ac:dyDescent="0.3">
      <c r="A854" s="59" t="s">
        <v>1288</v>
      </c>
      <c r="B854" s="60" t="s">
        <v>1282</v>
      </c>
      <c r="C854" s="57" t="s">
        <v>1286</v>
      </c>
      <c r="D854" s="57" t="s">
        <v>1283</v>
      </c>
      <c r="E854" s="57">
        <v>4</v>
      </c>
      <c r="F854" s="57">
        <v>3</v>
      </c>
      <c r="G854" s="57">
        <v>3</v>
      </c>
      <c r="H854" s="57">
        <v>10</v>
      </c>
      <c r="I854" s="57">
        <v>21</v>
      </c>
      <c r="J854" s="104">
        <v>0.47619047619047616</v>
      </c>
      <c r="K854" s="56" t="s">
        <v>1289</v>
      </c>
      <c r="L854" s="57" t="s">
        <v>1287</v>
      </c>
      <c r="M854" s="57" t="s">
        <v>1286</v>
      </c>
      <c r="N854" s="57">
        <v>100</v>
      </c>
      <c r="O854" s="57"/>
      <c r="P854" s="57"/>
      <c r="Q854" s="57"/>
      <c r="R854" s="57" t="s">
        <v>402</v>
      </c>
      <c r="S854" s="56" t="s">
        <v>149</v>
      </c>
      <c r="T854" s="61" t="s">
        <v>13</v>
      </c>
      <c r="U854" s="56" t="s">
        <v>7330</v>
      </c>
      <c r="V854" s="61" t="s">
        <v>13</v>
      </c>
      <c r="W854" s="61" t="s">
        <v>13</v>
      </c>
      <c r="X854" s="61" t="s">
        <v>7330</v>
      </c>
      <c r="Y854" s="61" t="s">
        <v>13</v>
      </c>
      <c r="Z854" s="61" t="s">
        <v>13</v>
      </c>
      <c r="AA854" s="58" t="s">
        <v>7330</v>
      </c>
      <c r="AB854" s="61" t="s">
        <v>13</v>
      </c>
      <c r="AC854" s="56" t="s">
        <v>13</v>
      </c>
      <c r="AD854" s="56" t="s">
        <v>7330</v>
      </c>
      <c r="AE854" s="56" t="s">
        <v>13</v>
      </c>
      <c r="AF854" s="56" t="s">
        <v>13</v>
      </c>
      <c r="AG854" s="56" t="s">
        <v>13</v>
      </c>
      <c r="AH854" s="56" t="s">
        <v>13</v>
      </c>
    </row>
    <row r="855" spans="1:34" ht="24.9" customHeight="1" x14ac:dyDescent="0.3">
      <c r="A855" s="54" t="s">
        <v>6854</v>
      </c>
      <c r="B855" s="55" t="s">
        <v>6844</v>
      </c>
      <c r="C855" s="56" t="s">
        <v>6848</v>
      </c>
      <c r="D855" s="56" t="s">
        <v>6845</v>
      </c>
      <c r="E855" s="56">
        <v>2</v>
      </c>
      <c r="F855" s="56">
        <v>1</v>
      </c>
      <c r="G855" s="56">
        <v>2</v>
      </c>
      <c r="H855" s="56">
        <v>5</v>
      </c>
      <c r="I855" s="56">
        <v>10</v>
      </c>
      <c r="J855" s="104">
        <v>0.5</v>
      </c>
      <c r="K855" s="56" t="s">
        <v>6855</v>
      </c>
      <c r="L855" s="56" t="s">
        <v>6849</v>
      </c>
      <c r="M855" s="56" t="s">
        <v>6848</v>
      </c>
      <c r="N855" s="56">
        <v>100</v>
      </c>
      <c r="O855" s="56"/>
      <c r="P855" s="56"/>
      <c r="Q855" s="56"/>
      <c r="R855" s="56" t="s">
        <v>236</v>
      </c>
      <c r="S855" s="56" t="s">
        <v>130</v>
      </c>
      <c r="T855" s="58" t="s">
        <v>7330</v>
      </c>
      <c r="U855" s="56" t="s">
        <v>13</v>
      </c>
      <c r="V855" s="58" t="s">
        <v>13</v>
      </c>
      <c r="W855" s="58" t="s">
        <v>7330</v>
      </c>
      <c r="X855" s="58" t="s">
        <v>13</v>
      </c>
      <c r="Y855" s="58" t="s">
        <v>13</v>
      </c>
      <c r="Z855" s="58" t="s">
        <v>13</v>
      </c>
      <c r="AA855" s="58" t="s">
        <v>13</v>
      </c>
      <c r="AB855" s="58" t="s">
        <v>13</v>
      </c>
      <c r="AC855" s="56" t="s">
        <v>13</v>
      </c>
      <c r="AD855" s="56" t="s">
        <v>13</v>
      </c>
      <c r="AE855" s="56" t="s">
        <v>13</v>
      </c>
      <c r="AF855" s="56" t="s">
        <v>13</v>
      </c>
      <c r="AG855" s="56" t="s">
        <v>13</v>
      </c>
      <c r="AH855" s="56" t="s">
        <v>13</v>
      </c>
    </row>
    <row r="856" spans="1:34" ht="24.9" customHeight="1" x14ac:dyDescent="0.3">
      <c r="A856" s="54" t="s">
        <v>172</v>
      </c>
      <c r="B856" s="55" t="s">
        <v>171</v>
      </c>
      <c r="C856" s="56" t="s">
        <v>110</v>
      </c>
      <c r="D856" s="56" t="s">
        <v>7410</v>
      </c>
      <c r="E856" s="56">
        <v>1</v>
      </c>
      <c r="F856" s="56">
        <v>0</v>
      </c>
      <c r="G856" s="56">
        <v>0</v>
      </c>
      <c r="H856" s="56">
        <v>1</v>
      </c>
      <c r="I856" s="56">
        <v>14</v>
      </c>
      <c r="J856" s="104">
        <v>7.1428571428571425E-2</v>
      </c>
      <c r="K856" s="56" t="s">
        <v>173</v>
      </c>
      <c r="L856" s="56" t="s">
        <v>174</v>
      </c>
      <c r="M856" s="56" t="s">
        <v>175</v>
      </c>
      <c r="N856" s="56">
        <v>100</v>
      </c>
      <c r="O856" s="56" t="s">
        <v>17920</v>
      </c>
      <c r="P856" s="56" t="s">
        <v>176</v>
      </c>
      <c r="Q856" s="56">
        <v>100</v>
      </c>
      <c r="R856" s="56" t="s">
        <v>177</v>
      </c>
      <c r="S856" s="56" t="s">
        <v>169</v>
      </c>
      <c r="T856" s="58" t="s">
        <v>7330</v>
      </c>
      <c r="U856" s="56" t="s">
        <v>13</v>
      </c>
      <c r="V856" s="58" t="s">
        <v>13</v>
      </c>
      <c r="W856" s="58" t="s">
        <v>13</v>
      </c>
      <c r="X856" s="58" t="s">
        <v>13</v>
      </c>
      <c r="Y856" s="58" t="s">
        <v>13</v>
      </c>
      <c r="Z856" s="58" t="s">
        <v>13</v>
      </c>
      <c r="AA856" s="58" t="s">
        <v>13</v>
      </c>
      <c r="AB856" s="58" t="s">
        <v>13</v>
      </c>
      <c r="AC856" s="56" t="s">
        <v>7330</v>
      </c>
      <c r="AD856" s="56" t="s">
        <v>13</v>
      </c>
      <c r="AE856" s="56" t="s">
        <v>13</v>
      </c>
      <c r="AF856" s="56" t="s">
        <v>13</v>
      </c>
      <c r="AG856" s="56" t="s">
        <v>13</v>
      </c>
      <c r="AH856" s="56" t="s">
        <v>13</v>
      </c>
    </row>
    <row r="857" spans="1:34" ht="24.9" customHeight="1" x14ac:dyDescent="0.3">
      <c r="A857" s="54" t="s">
        <v>5734</v>
      </c>
      <c r="B857" s="55" t="s">
        <v>5732</v>
      </c>
      <c r="C857" s="56" t="s">
        <v>5736</v>
      </c>
      <c r="D857" s="56" t="s">
        <v>5733</v>
      </c>
      <c r="E857" s="56">
        <v>1</v>
      </c>
      <c r="F857" s="56">
        <v>0</v>
      </c>
      <c r="G857" s="56">
        <v>1</v>
      </c>
      <c r="H857" s="56">
        <v>2</v>
      </c>
      <c r="I857" s="56">
        <v>9</v>
      </c>
      <c r="J857" s="104">
        <v>0.22222222222222221</v>
      </c>
      <c r="K857" s="56" t="s">
        <v>5735</v>
      </c>
      <c r="L857" s="56" t="s">
        <v>5737</v>
      </c>
      <c r="M857" s="56" t="s">
        <v>5736</v>
      </c>
      <c r="N857" s="56">
        <v>100</v>
      </c>
      <c r="O857" s="56"/>
      <c r="P857" s="56"/>
      <c r="Q857" s="56"/>
      <c r="R857" s="56" t="s">
        <v>18</v>
      </c>
      <c r="S857" s="56" t="s">
        <v>91</v>
      </c>
      <c r="T857" s="58" t="s">
        <v>13</v>
      </c>
      <c r="U857" s="56" t="s">
        <v>13</v>
      </c>
      <c r="V857" s="58" t="s">
        <v>7330</v>
      </c>
      <c r="W857" s="58" t="s">
        <v>13</v>
      </c>
      <c r="X857" s="58" t="s">
        <v>13</v>
      </c>
      <c r="Y857" s="58" t="s">
        <v>7330</v>
      </c>
      <c r="Z857" s="58" t="s">
        <v>13</v>
      </c>
      <c r="AA857" s="58" t="s">
        <v>7330</v>
      </c>
      <c r="AB857" s="58" t="s">
        <v>13</v>
      </c>
      <c r="AC857" s="56" t="s">
        <v>13</v>
      </c>
      <c r="AD857" s="56" t="s">
        <v>7330</v>
      </c>
      <c r="AE857" s="56" t="s">
        <v>13</v>
      </c>
      <c r="AF857" s="56" t="s">
        <v>13</v>
      </c>
      <c r="AG857" s="56" t="s">
        <v>7330</v>
      </c>
      <c r="AH857" s="56" t="s">
        <v>13</v>
      </c>
    </row>
    <row r="858" spans="1:34" ht="24.9" customHeight="1" x14ac:dyDescent="0.3">
      <c r="A858" s="54" t="s">
        <v>2588</v>
      </c>
      <c r="B858" s="55" t="s">
        <v>2587</v>
      </c>
      <c r="C858" s="56" t="s">
        <v>2590</v>
      </c>
      <c r="D858" s="56"/>
      <c r="E858" s="56">
        <v>1</v>
      </c>
      <c r="F858" s="56">
        <v>0</v>
      </c>
      <c r="G858" s="56">
        <v>0</v>
      </c>
      <c r="H858" s="56">
        <v>1</v>
      </c>
      <c r="I858" s="56">
        <v>6</v>
      </c>
      <c r="J858" s="104">
        <v>0.16666666666666666</v>
      </c>
      <c r="K858" s="56" t="s">
        <v>2589</v>
      </c>
      <c r="L858" s="56" t="s">
        <v>2591</v>
      </c>
      <c r="M858" s="56" t="s">
        <v>202</v>
      </c>
      <c r="N858" s="56">
        <v>100</v>
      </c>
      <c r="O858" s="56"/>
      <c r="P858" s="56"/>
      <c r="Q858" s="56"/>
      <c r="R858" s="56" t="s">
        <v>18</v>
      </c>
      <c r="S858" s="56" t="s">
        <v>55</v>
      </c>
      <c r="T858" s="58" t="s">
        <v>7330</v>
      </c>
      <c r="U858" s="56" t="s">
        <v>13</v>
      </c>
      <c r="V858" s="58" t="s">
        <v>13</v>
      </c>
      <c r="W858" s="58" t="s">
        <v>7330</v>
      </c>
      <c r="X858" s="58" t="s">
        <v>13</v>
      </c>
      <c r="Y858" s="58" t="s">
        <v>13</v>
      </c>
      <c r="Z858" s="58" t="s">
        <v>13</v>
      </c>
      <c r="AA858" s="58" t="s">
        <v>13</v>
      </c>
      <c r="AB858" s="58" t="s">
        <v>13</v>
      </c>
      <c r="AC858" s="56" t="s">
        <v>13</v>
      </c>
      <c r="AD858" s="56" t="s">
        <v>13</v>
      </c>
      <c r="AE858" s="56" t="s">
        <v>13</v>
      </c>
      <c r="AF858" s="56" t="s">
        <v>13</v>
      </c>
      <c r="AG858" s="56" t="s">
        <v>13</v>
      </c>
      <c r="AH858" s="56" t="s">
        <v>13</v>
      </c>
    </row>
    <row r="859" spans="1:34" ht="24.9" customHeight="1" x14ac:dyDescent="0.3">
      <c r="A859" s="59" t="s">
        <v>3830</v>
      </c>
      <c r="B859" s="60" t="s">
        <v>3828</v>
      </c>
      <c r="C859" s="57" t="s">
        <v>3832</v>
      </c>
      <c r="D859" s="57" t="s">
        <v>3829</v>
      </c>
      <c r="E859" s="57">
        <v>1</v>
      </c>
      <c r="F859" s="57">
        <v>1</v>
      </c>
      <c r="G859" s="57">
        <v>0</v>
      </c>
      <c r="H859" s="57">
        <v>2</v>
      </c>
      <c r="I859" s="57">
        <v>21</v>
      </c>
      <c r="J859" s="104">
        <v>9.5238095238095233E-2</v>
      </c>
      <c r="K859" s="56" t="s">
        <v>3831</v>
      </c>
      <c r="L859" s="57" t="s">
        <v>3833</v>
      </c>
      <c r="M859" s="57" t="s">
        <v>3832</v>
      </c>
      <c r="N859" s="57">
        <v>100</v>
      </c>
      <c r="O859" s="57"/>
      <c r="P859" s="57"/>
      <c r="Q859" s="57"/>
      <c r="R859" s="57" t="s">
        <v>18</v>
      </c>
      <c r="S859" s="56" t="s">
        <v>102</v>
      </c>
      <c r="T859" s="61" t="s">
        <v>13</v>
      </c>
      <c r="U859" s="56" t="s">
        <v>7330</v>
      </c>
      <c r="V859" s="61" t="s">
        <v>13</v>
      </c>
      <c r="W859" s="61" t="s">
        <v>13</v>
      </c>
      <c r="X859" s="61" t="s">
        <v>7330</v>
      </c>
      <c r="Y859" s="61" t="s">
        <v>13</v>
      </c>
      <c r="Z859" s="61" t="s">
        <v>13</v>
      </c>
      <c r="AA859" s="61" t="s">
        <v>13</v>
      </c>
      <c r="AB859" s="61" t="s">
        <v>13</v>
      </c>
      <c r="AC859" s="56" t="s">
        <v>13</v>
      </c>
      <c r="AD859" s="56" t="s">
        <v>13</v>
      </c>
      <c r="AE859" s="56" t="s">
        <v>13</v>
      </c>
      <c r="AF859" s="56" t="s">
        <v>13</v>
      </c>
      <c r="AG859" s="56" t="s">
        <v>13</v>
      </c>
      <c r="AH859" s="56" t="s">
        <v>13</v>
      </c>
    </row>
    <row r="860" spans="1:34" ht="24.9" customHeight="1" x14ac:dyDescent="0.3">
      <c r="A860" s="54" t="s">
        <v>5149</v>
      </c>
      <c r="B860" s="55" t="s">
        <v>5148</v>
      </c>
      <c r="C860" s="56" t="s">
        <v>729</v>
      </c>
      <c r="D860" s="56"/>
      <c r="E860" s="56">
        <v>2</v>
      </c>
      <c r="F860" s="56">
        <v>0</v>
      </c>
      <c r="G860" s="56">
        <v>0</v>
      </c>
      <c r="H860" s="56">
        <v>2</v>
      </c>
      <c r="I860" s="56">
        <v>8</v>
      </c>
      <c r="J860" s="104">
        <v>0.25</v>
      </c>
      <c r="K860" s="56" t="s">
        <v>5150</v>
      </c>
      <c r="L860" s="56" t="s">
        <v>5151</v>
      </c>
      <c r="M860" s="56" t="s">
        <v>731</v>
      </c>
      <c r="N860" s="56" t="s">
        <v>7374</v>
      </c>
      <c r="O860" s="56"/>
      <c r="P860" s="56"/>
      <c r="Q860" s="56"/>
      <c r="R860" s="56" t="s">
        <v>18</v>
      </c>
      <c r="S860" s="56" t="s">
        <v>644</v>
      </c>
      <c r="T860" s="58" t="s">
        <v>7330</v>
      </c>
      <c r="U860" s="56" t="s">
        <v>13</v>
      </c>
      <c r="V860" s="58" t="s">
        <v>13</v>
      </c>
      <c r="W860" s="58" t="s">
        <v>7330</v>
      </c>
      <c r="X860" s="58" t="s">
        <v>13</v>
      </c>
      <c r="Y860" s="58" t="s">
        <v>13</v>
      </c>
      <c r="Z860" s="58" t="s">
        <v>13</v>
      </c>
      <c r="AA860" s="58" t="s">
        <v>13</v>
      </c>
      <c r="AB860" s="58" t="s">
        <v>13</v>
      </c>
      <c r="AC860" s="56" t="s">
        <v>13</v>
      </c>
      <c r="AD860" s="56" t="s">
        <v>13</v>
      </c>
      <c r="AE860" s="56" t="s">
        <v>13</v>
      </c>
      <c r="AF860" s="56" t="s">
        <v>13</v>
      </c>
      <c r="AG860" s="56" t="s">
        <v>13</v>
      </c>
      <c r="AH860" s="56" t="s">
        <v>13</v>
      </c>
    </row>
    <row r="861" spans="1:34" ht="24.9" customHeight="1" x14ac:dyDescent="0.3">
      <c r="A861" s="54" t="s">
        <v>1755</v>
      </c>
      <c r="B861" s="55" t="s">
        <v>1753</v>
      </c>
      <c r="C861" s="56" t="s">
        <v>1757</v>
      </c>
      <c r="D861" s="56" t="s">
        <v>1754</v>
      </c>
      <c r="E861" s="56">
        <v>2</v>
      </c>
      <c r="F861" s="56">
        <v>0</v>
      </c>
      <c r="G861" s="56">
        <v>1</v>
      </c>
      <c r="H861" s="56">
        <v>3</v>
      </c>
      <c r="I861" s="56">
        <v>20</v>
      </c>
      <c r="J861" s="104">
        <v>0.15</v>
      </c>
      <c r="K861" s="56" t="s">
        <v>1756</v>
      </c>
      <c r="L861" s="56" t="s">
        <v>1758</v>
      </c>
      <c r="M861" s="56" t="s">
        <v>1759</v>
      </c>
      <c r="N861" s="56">
        <v>100</v>
      </c>
      <c r="O861" s="56"/>
      <c r="P861" s="56"/>
      <c r="Q861" s="56"/>
      <c r="R861" s="56" t="s">
        <v>18</v>
      </c>
      <c r="S861" s="56" t="s">
        <v>644</v>
      </c>
      <c r="T861" s="58" t="s">
        <v>13</v>
      </c>
      <c r="U861" s="56" t="s">
        <v>13</v>
      </c>
      <c r="V861" s="58" t="s">
        <v>7330</v>
      </c>
      <c r="W861" s="58" t="s">
        <v>7330</v>
      </c>
      <c r="X861" s="58" t="s">
        <v>13</v>
      </c>
      <c r="Y861" s="58" t="s">
        <v>13</v>
      </c>
      <c r="Z861" s="58" t="s">
        <v>13</v>
      </c>
      <c r="AA861" s="58" t="s">
        <v>13</v>
      </c>
      <c r="AB861" s="58" t="s">
        <v>13</v>
      </c>
      <c r="AC861" s="56" t="s">
        <v>13</v>
      </c>
      <c r="AD861" s="56" t="s">
        <v>7330</v>
      </c>
      <c r="AE861" s="56" t="s">
        <v>13</v>
      </c>
      <c r="AF861" s="56" t="s">
        <v>13</v>
      </c>
      <c r="AG861" s="56" t="s">
        <v>13</v>
      </c>
      <c r="AH861" s="56" t="s">
        <v>7330</v>
      </c>
    </row>
    <row r="862" spans="1:34" ht="24.9" customHeight="1" x14ac:dyDescent="0.3">
      <c r="A862" s="54" t="s">
        <v>2015</v>
      </c>
      <c r="B862" s="55" t="s">
        <v>2002</v>
      </c>
      <c r="C862" s="56" t="s">
        <v>2006</v>
      </c>
      <c r="D862" s="56" t="s">
        <v>2003</v>
      </c>
      <c r="E862" s="56">
        <v>5</v>
      </c>
      <c r="F862" s="56">
        <v>3</v>
      </c>
      <c r="G862" s="56">
        <v>5</v>
      </c>
      <c r="H862" s="56">
        <v>13</v>
      </c>
      <c r="I862" s="56">
        <v>26</v>
      </c>
      <c r="J862" s="104">
        <v>0.5</v>
      </c>
      <c r="K862" s="56" t="s">
        <v>2016</v>
      </c>
      <c r="L862" s="56" t="s">
        <v>2007</v>
      </c>
      <c r="M862" s="56" t="s">
        <v>2006</v>
      </c>
      <c r="N862" s="56">
        <v>100</v>
      </c>
      <c r="O862" s="56"/>
      <c r="P862" s="56"/>
      <c r="Q862" s="56"/>
      <c r="R862" s="56" t="s">
        <v>18</v>
      </c>
      <c r="S862" s="57" t="s">
        <v>55</v>
      </c>
      <c r="T862" s="58" t="s">
        <v>13</v>
      </c>
      <c r="U862" s="56" t="s">
        <v>13</v>
      </c>
      <c r="V862" s="58" t="s">
        <v>7330</v>
      </c>
      <c r="W862" s="58" t="s">
        <v>7330</v>
      </c>
      <c r="X862" s="58" t="s">
        <v>13</v>
      </c>
      <c r="Y862" s="58" t="s">
        <v>13</v>
      </c>
      <c r="Z862" s="58" t="s">
        <v>13</v>
      </c>
      <c r="AA862" s="58" t="s">
        <v>13</v>
      </c>
      <c r="AB862" s="58" t="s">
        <v>13</v>
      </c>
      <c r="AC862" s="56" t="s">
        <v>13</v>
      </c>
      <c r="AD862" s="56" t="s">
        <v>13</v>
      </c>
      <c r="AE862" s="56" t="s">
        <v>13</v>
      </c>
      <c r="AF862" s="56" t="s">
        <v>13</v>
      </c>
      <c r="AG862" s="56" t="s">
        <v>13</v>
      </c>
      <c r="AH862" s="56" t="s">
        <v>7330</v>
      </c>
    </row>
    <row r="863" spans="1:34" ht="24.9" customHeight="1" x14ac:dyDescent="0.3">
      <c r="A863" s="54" t="s">
        <v>4023</v>
      </c>
      <c r="B863" s="55" t="s">
        <v>4017</v>
      </c>
      <c r="C863" s="56" t="s">
        <v>4021</v>
      </c>
      <c r="D863" s="56" t="s">
        <v>4018</v>
      </c>
      <c r="E863" s="56">
        <v>2</v>
      </c>
      <c r="F863" s="56">
        <v>0</v>
      </c>
      <c r="G863" s="56">
        <v>2</v>
      </c>
      <c r="H863" s="56">
        <v>4</v>
      </c>
      <c r="I863" s="56">
        <v>38</v>
      </c>
      <c r="J863" s="104">
        <v>0.10526315789473684</v>
      </c>
      <c r="K863" s="56" t="s">
        <v>4024</v>
      </c>
      <c r="L863" s="56" t="s">
        <v>4022</v>
      </c>
      <c r="M863" s="56" t="s">
        <v>4021</v>
      </c>
      <c r="N863" s="56">
        <v>100</v>
      </c>
      <c r="O863" s="56"/>
      <c r="P863" s="56"/>
      <c r="Q863" s="56"/>
      <c r="R863" s="56" t="s">
        <v>18</v>
      </c>
      <c r="S863" s="56" t="s">
        <v>465</v>
      </c>
      <c r="T863" s="58" t="s">
        <v>13</v>
      </c>
      <c r="U863" s="56" t="s">
        <v>13</v>
      </c>
      <c r="V863" s="58" t="s">
        <v>7330</v>
      </c>
      <c r="W863" s="58" t="s">
        <v>13</v>
      </c>
      <c r="X863" s="58" t="s">
        <v>13</v>
      </c>
      <c r="Y863" s="58" t="s">
        <v>7330</v>
      </c>
      <c r="Z863" s="58" t="s">
        <v>13</v>
      </c>
      <c r="AA863" s="58" t="s">
        <v>13</v>
      </c>
      <c r="AB863" s="58" t="s">
        <v>13</v>
      </c>
      <c r="AC863" s="56" t="s">
        <v>13</v>
      </c>
      <c r="AD863" s="56" t="s">
        <v>13</v>
      </c>
      <c r="AE863" s="56" t="s">
        <v>13</v>
      </c>
      <c r="AF863" s="56" t="s">
        <v>13</v>
      </c>
      <c r="AG863" s="56" t="s">
        <v>13</v>
      </c>
      <c r="AH863" s="56" t="s">
        <v>13</v>
      </c>
    </row>
    <row r="864" spans="1:34" ht="24.9" customHeight="1" x14ac:dyDescent="0.3">
      <c r="A864" s="59" t="s">
        <v>2835</v>
      </c>
      <c r="B864" s="60" t="s">
        <v>2834</v>
      </c>
      <c r="C864" s="57" t="s">
        <v>110</v>
      </c>
      <c r="D864" s="57"/>
      <c r="E864" s="57">
        <v>0</v>
      </c>
      <c r="F864" s="57">
        <v>1</v>
      </c>
      <c r="G864" s="57">
        <v>0</v>
      </c>
      <c r="H864" s="57">
        <v>1</v>
      </c>
      <c r="I864" s="57">
        <v>7</v>
      </c>
      <c r="J864" s="104">
        <v>0.14285714285714285</v>
      </c>
      <c r="K864" s="56" t="s">
        <v>2836</v>
      </c>
      <c r="L864" s="57" t="s">
        <v>2837</v>
      </c>
      <c r="M864" s="57" t="s">
        <v>202</v>
      </c>
      <c r="N864" s="57">
        <v>100</v>
      </c>
      <c r="O864" s="57" t="s">
        <v>17906</v>
      </c>
      <c r="P864" s="56" t="s">
        <v>2838</v>
      </c>
      <c r="Q864" s="56">
        <v>100</v>
      </c>
      <c r="R864" s="57" t="s">
        <v>112</v>
      </c>
      <c r="S864" s="57" t="s">
        <v>113</v>
      </c>
      <c r="T864" s="61" t="s">
        <v>13</v>
      </c>
      <c r="U864" s="56" t="s">
        <v>7330</v>
      </c>
      <c r="V864" s="61" t="s">
        <v>13</v>
      </c>
      <c r="W864" s="61" t="s">
        <v>13</v>
      </c>
      <c r="X864" s="61" t="s">
        <v>13</v>
      </c>
      <c r="Y864" s="61" t="s">
        <v>13</v>
      </c>
      <c r="Z864" s="61" t="s">
        <v>13</v>
      </c>
      <c r="AA864" s="58" t="s">
        <v>7330</v>
      </c>
      <c r="AB864" s="61" t="s">
        <v>13</v>
      </c>
      <c r="AC864" s="56" t="s">
        <v>13</v>
      </c>
      <c r="AD864" s="56" t="s">
        <v>13</v>
      </c>
      <c r="AE864" s="56" t="s">
        <v>13</v>
      </c>
      <c r="AF864" s="56" t="s">
        <v>13</v>
      </c>
      <c r="AG864" s="56" t="s">
        <v>13</v>
      </c>
      <c r="AH864" s="56" t="s">
        <v>13</v>
      </c>
    </row>
    <row r="865" spans="1:34" ht="24.9" customHeight="1" x14ac:dyDescent="0.3">
      <c r="A865" s="59" t="s">
        <v>4630</v>
      </c>
      <c r="B865" s="60" t="s">
        <v>4622</v>
      </c>
      <c r="C865" s="57" t="s">
        <v>4626</v>
      </c>
      <c r="D865" s="57" t="s">
        <v>4623</v>
      </c>
      <c r="E865" s="57">
        <v>0</v>
      </c>
      <c r="F865" s="57">
        <v>3</v>
      </c>
      <c r="G865" s="57">
        <v>0</v>
      </c>
      <c r="H865" s="57">
        <v>3</v>
      </c>
      <c r="I865" s="57">
        <v>17</v>
      </c>
      <c r="J865" s="104">
        <v>0.17647058823529413</v>
      </c>
      <c r="K865" s="56" t="s">
        <v>4631</v>
      </c>
      <c r="L865" s="57" t="s">
        <v>4627</v>
      </c>
      <c r="M865" s="57" t="s">
        <v>4626</v>
      </c>
      <c r="N865" s="57">
        <v>100</v>
      </c>
      <c r="O865" s="57"/>
      <c r="P865" s="57"/>
      <c r="Q865" s="57"/>
      <c r="R865" s="57" t="s">
        <v>18</v>
      </c>
      <c r="S865" s="56" t="s">
        <v>403</v>
      </c>
      <c r="T865" s="61" t="s">
        <v>13</v>
      </c>
      <c r="U865" s="56" t="s">
        <v>7330</v>
      </c>
      <c r="V865" s="61" t="s">
        <v>13</v>
      </c>
      <c r="W865" s="61" t="s">
        <v>13</v>
      </c>
      <c r="X865" s="61" t="s">
        <v>7330</v>
      </c>
      <c r="Y865" s="61" t="s">
        <v>13</v>
      </c>
      <c r="Z865" s="61" t="s">
        <v>13</v>
      </c>
      <c r="AA865" s="61" t="s">
        <v>13</v>
      </c>
      <c r="AB865" s="61" t="s">
        <v>13</v>
      </c>
      <c r="AC865" s="56" t="s">
        <v>13</v>
      </c>
      <c r="AD865" s="56" t="s">
        <v>13</v>
      </c>
      <c r="AE865" s="56" t="s">
        <v>13</v>
      </c>
      <c r="AF865" s="56" t="s">
        <v>13</v>
      </c>
      <c r="AG865" s="56" t="s">
        <v>7330</v>
      </c>
      <c r="AH865" s="56" t="s">
        <v>13</v>
      </c>
    </row>
    <row r="866" spans="1:34" ht="24.9" customHeight="1" x14ac:dyDescent="0.3">
      <c r="A866" s="59" t="s">
        <v>2703</v>
      </c>
      <c r="B866" s="60" t="s">
        <v>2696</v>
      </c>
      <c r="C866" s="57" t="s">
        <v>2700</v>
      </c>
      <c r="D866" s="57" t="s">
        <v>2697</v>
      </c>
      <c r="E866" s="57">
        <v>1</v>
      </c>
      <c r="F866" s="57">
        <v>2</v>
      </c>
      <c r="G866" s="57">
        <v>0</v>
      </c>
      <c r="H866" s="57">
        <v>3</v>
      </c>
      <c r="I866" s="57">
        <v>13</v>
      </c>
      <c r="J866" s="104">
        <v>0.23076923076923078</v>
      </c>
      <c r="K866" s="56" t="s">
        <v>2704</v>
      </c>
      <c r="L866" s="57" t="s">
        <v>2701</v>
      </c>
      <c r="M866" s="57" t="s">
        <v>2702</v>
      </c>
      <c r="N866" s="57" t="s">
        <v>7400</v>
      </c>
      <c r="O866" s="57"/>
      <c r="P866" s="57"/>
      <c r="Q866" s="57"/>
      <c r="R866" s="57" t="s">
        <v>18</v>
      </c>
      <c r="S866" s="57" t="s">
        <v>418</v>
      </c>
      <c r="T866" s="61" t="s">
        <v>13</v>
      </c>
      <c r="U866" s="56" t="s">
        <v>7330</v>
      </c>
      <c r="V866" s="61" t="s">
        <v>13</v>
      </c>
      <c r="W866" s="61" t="s">
        <v>13</v>
      </c>
      <c r="X866" s="61" t="s">
        <v>7330</v>
      </c>
      <c r="Y866" s="61" t="s">
        <v>13</v>
      </c>
      <c r="Z866" s="61" t="s">
        <v>13</v>
      </c>
      <c r="AA866" s="61" t="s">
        <v>13</v>
      </c>
      <c r="AB866" s="61" t="s">
        <v>13</v>
      </c>
      <c r="AC866" s="56" t="s">
        <v>13</v>
      </c>
      <c r="AD866" s="56" t="s">
        <v>13</v>
      </c>
      <c r="AE866" s="56" t="s">
        <v>13</v>
      </c>
      <c r="AF866" s="56" t="s">
        <v>13</v>
      </c>
      <c r="AG866" s="56" t="s">
        <v>7330</v>
      </c>
      <c r="AH866" s="56" t="s">
        <v>13</v>
      </c>
    </row>
    <row r="867" spans="1:34" ht="24.9" customHeight="1" x14ac:dyDescent="0.3">
      <c r="A867" s="54" t="s">
        <v>4440</v>
      </c>
      <c r="B867" s="60" t="s">
        <v>4431</v>
      </c>
      <c r="C867" s="56" t="s">
        <v>4435</v>
      </c>
      <c r="D867" s="56" t="s">
        <v>4432</v>
      </c>
      <c r="E867" s="56">
        <v>1</v>
      </c>
      <c r="F867" s="56">
        <v>2</v>
      </c>
      <c r="G867" s="56">
        <v>1</v>
      </c>
      <c r="H867" s="56">
        <v>4</v>
      </c>
      <c r="I867" s="56">
        <v>8</v>
      </c>
      <c r="J867" s="104">
        <v>0.5</v>
      </c>
      <c r="K867" s="56" t="s">
        <v>4441</v>
      </c>
      <c r="L867" s="56" t="s">
        <v>4436</v>
      </c>
      <c r="M867" s="56" t="s">
        <v>4435</v>
      </c>
      <c r="N867" s="56">
        <v>100</v>
      </c>
      <c r="O867" s="56"/>
      <c r="P867" s="56"/>
      <c r="Q867" s="56"/>
      <c r="R867" s="56" t="s">
        <v>18</v>
      </c>
      <c r="S867" s="56" t="s">
        <v>257</v>
      </c>
      <c r="T867" s="58" t="s">
        <v>7330</v>
      </c>
      <c r="U867" s="56" t="s">
        <v>13</v>
      </c>
      <c r="V867" s="58" t="s">
        <v>13</v>
      </c>
      <c r="W867" s="58" t="s">
        <v>7330</v>
      </c>
      <c r="X867" s="58" t="s">
        <v>13</v>
      </c>
      <c r="Y867" s="58" t="s">
        <v>13</v>
      </c>
      <c r="Z867" s="58" t="s">
        <v>7330</v>
      </c>
      <c r="AA867" s="58" t="s">
        <v>13</v>
      </c>
      <c r="AB867" s="58" t="s">
        <v>13</v>
      </c>
      <c r="AC867" s="56" t="s">
        <v>13</v>
      </c>
      <c r="AD867" s="56" t="s">
        <v>13</v>
      </c>
      <c r="AE867" s="56" t="s">
        <v>13</v>
      </c>
      <c r="AF867" s="56" t="s">
        <v>13</v>
      </c>
      <c r="AG867" s="56" t="s">
        <v>13</v>
      </c>
      <c r="AH867" s="56" t="s">
        <v>13</v>
      </c>
    </row>
    <row r="868" spans="1:34" ht="24.9" customHeight="1" x14ac:dyDescent="0.3">
      <c r="A868" s="59" t="s">
        <v>6058</v>
      </c>
      <c r="B868" s="60" t="s">
        <v>6043</v>
      </c>
      <c r="C868" s="57" t="s">
        <v>6047</v>
      </c>
      <c r="D868" s="57" t="s">
        <v>6044</v>
      </c>
      <c r="E868" s="57">
        <v>7</v>
      </c>
      <c r="F868" s="57">
        <v>7</v>
      </c>
      <c r="G868" s="57">
        <v>10</v>
      </c>
      <c r="H868" s="57">
        <v>24</v>
      </c>
      <c r="I868" s="57">
        <v>52</v>
      </c>
      <c r="J868" s="104">
        <v>0.46153846153846156</v>
      </c>
      <c r="K868" s="56" t="s">
        <v>6059</v>
      </c>
      <c r="L868" s="56" t="s">
        <v>6048</v>
      </c>
      <c r="M868" s="56" t="s">
        <v>6049</v>
      </c>
      <c r="N868" s="56">
        <v>100</v>
      </c>
      <c r="O868" s="56"/>
      <c r="P868" s="56"/>
      <c r="Q868" s="56"/>
      <c r="R868" s="57" t="s">
        <v>18</v>
      </c>
      <c r="S868" s="56" t="s">
        <v>680</v>
      </c>
      <c r="T868" s="61" t="s">
        <v>13</v>
      </c>
      <c r="U868" s="56" t="s">
        <v>7330</v>
      </c>
      <c r="V868" s="61" t="s">
        <v>13</v>
      </c>
      <c r="W868" s="61" t="s">
        <v>13</v>
      </c>
      <c r="X868" s="61" t="s">
        <v>7330</v>
      </c>
      <c r="Y868" s="61" t="s">
        <v>13</v>
      </c>
      <c r="Z868" s="61" t="s">
        <v>13</v>
      </c>
      <c r="AA868" s="58" t="s">
        <v>7330</v>
      </c>
      <c r="AB868" s="61" t="s">
        <v>13</v>
      </c>
      <c r="AC868" s="56" t="s">
        <v>13</v>
      </c>
      <c r="AD868" s="56" t="s">
        <v>7330</v>
      </c>
      <c r="AE868" s="56" t="s">
        <v>13</v>
      </c>
      <c r="AF868" s="56" t="s">
        <v>13</v>
      </c>
      <c r="AG868" s="56" t="s">
        <v>7330</v>
      </c>
      <c r="AH868" s="56" t="s">
        <v>13</v>
      </c>
    </row>
    <row r="869" spans="1:34" ht="24.9" customHeight="1" x14ac:dyDescent="0.3">
      <c r="A869" s="54" t="s">
        <v>6389</v>
      </c>
      <c r="B869" s="55" t="s">
        <v>6369</v>
      </c>
      <c r="C869" s="56" t="s">
        <v>6373</v>
      </c>
      <c r="D869" s="56" t="s">
        <v>6370</v>
      </c>
      <c r="E869" s="56">
        <v>3</v>
      </c>
      <c r="F869" s="56">
        <v>5</v>
      </c>
      <c r="G869" s="56">
        <v>5</v>
      </c>
      <c r="H869" s="56">
        <v>13</v>
      </c>
      <c r="I869" s="56">
        <v>46</v>
      </c>
      <c r="J869" s="104">
        <v>0.28260869565217389</v>
      </c>
      <c r="K869" s="56" t="s">
        <v>6390</v>
      </c>
      <c r="L869" s="56" t="s">
        <v>6374</v>
      </c>
      <c r="M869" s="56" t="s">
        <v>6375</v>
      </c>
      <c r="N869" s="56">
        <v>100</v>
      </c>
      <c r="O869" s="56"/>
      <c r="P869" s="56"/>
      <c r="Q869" s="56"/>
      <c r="R869" s="56" t="s">
        <v>18</v>
      </c>
      <c r="S869" s="56" t="s">
        <v>465</v>
      </c>
      <c r="T869" s="58" t="s">
        <v>13</v>
      </c>
      <c r="U869" s="56" t="s">
        <v>13</v>
      </c>
      <c r="V869" s="58" t="s">
        <v>7330</v>
      </c>
      <c r="W869" s="58" t="s">
        <v>13</v>
      </c>
      <c r="X869" s="58" t="s">
        <v>13</v>
      </c>
      <c r="Y869" s="58" t="s">
        <v>7330</v>
      </c>
      <c r="Z869" s="58" t="s">
        <v>13</v>
      </c>
      <c r="AA869" s="58" t="s">
        <v>7330</v>
      </c>
      <c r="AB869" s="58" t="s">
        <v>13</v>
      </c>
      <c r="AC869" s="56" t="s">
        <v>13</v>
      </c>
      <c r="AD869" s="56" t="s">
        <v>13</v>
      </c>
      <c r="AE869" s="56" t="s">
        <v>7330</v>
      </c>
      <c r="AF869" s="56" t="s">
        <v>13</v>
      </c>
      <c r="AG869" s="56" t="s">
        <v>7330</v>
      </c>
      <c r="AH869" s="56" t="s">
        <v>13</v>
      </c>
    </row>
    <row r="870" spans="1:34" ht="24.9" customHeight="1" x14ac:dyDescent="0.3">
      <c r="A870" s="54" t="s">
        <v>811</v>
      </c>
      <c r="B870" s="55" t="s">
        <v>793</v>
      </c>
      <c r="C870" s="56" t="s">
        <v>797</v>
      </c>
      <c r="D870" s="56" t="s">
        <v>794</v>
      </c>
      <c r="E870" s="56">
        <v>6</v>
      </c>
      <c r="F870" s="56">
        <v>0</v>
      </c>
      <c r="G870" s="56">
        <v>5</v>
      </c>
      <c r="H870" s="56">
        <v>11</v>
      </c>
      <c r="I870" s="56">
        <v>30</v>
      </c>
      <c r="J870" s="104">
        <v>0.36666666666666664</v>
      </c>
      <c r="K870" s="56" t="s">
        <v>812</v>
      </c>
      <c r="L870" s="56" t="s">
        <v>798</v>
      </c>
      <c r="M870" s="56" t="s">
        <v>797</v>
      </c>
      <c r="N870" s="56">
        <v>100</v>
      </c>
      <c r="O870" s="56"/>
      <c r="P870" s="56"/>
      <c r="Q870" s="56"/>
      <c r="R870" s="56" t="s">
        <v>18</v>
      </c>
      <c r="S870" s="56" t="s">
        <v>465</v>
      </c>
      <c r="T870" s="58" t="s">
        <v>7330</v>
      </c>
      <c r="U870" s="56" t="s">
        <v>13</v>
      </c>
      <c r="V870" s="58" t="s">
        <v>13</v>
      </c>
      <c r="W870" s="58" t="s">
        <v>7330</v>
      </c>
      <c r="X870" s="58" t="s">
        <v>13</v>
      </c>
      <c r="Y870" s="58" t="s">
        <v>13</v>
      </c>
      <c r="Z870" s="58" t="s">
        <v>13</v>
      </c>
      <c r="AA870" s="58" t="s">
        <v>13</v>
      </c>
      <c r="AB870" s="58" t="s">
        <v>13</v>
      </c>
      <c r="AC870" s="56" t="s">
        <v>13</v>
      </c>
      <c r="AD870" s="56" t="s">
        <v>13</v>
      </c>
      <c r="AE870" s="56" t="s">
        <v>13</v>
      </c>
      <c r="AF870" s="56" t="s">
        <v>13</v>
      </c>
      <c r="AG870" s="56" t="s">
        <v>13</v>
      </c>
      <c r="AH870" s="56" t="s">
        <v>13</v>
      </c>
    </row>
    <row r="871" spans="1:34" ht="24.9" customHeight="1" x14ac:dyDescent="0.3">
      <c r="A871" s="54" t="s">
        <v>121</v>
      </c>
      <c r="B871" s="55" t="s">
        <v>107</v>
      </c>
      <c r="C871" s="56" t="s">
        <v>110</v>
      </c>
      <c r="D871" s="56"/>
      <c r="E871" s="56">
        <v>3</v>
      </c>
      <c r="F871" s="56">
        <v>0</v>
      </c>
      <c r="G871" s="56">
        <v>1</v>
      </c>
      <c r="H871" s="56">
        <v>4</v>
      </c>
      <c r="I871" s="56">
        <v>10</v>
      </c>
      <c r="J871" s="104">
        <v>0.4</v>
      </c>
      <c r="K871" s="56" t="s">
        <v>122</v>
      </c>
      <c r="L871" s="56" t="s">
        <v>111</v>
      </c>
      <c r="M871" s="56" t="s">
        <v>110</v>
      </c>
      <c r="N871" s="56">
        <v>100</v>
      </c>
      <c r="O871" s="56"/>
      <c r="P871" s="56"/>
      <c r="Q871" s="56"/>
      <c r="R871" s="56" t="s">
        <v>112</v>
      </c>
      <c r="S871" s="57" t="s">
        <v>113</v>
      </c>
      <c r="T871" s="58" t="s">
        <v>7330</v>
      </c>
      <c r="U871" s="56" t="s">
        <v>13</v>
      </c>
      <c r="V871" s="58" t="s">
        <v>13</v>
      </c>
      <c r="W871" s="58" t="s">
        <v>13</v>
      </c>
      <c r="X871" s="58" t="s">
        <v>13</v>
      </c>
      <c r="Y871" s="58" t="s">
        <v>13</v>
      </c>
      <c r="Z871" s="58" t="s">
        <v>13</v>
      </c>
      <c r="AA871" s="58" t="s">
        <v>13</v>
      </c>
      <c r="AB871" s="58" t="s">
        <v>13</v>
      </c>
      <c r="AC871" s="56" t="s">
        <v>7330</v>
      </c>
      <c r="AD871" s="56" t="s">
        <v>13</v>
      </c>
      <c r="AE871" s="56" t="s">
        <v>13</v>
      </c>
      <c r="AF871" s="56" t="s">
        <v>13</v>
      </c>
      <c r="AG871" s="56" t="s">
        <v>13</v>
      </c>
      <c r="AH871" s="56" t="s">
        <v>13</v>
      </c>
    </row>
    <row r="872" spans="1:34" ht="24.9" customHeight="1" x14ac:dyDescent="0.3">
      <c r="A872" s="54" t="s">
        <v>1256</v>
      </c>
      <c r="B872" s="55" t="s">
        <v>1254</v>
      </c>
      <c r="C872" s="56" t="s">
        <v>1258</v>
      </c>
      <c r="D872" s="56" t="s">
        <v>1255</v>
      </c>
      <c r="E872" s="56">
        <v>0</v>
      </c>
      <c r="F872" s="56">
        <v>0</v>
      </c>
      <c r="G872" s="56">
        <v>2</v>
      </c>
      <c r="H872" s="56">
        <v>2</v>
      </c>
      <c r="I872" s="56">
        <v>9</v>
      </c>
      <c r="J872" s="104">
        <v>0.22222222222222221</v>
      </c>
      <c r="K872" s="56" t="s">
        <v>1257</v>
      </c>
      <c r="L872" s="56" t="s">
        <v>1259</v>
      </c>
      <c r="M872" s="56" t="s">
        <v>1258</v>
      </c>
      <c r="N872" s="56">
        <v>100</v>
      </c>
      <c r="O872" s="56"/>
      <c r="P872" s="56"/>
      <c r="Q872" s="56"/>
      <c r="R872" s="56" t="s">
        <v>18</v>
      </c>
      <c r="S872" s="57" t="s">
        <v>55</v>
      </c>
      <c r="T872" s="58" t="s">
        <v>13</v>
      </c>
      <c r="U872" s="56" t="s">
        <v>13</v>
      </c>
      <c r="V872" s="58" t="s">
        <v>7330</v>
      </c>
      <c r="W872" s="58" t="s">
        <v>13</v>
      </c>
      <c r="X872" s="58" t="s">
        <v>13</v>
      </c>
      <c r="Y872" s="58" t="s">
        <v>7330</v>
      </c>
      <c r="Z872" s="58" t="s">
        <v>13</v>
      </c>
      <c r="AA872" s="58" t="s">
        <v>13</v>
      </c>
      <c r="AB872" s="58" t="s">
        <v>13</v>
      </c>
      <c r="AC872" s="56" t="s">
        <v>13</v>
      </c>
      <c r="AD872" s="56" t="s">
        <v>7330</v>
      </c>
      <c r="AE872" s="56" t="s">
        <v>13</v>
      </c>
      <c r="AF872" s="56" t="s">
        <v>13</v>
      </c>
      <c r="AG872" s="56" t="s">
        <v>13</v>
      </c>
      <c r="AH872" s="56" t="s">
        <v>7330</v>
      </c>
    </row>
    <row r="873" spans="1:34" ht="24.9" customHeight="1" x14ac:dyDescent="0.3">
      <c r="A873" s="54" t="s">
        <v>4634</v>
      </c>
      <c r="B873" s="55" t="s">
        <v>4632</v>
      </c>
      <c r="C873" s="56" t="s">
        <v>4636</v>
      </c>
      <c r="D873" s="56" t="s">
        <v>4633</v>
      </c>
      <c r="E873" s="56">
        <v>1</v>
      </c>
      <c r="F873" s="56">
        <v>0</v>
      </c>
      <c r="G873" s="56">
        <v>0</v>
      </c>
      <c r="H873" s="56">
        <v>1</v>
      </c>
      <c r="I873" s="56">
        <v>16</v>
      </c>
      <c r="J873" s="104">
        <v>6.25E-2</v>
      </c>
      <c r="K873" s="56" t="s">
        <v>4635</v>
      </c>
      <c r="L873" s="56" t="s">
        <v>4637</v>
      </c>
      <c r="M873" s="56" t="s">
        <v>4636</v>
      </c>
      <c r="N873" s="56" t="s">
        <v>7372</v>
      </c>
      <c r="O873" s="56"/>
      <c r="P873" s="56"/>
      <c r="Q873" s="56"/>
      <c r="R873" s="56" t="s">
        <v>4638</v>
      </c>
      <c r="S873" s="56" t="s">
        <v>257</v>
      </c>
      <c r="T873" s="58" t="s">
        <v>7330</v>
      </c>
      <c r="U873" s="56" t="s">
        <v>13</v>
      </c>
      <c r="V873" s="58" t="s">
        <v>13</v>
      </c>
      <c r="W873" s="58" t="s">
        <v>7330</v>
      </c>
      <c r="X873" s="58" t="s">
        <v>13</v>
      </c>
      <c r="Y873" s="58" t="s">
        <v>13</v>
      </c>
      <c r="Z873" s="58" t="s">
        <v>13</v>
      </c>
      <c r="AA873" s="58" t="s">
        <v>13</v>
      </c>
      <c r="AB873" s="58" t="s">
        <v>13</v>
      </c>
      <c r="AC873" s="56" t="s">
        <v>13</v>
      </c>
      <c r="AD873" s="56" t="s">
        <v>13</v>
      </c>
      <c r="AE873" s="56" t="s">
        <v>13</v>
      </c>
      <c r="AF873" s="56" t="s">
        <v>13</v>
      </c>
      <c r="AG873" s="56" t="s">
        <v>13</v>
      </c>
      <c r="AH873" s="56" t="s">
        <v>13</v>
      </c>
    </row>
    <row r="874" spans="1:34" ht="24.9" customHeight="1" x14ac:dyDescent="0.3">
      <c r="A874" s="54" t="s">
        <v>4493</v>
      </c>
      <c r="B874" s="55" t="s">
        <v>4463</v>
      </c>
      <c r="C874" s="56" t="s">
        <v>410</v>
      </c>
      <c r="D874" s="56"/>
      <c r="E874" s="56">
        <v>8</v>
      </c>
      <c r="F874" s="56">
        <v>3</v>
      </c>
      <c r="G874" s="56">
        <v>5</v>
      </c>
      <c r="H874" s="56">
        <v>16</v>
      </c>
      <c r="I874" s="56">
        <v>31</v>
      </c>
      <c r="J874" s="104">
        <v>0.5161290322580645</v>
      </c>
      <c r="K874" s="56" t="s">
        <v>4494</v>
      </c>
      <c r="L874" s="56" t="s">
        <v>4466</v>
      </c>
      <c r="M874" s="56" t="s">
        <v>4467</v>
      </c>
      <c r="N874" s="56" t="s">
        <v>7377</v>
      </c>
      <c r="O874" s="56"/>
      <c r="P874" s="56"/>
      <c r="Q874" s="56"/>
      <c r="R874" s="56" t="s">
        <v>63</v>
      </c>
      <c r="S874" s="56" t="s">
        <v>250</v>
      </c>
      <c r="T874" s="58" t="s">
        <v>7330</v>
      </c>
      <c r="U874" s="56" t="s">
        <v>13</v>
      </c>
      <c r="V874" s="58" t="s">
        <v>13</v>
      </c>
      <c r="W874" s="58" t="s">
        <v>7330</v>
      </c>
      <c r="X874" s="58" t="s">
        <v>13</v>
      </c>
      <c r="Y874" s="58" t="s">
        <v>13</v>
      </c>
      <c r="Z874" s="58" t="s">
        <v>13</v>
      </c>
      <c r="AA874" s="58" t="s">
        <v>13</v>
      </c>
      <c r="AB874" s="58" t="s">
        <v>13</v>
      </c>
      <c r="AC874" s="56" t="s">
        <v>7330</v>
      </c>
      <c r="AD874" s="56" t="s">
        <v>13</v>
      </c>
      <c r="AE874" s="56" t="s">
        <v>13</v>
      </c>
      <c r="AF874" s="56" t="s">
        <v>7330</v>
      </c>
      <c r="AG874" s="56" t="s">
        <v>13</v>
      </c>
      <c r="AH874" s="56" t="s">
        <v>13</v>
      </c>
    </row>
    <row r="875" spans="1:34" ht="24.9" customHeight="1" x14ac:dyDescent="0.3">
      <c r="A875" s="54" t="s">
        <v>836</v>
      </c>
      <c r="B875" s="55" t="s">
        <v>820</v>
      </c>
      <c r="C875" s="56" t="s">
        <v>824</v>
      </c>
      <c r="D875" s="56" t="s">
        <v>821</v>
      </c>
      <c r="E875" s="56">
        <v>4</v>
      </c>
      <c r="F875" s="56">
        <v>1</v>
      </c>
      <c r="G875" s="56">
        <v>2</v>
      </c>
      <c r="H875" s="56">
        <v>7</v>
      </c>
      <c r="I875" s="56">
        <v>17</v>
      </c>
      <c r="J875" s="104">
        <v>0.41176470588235292</v>
      </c>
      <c r="K875" s="56" t="s">
        <v>837</v>
      </c>
      <c r="L875" s="56" t="s">
        <v>825</v>
      </c>
      <c r="M875" s="56" t="s">
        <v>824</v>
      </c>
      <c r="N875" s="56">
        <v>100</v>
      </c>
      <c r="O875" s="56"/>
      <c r="P875" s="56"/>
      <c r="Q875" s="56"/>
      <c r="R875" s="56" t="s">
        <v>18</v>
      </c>
      <c r="S875" s="56" t="s">
        <v>465</v>
      </c>
      <c r="T875" s="58" t="s">
        <v>7330</v>
      </c>
      <c r="U875" s="56" t="s">
        <v>13</v>
      </c>
      <c r="V875" s="58" t="s">
        <v>13</v>
      </c>
      <c r="W875" s="58" t="s">
        <v>7330</v>
      </c>
      <c r="X875" s="58" t="s">
        <v>13</v>
      </c>
      <c r="Y875" s="58" t="s">
        <v>13</v>
      </c>
      <c r="Z875" s="58" t="s">
        <v>13</v>
      </c>
      <c r="AA875" s="58" t="s">
        <v>13</v>
      </c>
      <c r="AB875" s="58" t="s">
        <v>13</v>
      </c>
      <c r="AC875" s="56" t="s">
        <v>7330</v>
      </c>
      <c r="AD875" s="56" t="s">
        <v>13</v>
      </c>
      <c r="AE875" s="56" t="s">
        <v>13</v>
      </c>
      <c r="AF875" s="56" t="s">
        <v>7330</v>
      </c>
      <c r="AG875" s="56" t="s">
        <v>13</v>
      </c>
      <c r="AH875" s="56" t="s">
        <v>13</v>
      </c>
    </row>
    <row r="876" spans="1:34" ht="24.9" customHeight="1" x14ac:dyDescent="0.3">
      <c r="A876" s="54" t="s">
        <v>6666</v>
      </c>
      <c r="B876" s="55" t="s">
        <v>6646</v>
      </c>
      <c r="C876" s="56" t="s">
        <v>2250</v>
      </c>
      <c r="D876" s="56" t="s">
        <v>6647</v>
      </c>
      <c r="E876" s="56">
        <v>3</v>
      </c>
      <c r="F876" s="56">
        <v>1</v>
      </c>
      <c r="G876" s="56">
        <v>4</v>
      </c>
      <c r="H876" s="56">
        <v>8</v>
      </c>
      <c r="I876" s="56">
        <v>22</v>
      </c>
      <c r="J876" s="104">
        <v>0.36363636363636365</v>
      </c>
      <c r="K876" s="56" t="s">
        <v>6667</v>
      </c>
      <c r="L876" s="56" t="s">
        <v>6650</v>
      </c>
      <c r="M876" s="56" t="s">
        <v>6651</v>
      </c>
      <c r="N876" s="56" t="s">
        <v>7374</v>
      </c>
      <c r="O876" s="56"/>
      <c r="P876" s="56"/>
      <c r="Q876" s="56"/>
      <c r="R876" s="56" t="s">
        <v>18</v>
      </c>
      <c r="S876" s="56" t="s">
        <v>102</v>
      </c>
      <c r="T876" s="58" t="s">
        <v>7330</v>
      </c>
      <c r="U876" s="56" t="s">
        <v>13</v>
      </c>
      <c r="V876" s="58" t="s">
        <v>13</v>
      </c>
      <c r="W876" s="58" t="s">
        <v>7330</v>
      </c>
      <c r="X876" s="58" t="s">
        <v>13</v>
      </c>
      <c r="Y876" s="58" t="s">
        <v>13</v>
      </c>
      <c r="Z876" s="58" t="s">
        <v>13</v>
      </c>
      <c r="AA876" s="58" t="s">
        <v>13</v>
      </c>
      <c r="AB876" s="58" t="s">
        <v>13</v>
      </c>
      <c r="AC876" s="56" t="s">
        <v>13</v>
      </c>
      <c r="AD876" s="56" t="s">
        <v>13</v>
      </c>
      <c r="AE876" s="56" t="s">
        <v>13</v>
      </c>
      <c r="AF876" s="56" t="s">
        <v>13</v>
      </c>
      <c r="AG876" s="56" t="s">
        <v>13</v>
      </c>
      <c r="AH876" s="56" t="s">
        <v>13</v>
      </c>
    </row>
    <row r="877" spans="1:34" ht="24.9" customHeight="1" x14ac:dyDescent="0.3">
      <c r="A877" s="54" t="s">
        <v>1074</v>
      </c>
      <c r="B877" s="55" t="s">
        <v>1053</v>
      </c>
      <c r="C877" s="56" t="s">
        <v>1057</v>
      </c>
      <c r="D877" s="56" t="s">
        <v>1054</v>
      </c>
      <c r="E877" s="56">
        <v>4</v>
      </c>
      <c r="F877" s="56">
        <v>3</v>
      </c>
      <c r="G877" s="56">
        <v>2</v>
      </c>
      <c r="H877" s="56">
        <v>9</v>
      </c>
      <c r="I877" s="56">
        <v>88</v>
      </c>
      <c r="J877" s="104">
        <v>0.10227272727272728</v>
      </c>
      <c r="K877" s="56" t="s">
        <v>1075</v>
      </c>
      <c r="L877" s="56" t="s">
        <v>1058</v>
      </c>
      <c r="M877" s="56" t="s">
        <v>1059</v>
      </c>
      <c r="N877" s="56">
        <v>100</v>
      </c>
      <c r="O877" s="56"/>
      <c r="P877" s="56"/>
      <c r="Q877" s="56"/>
      <c r="R877" s="56" t="s">
        <v>18</v>
      </c>
      <c r="S877" s="56" t="s">
        <v>403</v>
      </c>
      <c r="T877" s="58" t="s">
        <v>7330</v>
      </c>
      <c r="U877" s="56" t="s">
        <v>13</v>
      </c>
      <c r="V877" s="58" t="s">
        <v>13</v>
      </c>
      <c r="W877" s="58" t="s">
        <v>7330</v>
      </c>
      <c r="X877" s="58" t="s">
        <v>13</v>
      </c>
      <c r="Y877" s="58" t="s">
        <v>13</v>
      </c>
      <c r="Z877" s="58" t="s">
        <v>7330</v>
      </c>
      <c r="AA877" s="58" t="s">
        <v>13</v>
      </c>
      <c r="AB877" s="58" t="s">
        <v>13</v>
      </c>
      <c r="AC877" s="56" t="s">
        <v>7330</v>
      </c>
      <c r="AD877" s="56" t="s">
        <v>13</v>
      </c>
      <c r="AE877" s="56" t="s">
        <v>13</v>
      </c>
      <c r="AF877" s="56" t="s">
        <v>7330</v>
      </c>
      <c r="AG877" s="56" t="s">
        <v>13</v>
      </c>
      <c r="AH877" s="56" t="s">
        <v>13</v>
      </c>
    </row>
    <row r="878" spans="1:34" ht="24.9" customHeight="1" x14ac:dyDescent="0.3">
      <c r="A878" s="54" t="s">
        <v>569</v>
      </c>
      <c r="B878" s="55" t="s">
        <v>558</v>
      </c>
      <c r="C878" s="56" t="s">
        <v>110</v>
      </c>
      <c r="D878" s="56" t="s">
        <v>7412</v>
      </c>
      <c r="E878" s="56">
        <v>2</v>
      </c>
      <c r="F878" s="56">
        <v>1</v>
      </c>
      <c r="G878" s="56">
        <v>5</v>
      </c>
      <c r="H878" s="56">
        <v>8</v>
      </c>
      <c r="I878" s="56">
        <v>17</v>
      </c>
      <c r="J878" s="104">
        <v>0.47058823529411764</v>
      </c>
      <c r="K878" s="56" t="s">
        <v>570</v>
      </c>
      <c r="L878" s="56" t="s">
        <v>561</v>
      </c>
      <c r="M878" s="56" t="s">
        <v>562</v>
      </c>
      <c r="N878" s="56">
        <v>100</v>
      </c>
      <c r="O878" s="57" t="s">
        <v>17906</v>
      </c>
      <c r="P878" s="56" t="s">
        <v>563</v>
      </c>
      <c r="Q878" s="56" t="s">
        <v>7372</v>
      </c>
      <c r="R878" s="56" t="s">
        <v>112</v>
      </c>
      <c r="S878" s="56" t="s">
        <v>195</v>
      </c>
      <c r="T878" s="58" t="s">
        <v>13</v>
      </c>
      <c r="U878" s="56" t="s">
        <v>13</v>
      </c>
      <c r="V878" s="58" t="s">
        <v>7330</v>
      </c>
      <c r="W878" s="58" t="s">
        <v>7330</v>
      </c>
      <c r="X878" s="58" t="s">
        <v>13</v>
      </c>
      <c r="Y878" s="58" t="s">
        <v>13</v>
      </c>
      <c r="Z878" s="58" t="s">
        <v>13</v>
      </c>
      <c r="AA878" s="58" t="s">
        <v>13</v>
      </c>
      <c r="AB878" s="58" t="s">
        <v>13</v>
      </c>
      <c r="AC878" s="56" t="s">
        <v>13</v>
      </c>
      <c r="AD878" s="56" t="s">
        <v>7330</v>
      </c>
      <c r="AE878" s="56" t="s">
        <v>13</v>
      </c>
      <c r="AF878" s="56" t="s">
        <v>13</v>
      </c>
      <c r="AG878" s="56" t="s">
        <v>13</v>
      </c>
      <c r="AH878" s="56" t="s">
        <v>13</v>
      </c>
    </row>
    <row r="879" spans="1:34" ht="24.9" customHeight="1" x14ac:dyDescent="0.3">
      <c r="A879" s="54" t="s">
        <v>4364</v>
      </c>
      <c r="B879" s="55" t="s">
        <v>4344</v>
      </c>
      <c r="C879" s="56" t="s">
        <v>4348</v>
      </c>
      <c r="D879" s="56" t="s">
        <v>4345</v>
      </c>
      <c r="E879" s="56">
        <v>11</v>
      </c>
      <c r="F879" s="56">
        <v>1</v>
      </c>
      <c r="G879" s="56">
        <v>8</v>
      </c>
      <c r="H879" s="56">
        <v>20</v>
      </c>
      <c r="I879" s="56">
        <v>47</v>
      </c>
      <c r="J879" s="104">
        <v>0.43</v>
      </c>
      <c r="K879" s="56" t="s">
        <v>4365</v>
      </c>
      <c r="L879" s="56" t="s">
        <v>4349</v>
      </c>
      <c r="M879" s="56" t="s">
        <v>4350</v>
      </c>
      <c r="N879" s="56" t="s">
        <v>7372</v>
      </c>
      <c r="O879" s="56"/>
      <c r="P879" s="56"/>
      <c r="Q879" s="56"/>
      <c r="R879" s="56" t="s">
        <v>18</v>
      </c>
      <c r="S879" s="56" t="s">
        <v>465</v>
      </c>
      <c r="T879" s="58" t="s">
        <v>13</v>
      </c>
      <c r="U879" s="56" t="s">
        <v>13</v>
      </c>
      <c r="V879" s="58" t="s">
        <v>7330</v>
      </c>
      <c r="W879" s="58" t="s">
        <v>13</v>
      </c>
      <c r="X879" s="58" t="s">
        <v>13</v>
      </c>
      <c r="Y879" s="58" t="s">
        <v>7330</v>
      </c>
      <c r="Z879" s="58" t="s">
        <v>13</v>
      </c>
      <c r="AA879" s="58" t="s">
        <v>7330</v>
      </c>
      <c r="AB879" s="58" t="s">
        <v>13</v>
      </c>
      <c r="AC879" s="56" t="s">
        <v>13</v>
      </c>
      <c r="AD879" s="56" t="s">
        <v>13</v>
      </c>
      <c r="AE879" s="56" t="s">
        <v>7330</v>
      </c>
      <c r="AF879" s="56" t="s">
        <v>13</v>
      </c>
      <c r="AG879" s="56" t="s">
        <v>7330</v>
      </c>
      <c r="AH879" s="56" t="s">
        <v>13</v>
      </c>
    </row>
    <row r="880" spans="1:34" ht="24.9" customHeight="1" x14ac:dyDescent="0.3">
      <c r="A880" s="54" t="s">
        <v>834</v>
      </c>
      <c r="B880" s="55" t="s">
        <v>820</v>
      </c>
      <c r="C880" s="56" t="s">
        <v>824</v>
      </c>
      <c r="D880" s="56" t="s">
        <v>821</v>
      </c>
      <c r="E880" s="56">
        <v>4</v>
      </c>
      <c r="F880" s="56">
        <v>1</v>
      </c>
      <c r="G880" s="56">
        <v>2</v>
      </c>
      <c r="H880" s="56">
        <v>7</v>
      </c>
      <c r="I880" s="56">
        <v>17</v>
      </c>
      <c r="J880" s="104">
        <v>0.41176470588235292</v>
      </c>
      <c r="K880" s="56" t="s">
        <v>835</v>
      </c>
      <c r="L880" s="56" t="s">
        <v>825</v>
      </c>
      <c r="M880" s="56" t="s">
        <v>824</v>
      </c>
      <c r="N880" s="56">
        <v>100</v>
      </c>
      <c r="O880" s="56"/>
      <c r="P880" s="56"/>
      <c r="Q880" s="56"/>
      <c r="R880" s="56" t="s">
        <v>18</v>
      </c>
      <c r="S880" s="56" t="s">
        <v>465</v>
      </c>
      <c r="T880" s="58" t="s">
        <v>7330</v>
      </c>
      <c r="U880" s="56" t="s">
        <v>13</v>
      </c>
      <c r="V880" s="58" t="s">
        <v>13</v>
      </c>
      <c r="W880" s="58" t="s">
        <v>7330</v>
      </c>
      <c r="X880" s="58" t="s">
        <v>13</v>
      </c>
      <c r="Y880" s="58" t="s">
        <v>13</v>
      </c>
      <c r="Z880" s="58" t="s">
        <v>13</v>
      </c>
      <c r="AA880" s="58" t="s">
        <v>13</v>
      </c>
      <c r="AB880" s="58" t="s">
        <v>13</v>
      </c>
      <c r="AC880" s="56" t="s">
        <v>13</v>
      </c>
      <c r="AD880" s="56" t="s">
        <v>13</v>
      </c>
      <c r="AE880" s="56" t="s">
        <v>13</v>
      </c>
      <c r="AF880" s="56" t="s">
        <v>13</v>
      </c>
      <c r="AG880" s="56" t="s">
        <v>13</v>
      </c>
      <c r="AH880" s="56" t="s">
        <v>13</v>
      </c>
    </row>
    <row r="881" spans="1:34" ht="24.9" customHeight="1" x14ac:dyDescent="0.3">
      <c r="A881" s="54" t="s">
        <v>4505</v>
      </c>
      <c r="B881" s="55" t="s">
        <v>4499</v>
      </c>
      <c r="C881" s="56" t="s">
        <v>4503</v>
      </c>
      <c r="D881" s="56" t="s">
        <v>4500</v>
      </c>
      <c r="E881" s="56">
        <v>3</v>
      </c>
      <c r="F881" s="56">
        <v>0</v>
      </c>
      <c r="G881" s="56">
        <v>0</v>
      </c>
      <c r="H881" s="56">
        <v>3</v>
      </c>
      <c r="I881" s="56">
        <v>23</v>
      </c>
      <c r="J881" s="104">
        <v>0.13043478260869565</v>
      </c>
      <c r="K881" s="56" t="s">
        <v>4502</v>
      </c>
      <c r="L881" s="56" t="s">
        <v>4504</v>
      </c>
      <c r="M881" s="56" t="s">
        <v>4503</v>
      </c>
      <c r="N881" s="56" t="s">
        <v>7374</v>
      </c>
      <c r="O881" s="56"/>
      <c r="P881" s="56"/>
      <c r="Q881" s="56"/>
      <c r="R881" s="56" t="s">
        <v>63</v>
      </c>
      <c r="S881" s="56" t="s">
        <v>102</v>
      </c>
      <c r="T881" s="58" t="s">
        <v>7330</v>
      </c>
      <c r="U881" s="56" t="s">
        <v>13</v>
      </c>
      <c r="V881" s="58" t="s">
        <v>13</v>
      </c>
      <c r="W881" s="58" t="s">
        <v>7330</v>
      </c>
      <c r="X881" s="58" t="s">
        <v>13</v>
      </c>
      <c r="Y881" s="58" t="s">
        <v>13</v>
      </c>
      <c r="Z881" s="58" t="s">
        <v>13</v>
      </c>
      <c r="AA881" s="58" t="s">
        <v>13</v>
      </c>
      <c r="AB881" s="58" t="s">
        <v>13</v>
      </c>
      <c r="AC881" s="56" t="s">
        <v>7330</v>
      </c>
      <c r="AD881" s="56" t="s">
        <v>13</v>
      </c>
      <c r="AE881" s="56" t="s">
        <v>13</v>
      </c>
      <c r="AF881" s="56" t="s">
        <v>13</v>
      </c>
      <c r="AG881" s="56" t="s">
        <v>13</v>
      </c>
      <c r="AH881" s="56" t="s">
        <v>13</v>
      </c>
    </row>
    <row r="882" spans="1:34" ht="24.9" customHeight="1" x14ac:dyDescent="0.3">
      <c r="A882" s="59" t="s">
        <v>2435</v>
      </c>
      <c r="B882" s="60" t="s">
        <v>2434</v>
      </c>
      <c r="C882" s="57" t="s">
        <v>2437</v>
      </c>
      <c r="D882" s="57"/>
      <c r="E882" s="57">
        <v>0</v>
      </c>
      <c r="F882" s="57">
        <v>1</v>
      </c>
      <c r="G882" s="57">
        <v>0</v>
      </c>
      <c r="H882" s="57">
        <v>1</v>
      </c>
      <c r="I882" s="57">
        <v>4</v>
      </c>
      <c r="J882" s="104">
        <v>0.25</v>
      </c>
      <c r="K882" s="56" t="s">
        <v>2436</v>
      </c>
      <c r="L882" s="57" t="s">
        <v>2438</v>
      </c>
      <c r="M882" s="57" t="s">
        <v>2439</v>
      </c>
      <c r="N882" s="57" t="s">
        <v>7377</v>
      </c>
      <c r="O882" s="57"/>
      <c r="P882" s="57"/>
      <c r="Q882" s="57"/>
      <c r="R882" s="57" t="s">
        <v>18</v>
      </c>
      <c r="S882" s="56" t="s">
        <v>403</v>
      </c>
      <c r="T882" s="61" t="s">
        <v>13</v>
      </c>
      <c r="U882" s="56" t="s">
        <v>7330</v>
      </c>
      <c r="V882" s="61" t="s">
        <v>13</v>
      </c>
      <c r="W882" s="61" t="s">
        <v>13</v>
      </c>
      <c r="X882" s="61" t="s">
        <v>7330</v>
      </c>
      <c r="Y882" s="61" t="s">
        <v>13</v>
      </c>
      <c r="Z882" s="61" t="s">
        <v>13</v>
      </c>
      <c r="AA882" s="58" t="s">
        <v>7330</v>
      </c>
      <c r="AB882" s="61" t="s">
        <v>13</v>
      </c>
      <c r="AC882" s="56" t="s">
        <v>13</v>
      </c>
      <c r="AD882" s="56" t="s">
        <v>13</v>
      </c>
      <c r="AE882" s="56" t="s">
        <v>13</v>
      </c>
      <c r="AF882" s="56" t="s">
        <v>13</v>
      </c>
      <c r="AG882" s="56" t="s">
        <v>13</v>
      </c>
      <c r="AH882" s="56" t="s">
        <v>13</v>
      </c>
    </row>
    <row r="883" spans="1:34" ht="24.9" customHeight="1" x14ac:dyDescent="0.3">
      <c r="A883" s="54" t="s">
        <v>5530</v>
      </c>
      <c r="B883" s="55" t="s">
        <v>5518</v>
      </c>
      <c r="C883" s="56" t="s">
        <v>110</v>
      </c>
      <c r="D883" s="56"/>
      <c r="E883" s="56">
        <v>6</v>
      </c>
      <c r="F883" s="56">
        <v>2</v>
      </c>
      <c r="G883" s="56">
        <v>0</v>
      </c>
      <c r="H883" s="56">
        <v>8</v>
      </c>
      <c r="I883" s="56">
        <v>18</v>
      </c>
      <c r="J883" s="104">
        <v>0.44444444444444442</v>
      </c>
      <c r="K883" s="56" t="s">
        <v>5531</v>
      </c>
      <c r="L883" s="56" t="s">
        <v>5521</v>
      </c>
      <c r="M883" s="56" t="s">
        <v>202</v>
      </c>
      <c r="N883" s="56">
        <v>100</v>
      </c>
      <c r="O883" s="57" t="s">
        <v>17906</v>
      </c>
      <c r="P883" s="57" t="s">
        <v>5522</v>
      </c>
      <c r="Q883" s="57">
        <v>100</v>
      </c>
      <c r="R883" s="56" t="s">
        <v>112</v>
      </c>
      <c r="S883" s="57" t="s">
        <v>250</v>
      </c>
      <c r="T883" s="58" t="s">
        <v>7330</v>
      </c>
      <c r="U883" s="56" t="s">
        <v>13</v>
      </c>
      <c r="V883" s="58" t="s">
        <v>13</v>
      </c>
      <c r="W883" s="58" t="s">
        <v>7330</v>
      </c>
      <c r="X883" s="58" t="s">
        <v>13</v>
      </c>
      <c r="Y883" s="58" t="s">
        <v>13</v>
      </c>
      <c r="Z883" s="58" t="s">
        <v>13</v>
      </c>
      <c r="AA883" s="58" t="s">
        <v>13</v>
      </c>
      <c r="AB883" s="58" t="s">
        <v>13</v>
      </c>
      <c r="AC883" s="56" t="s">
        <v>13</v>
      </c>
      <c r="AD883" s="56" t="s">
        <v>13</v>
      </c>
      <c r="AE883" s="56" t="s">
        <v>13</v>
      </c>
      <c r="AF883" s="56" t="s">
        <v>13</v>
      </c>
      <c r="AG883" s="56" t="s">
        <v>13</v>
      </c>
      <c r="AH883" s="56" t="s">
        <v>13</v>
      </c>
    </row>
    <row r="884" spans="1:34" ht="24.9" customHeight="1" x14ac:dyDescent="0.3">
      <c r="A884" s="54" t="s">
        <v>2969</v>
      </c>
      <c r="B884" s="55" t="s">
        <v>2949</v>
      </c>
      <c r="C884" s="56" t="s">
        <v>2600</v>
      </c>
      <c r="D884" s="56" t="s">
        <v>2950</v>
      </c>
      <c r="E884" s="56">
        <v>4</v>
      </c>
      <c r="F884" s="56">
        <v>2</v>
      </c>
      <c r="G884" s="56">
        <v>6</v>
      </c>
      <c r="H884" s="56">
        <v>12</v>
      </c>
      <c r="I884" s="56">
        <v>25</v>
      </c>
      <c r="J884" s="104">
        <v>0.48</v>
      </c>
      <c r="K884" s="56" t="s">
        <v>2970</v>
      </c>
      <c r="L884" s="56" t="s">
        <v>2953</v>
      </c>
      <c r="M884" s="56" t="s">
        <v>2954</v>
      </c>
      <c r="N884" s="56" t="s">
        <v>7387</v>
      </c>
      <c r="O884" s="56"/>
      <c r="P884" s="56"/>
      <c r="Q884" s="56"/>
      <c r="R884" s="56" t="s">
        <v>18</v>
      </c>
      <c r="S884" s="56" t="s">
        <v>465</v>
      </c>
      <c r="T884" s="58" t="s">
        <v>13</v>
      </c>
      <c r="U884" s="56" t="s">
        <v>13</v>
      </c>
      <c r="V884" s="58" t="s">
        <v>7330</v>
      </c>
      <c r="W884" s="58" t="s">
        <v>13</v>
      </c>
      <c r="X884" s="58" t="s">
        <v>13</v>
      </c>
      <c r="Y884" s="58" t="s">
        <v>7330</v>
      </c>
      <c r="Z884" s="58" t="s">
        <v>13</v>
      </c>
      <c r="AA884" s="58" t="s">
        <v>13</v>
      </c>
      <c r="AB884" s="58" t="s">
        <v>7330</v>
      </c>
      <c r="AC884" s="56" t="s">
        <v>13</v>
      </c>
      <c r="AD884" s="56" t="s">
        <v>13</v>
      </c>
      <c r="AE884" s="56" t="s">
        <v>7330</v>
      </c>
      <c r="AF884" s="56" t="s">
        <v>13</v>
      </c>
      <c r="AG884" s="56" t="s">
        <v>13</v>
      </c>
      <c r="AH884" s="56" t="s">
        <v>7330</v>
      </c>
    </row>
    <row r="885" spans="1:34" ht="24.9" customHeight="1" x14ac:dyDescent="0.3">
      <c r="A885" s="54" t="s">
        <v>2142</v>
      </c>
      <c r="B885" s="55" t="s">
        <v>2129</v>
      </c>
      <c r="C885" s="56" t="s">
        <v>2133</v>
      </c>
      <c r="D885" s="56" t="s">
        <v>2130</v>
      </c>
      <c r="E885" s="56">
        <v>6</v>
      </c>
      <c r="F885" s="56">
        <v>2</v>
      </c>
      <c r="G885" s="56">
        <v>1</v>
      </c>
      <c r="H885" s="56">
        <v>9</v>
      </c>
      <c r="I885" s="56">
        <v>30</v>
      </c>
      <c r="J885" s="104">
        <v>0.3</v>
      </c>
      <c r="K885" s="56" t="s">
        <v>2143</v>
      </c>
      <c r="L885" s="56" t="s">
        <v>2134</v>
      </c>
      <c r="M885" s="56" t="s">
        <v>2135</v>
      </c>
      <c r="N885" s="56">
        <v>100</v>
      </c>
      <c r="O885" s="56"/>
      <c r="P885" s="56"/>
      <c r="Q885" s="56"/>
      <c r="R885" s="56" t="s">
        <v>18</v>
      </c>
      <c r="S885" s="56" t="s">
        <v>465</v>
      </c>
      <c r="T885" s="58" t="s">
        <v>7330</v>
      </c>
      <c r="U885" s="56" t="s">
        <v>13</v>
      </c>
      <c r="V885" s="58" t="s">
        <v>13</v>
      </c>
      <c r="W885" s="58" t="s">
        <v>13</v>
      </c>
      <c r="X885" s="58" t="s">
        <v>13</v>
      </c>
      <c r="Y885" s="58" t="s">
        <v>13</v>
      </c>
      <c r="Z885" s="58" t="s">
        <v>7330</v>
      </c>
      <c r="AA885" s="58" t="s">
        <v>13</v>
      </c>
      <c r="AB885" s="58" t="s">
        <v>13</v>
      </c>
      <c r="AC885" s="56" t="s">
        <v>13</v>
      </c>
      <c r="AD885" s="56" t="s">
        <v>13</v>
      </c>
      <c r="AE885" s="56" t="s">
        <v>13</v>
      </c>
      <c r="AF885" s="56" t="s">
        <v>13</v>
      </c>
      <c r="AG885" s="56" t="s">
        <v>13</v>
      </c>
      <c r="AH885" s="56" t="s">
        <v>13</v>
      </c>
    </row>
    <row r="886" spans="1:34" ht="24.9" customHeight="1" x14ac:dyDescent="0.3">
      <c r="A886" s="54" t="s">
        <v>4233</v>
      </c>
      <c r="B886" s="55" t="s">
        <v>4215</v>
      </c>
      <c r="C886" s="56" t="s">
        <v>4219</v>
      </c>
      <c r="D886" s="56" t="s">
        <v>4216</v>
      </c>
      <c r="E886" s="56">
        <v>7</v>
      </c>
      <c r="F886" s="56">
        <v>0</v>
      </c>
      <c r="G886" s="56">
        <v>3</v>
      </c>
      <c r="H886" s="56">
        <v>10</v>
      </c>
      <c r="I886" s="56">
        <v>32</v>
      </c>
      <c r="J886" s="104">
        <v>0.3125</v>
      </c>
      <c r="K886" s="56" t="s">
        <v>4234</v>
      </c>
      <c r="L886" s="56" t="s">
        <v>4220</v>
      </c>
      <c r="M886" s="56" t="s">
        <v>4221</v>
      </c>
      <c r="N886" s="56" t="s">
        <v>7374</v>
      </c>
      <c r="O886" s="56"/>
      <c r="P886" s="56"/>
      <c r="Q886" s="56"/>
      <c r="R886" s="56" t="s">
        <v>18</v>
      </c>
      <c r="S886" s="56" t="s">
        <v>465</v>
      </c>
      <c r="T886" s="58" t="s">
        <v>7330</v>
      </c>
      <c r="U886" s="56" t="s">
        <v>13</v>
      </c>
      <c r="V886" s="58" t="s">
        <v>13</v>
      </c>
      <c r="W886" s="58" t="s">
        <v>7330</v>
      </c>
      <c r="X886" s="58" t="s">
        <v>13</v>
      </c>
      <c r="Y886" s="58" t="s">
        <v>13</v>
      </c>
      <c r="Z886" s="58" t="s">
        <v>13</v>
      </c>
      <c r="AA886" s="58" t="s">
        <v>13</v>
      </c>
      <c r="AB886" s="58" t="s">
        <v>13</v>
      </c>
      <c r="AC886" s="56" t="s">
        <v>13</v>
      </c>
      <c r="AD886" s="56" t="s">
        <v>13</v>
      </c>
      <c r="AE886" s="56" t="s">
        <v>13</v>
      </c>
      <c r="AF886" s="56" t="s">
        <v>13</v>
      </c>
      <c r="AG886" s="56" t="s">
        <v>13</v>
      </c>
      <c r="AH886" s="56" t="s">
        <v>13</v>
      </c>
    </row>
    <row r="887" spans="1:34" ht="24.9" customHeight="1" x14ac:dyDescent="0.3">
      <c r="A887" s="54" t="s">
        <v>4673</v>
      </c>
      <c r="B887" s="55" t="s">
        <v>4671</v>
      </c>
      <c r="C887" s="56" t="s">
        <v>4675</v>
      </c>
      <c r="D887" s="56" t="s">
        <v>4672</v>
      </c>
      <c r="E887" s="56">
        <v>0</v>
      </c>
      <c r="F887" s="56">
        <v>0</v>
      </c>
      <c r="G887" s="56">
        <v>1</v>
      </c>
      <c r="H887" s="56">
        <v>1</v>
      </c>
      <c r="I887" s="56">
        <v>4</v>
      </c>
      <c r="J887" s="104">
        <v>0.25</v>
      </c>
      <c r="K887" s="56" t="s">
        <v>4674</v>
      </c>
      <c r="L887" s="56" t="s">
        <v>4676</v>
      </c>
      <c r="M887" s="56" t="s">
        <v>4677</v>
      </c>
      <c r="N887" s="56" t="s">
        <v>7375</v>
      </c>
      <c r="O887" s="56"/>
      <c r="P887" s="56"/>
      <c r="Q887" s="56"/>
      <c r="R887" s="56" t="s">
        <v>18</v>
      </c>
      <c r="S887" s="56" t="s">
        <v>91</v>
      </c>
      <c r="T887" s="58" t="s">
        <v>13</v>
      </c>
      <c r="U887" s="56" t="s">
        <v>13</v>
      </c>
      <c r="V887" s="58" t="s">
        <v>7330</v>
      </c>
      <c r="W887" s="58" t="s">
        <v>13</v>
      </c>
      <c r="X887" s="58" t="s">
        <v>13</v>
      </c>
      <c r="Y887" s="58" t="s">
        <v>7330</v>
      </c>
      <c r="Z887" s="58" t="s">
        <v>13</v>
      </c>
      <c r="AA887" s="58" t="s">
        <v>13</v>
      </c>
      <c r="AB887" s="58" t="s">
        <v>7330</v>
      </c>
      <c r="AC887" s="56" t="s">
        <v>13</v>
      </c>
      <c r="AD887" s="56" t="s">
        <v>13</v>
      </c>
      <c r="AE887" s="56" t="s">
        <v>7330</v>
      </c>
      <c r="AF887" s="56" t="s">
        <v>7330</v>
      </c>
      <c r="AG887" s="56" t="s">
        <v>13</v>
      </c>
      <c r="AH887" s="56" t="s">
        <v>13</v>
      </c>
    </row>
    <row r="888" spans="1:34" ht="24.9" customHeight="1" x14ac:dyDescent="0.3">
      <c r="A888" s="54" t="s">
        <v>2805</v>
      </c>
      <c r="B888" s="55" t="s">
        <v>2797</v>
      </c>
      <c r="C888" s="56" t="s">
        <v>2801</v>
      </c>
      <c r="D888" s="56" t="s">
        <v>2798</v>
      </c>
      <c r="E888" s="56">
        <v>8</v>
      </c>
      <c r="F888" s="56">
        <v>1</v>
      </c>
      <c r="G888" s="56">
        <v>4</v>
      </c>
      <c r="H888" s="56">
        <v>13</v>
      </c>
      <c r="I888" s="56">
        <v>70</v>
      </c>
      <c r="J888" s="104">
        <v>0.18571428571428572</v>
      </c>
      <c r="K888" s="56" t="s">
        <v>2806</v>
      </c>
      <c r="L888" s="56" t="s">
        <v>2802</v>
      </c>
      <c r="M888" s="56" t="s">
        <v>2801</v>
      </c>
      <c r="N888" s="56" t="s">
        <v>7386</v>
      </c>
      <c r="O888" s="56"/>
      <c r="P888" s="56"/>
      <c r="Q888" s="56"/>
      <c r="R888" s="56" t="s">
        <v>18</v>
      </c>
      <c r="S888" s="56" t="s">
        <v>102</v>
      </c>
      <c r="T888" s="58" t="s">
        <v>13</v>
      </c>
      <c r="U888" s="56" t="s">
        <v>13</v>
      </c>
      <c r="V888" s="58" t="s">
        <v>7330</v>
      </c>
      <c r="W888" s="58" t="s">
        <v>13</v>
      </c>
      <c r="X888" s="58" t="s">
        <v>13</v>
      </c>
      <c r="Y888" s="58" t="s">
        <v>7330</v>
      </c>
      <c r="Z888" s="58" t="s">
        <v>13</v>
      </c>
      <c r="AA888" s="58" t="s">
        <v>13</v>
      </c>
      <c r="AB888" s="58" t="s">
        <v>13</v>
      </c>
      <c r="AC888" s="56" t="s">
        <v>13</v>
      </c>
      <c r="AD888" s="56" t="s">
        <v>7330</v>
      </c>
      <c r="AE888" s="56" t="s">
        <v>13</v>
      </c>
      <c r="AF888" s="56" t="s">
        <v>13</v>
      </c>
      <c r="AG888" s="56" t="s">
        <v>13</v>
      </c>
      <c r="AH888" s="56" t="s">
        <v>13</v>
      </c>
    </row>
    <row r="889" spans="1:34" ht="24.9" customHeight="1" x14ac:dyDescent="0.3">
      <c r="A889" s="54" t="s">
        <v>3591</v>
      </c>
      <c r="B889" s="55" t="s">
        <v>3577</v>
      </c>
      <c r="C889" s="56" t="s">
        <v>3581</v>
      </c>
      <c r="D889" s="56" t="s">
        <v>3578</v>
      </c>
      <c r="E889" s="56">
        <v>1</v>
      </c>
      <c r="F889" s="56">
        <v>3</v>
      </c>
      <c r="G889" s="56">
        <v>1</v>
      </c>
      <c r="H889" s="56">
        <v>5</v>
      </c>
      <c r="I889" s="56">
        <v>17</v>
      </c>
      <c r="J889" s="104">
        <v>0.29411764705882354</v>
      </c>
      <c r="K889" s="56" t="s">
        <v>3592</v>
      </c>
      <c r="L889" s="56" t="s">
        <v>3582</v>
      </c>
      <c r="M889" s="56" t="s">
        <v>3583</v>
      </c>
      <c r="N889" s="56" t="s">
        <v>7387</v>
      </c>
      <c r="O889" s="56"/>
      <c r="P889" s="56"/>
      <c r="Q889" s="56"/>
      <c r="R889" s="56" t="s">
        <v>18</v>
      </c>
      <c r="S889" s="56" t="s">
        <v>465</v>
      </c>
      <c r="T889" s="58" t="s">
        <v>7330</v>
      </c>
      <c r="U889" s="56" t="s">
        <v>13</v>
      </c>
      <c r="V889" s="58" t="s">
        <v>13</v>
      </c>
      <c r="W889" s="58" t="s">
        <v>7330</v>
      </c>
      <c r="X889" s="58" t="s">
        <v>13</v>
      </c>
      <c r="Y889" s="58" t="s">
        <v>13</v>
      </c>
      <c r="Z889" s="58" t="s">
        <v>13</v>
      </c>
      <c r="AA889" s="58" t="s">
        <v>13</v>
      </c>
      <c r="AB889" s="58" t="s">
        <v>13</v>
      </c>
      <c r="AC889" s="56" t="s">
        <v>13</v>
      </c>
      <c r="AD889" s="56" t="s">
        <v>13</v>
      </c>
      <c r="AE889" s="56" t="s">
        <v>13</v>
      </c>
      <c r="AF889" s="56" t="s">
        <v>13</v>
      </c>
      <c r="AG889" s="56" t="s">
        <v>13</v>
      </c>
      <c r="AH889" s="56" t="s">
        <v>13</v>
      </c>
    </row>
    <row r="890" spans="1:34" ht="24.9" customHeight="1" x14ac:dyDescent="0.3">
      <c r="A890" s="54" t="s">
        <v>5847</v>
      </c>
      <c r="B890" s="55" t="s">
        <v>5841</v>
      </c>
      <c r="C890" s="56" t="s">
        <v>110</v>
      </c>
      <c r="D890" s="56"/>
      <c r="E890" s="56">
        <v>1</v>
      </c>
      <c r="F890" s="56">
        <v>1</v>
      </c>
      <c r="G890" s="56">
        <v>0</v>
      </c>
      <c r="H890" s="56">
        <v>2</v>
      </c>
      <c r="I890" s="56">
        <v>19</v>
      </c>
      <c r="J890" s="104">
        <v>0.10526315789473684</v>
      </c>
      <c r="K890" s="56" t="s">
        <v>5848</v>
      </c>
      <c r="L890" s="56" t="s">
        <v>5844</v>
      </c>
      <c r="M890" s="56" t="s">
        <v>202</v>
      </c>
      <c r="N890" s="56" t="s">
        <v>7372</v>
      </c>
      <c r="O890" s="56" t="s">
        <v>5845</v>
      </c>
      <c r="P890" s="56" t="s">
        <v>5846</v>
      </c>
      <c r="Q890" s="56" t="s">
        <v>7394</v>
      </c>
      <c r="R890" s="56" t="s">
        <v>18</v>
      </c>
      <c r="S890" s="57" t="s">
        <v>113</v>
      </c>
      <c r="T890" s="58" t="s">
        <v>7330</v>
      </c>
      <c r="U890" s="56" t="s">
        <v>13</v>
      </c>
      <c r="V890" s="58" t="s">
        <v>13</v>
      </c>
      <c r="W890" s="58" t="s">
        <v>7330</v>
      </c>
      <c r="X890" s="58" t="s">
        <v>13</v>
      </c>
      <c r="Y890" s="58" t="s">
        <v>13</v>
      </c>
      <c r="Z890" s="58" t="s">
        <v>13</v>
      </c>
      <c r="AA890" s="58" t="s">
        <v>13</v>
      </c>
      <c r="AB890" s="58" t="s">
        <v>13</v>
      </c>
      <c r="AC890" s="56" t="s">
        <v>13</v>
      </c>
      <c r="AD890" s="56" t="s">
        <v>13</v>
      </c>
      <c r="AE890" s="56" t="s">
        <v>13</v>
      </c>
      <c r="AF890" s="56" t="s">
        <v>7330</v>
      </c>
      <c r="AG890" s="56" t="s">
        <v>13</v>
      </c>
      <c r="AH890" s="56" t="s">
        <v>13</v>
      </c>
    </row>
    <row r="891" spans="1:34" ht="24.9" customHeight="1" x14ac:dyDescent="0.3">
      <c r="A891" s="54" t="s">
        <v>3418</v>
      </c>
      <c r="B891" s="55" t="s">
        <v>3412</v>
      </c>
      <c r="C891" s="56" t="s">
        <v>3416</v>
      </c>
      <c r="D891" s="56" t="s">
        <v>3413</v>
      </c>
      <c r="E891" s="56">
        <v>0</v>
      </c>
      <c r="F891" s="56">
        <v>0</v>
      </c>
      <c r="G891" s="56">
        <v>2</v>
      </c>
      <c r="H891" s="56">
        <v>2</v>
      </c>
      <c r="I891" s="56">
        <v>12</v>
      </c>
      <c r="J891" s="104">
        <v>0.16666666666666666</v>
      </c>
      <c r="K891" s="56" t="s">
        <v>3419</v>
      </c>
      <c r="L891" s="56" t="s">
        <v>3417</v>
      </c>
      <c r="M891" s="56" t="s">
        <v>3416</v>
      </c>
      <c r="N891" s="56" t="s">
        <v>7374</v>
      </c>
      <c r="O891" s="56"/>
      <c r="P891" s="56"/>
      <c r="Q891" s="56"/>
      <c r="R891" s="56" t="s">
        <v>402</v>
      </c>
      <c r="S891" s="56" t="s">
        <v>534</v>
      </c>
      <c r="T891" s="58" t="s">
        <v>13</v>
      </c>
      <c r="U891" s="56" t="s">
        <v>13</v>
      </c>
      <c r="V891" s="58" t="s">
        <v>7330</v>
      </c>
      <c r="W891" s="58" t="s">
        <v>13</v>
      </c>
      <c r="X891" s="58" t="s">
        <v>13</v>
      </c>
      <c r="Y891" s="58" t="s">
        <v>13</v>
      </c>
      <c r="Z891" s="58" t="s">
        <v>13</v>
      </c>
      <c r="AA891" s="58" t="s">
        <v>13</v>
      </c>
      <c r="AB891" s="58" t="s">
        <v>13</v>
      </c>
      <c r="AC891" s="56" t="s">
        <v>13</v>
      </c>
      <c r="AD891" s="56" t="s">
        <v>13</v>
      </c>
      <c r="AE891" s="56" t="s">
        <v>13</v>
      </c>
      <c r="AF891" s="56" t="s">
        <v>13</v>
      </c>
      <c r="AG891" s="56" t="s">
        <v>13</v>
      </c>
      <c r="AH891" s="56" t="s">
        <v>7330</v>
      </c>
    </row>
    <row r="892" spans="1:34" ht="24.9" customHeight="1" x14ac:dyDescent="0.3">
      <c r="A892" s="59" t="s">
        <v>365</v>
      </c>
      <c r="B892" s="60" t="s">
        <v>363</v>
      </c>
      <c r="C892" s="57" t="s">
        <v>275</v>
      </c>
      <c r="D892" s="57" t="s">
        <v>364</v>
      </c>
      <c r="E892" s="57">
        <v>1</v>
      </c>
      <c r="F892" s="57">
        <v>1</v>
      </c>
      <c r="G892" s="57">
        <v>1</v>
      </c>
      <c r="H892" s="57">
        <v>3</v>
      </c>
      <c r="I892" s="57">
        <v>24</v>
      </c>
      <c r="J892" s="104">
        <v>0.125</v>
      </c>
      <c r="K892" s="56" t="s">
        <v>366</v>
      </c>
      <c r="L892" s="57" t="s">
        <v>367</v>
      </c>
      <c r="M892" s="57" t="s">
        <v>368</v>
      </c>
      <c r="N892" s="57">
        <v>100</v>
      </c>
      <c r="O892" s="57"/>
      <c r="P892" s="57"/>
      <c r="Q892" s="57"/>
      <c r="R892" s="57" t="s">
        <v>18</v>
      </c>
      <c r="S892" s="57" t="s">
        <v>91</v>
      </c>
      <c r="T892" s="61" t="s">
        <v>13</v>
      </c>
      <c r="U892" s="56" t="s">
        <v>7330</v>
      </c>
      <c r="V892" s="61" t="s">
        <v>13</v>
      </c>
      <c r="W892" s="61" t="s">
        <v>13</v>
      </c>
      <c r="X892" s="61" t="s">
        <v>7330</v>
      </c>
      <c r="Y892" s="61" t="s">
        <v>13</v>
      </c>
      <c r="Z892" s="61" t="s">
        <v>13</v>
      </c>
      <c r="AA892" s="61" t="s">
        <v>13</v>
      </c>
      <c r="AB892" s="61" t="s">
        <v>13</v>
      </c>
      <c r="AC892" s="56" t="s">
        <v>13</v>
      </c>
      <c r="AD892" s="56" t="s">
        <v>13</v>
      </c>
      <c r="AE892" s="56" t="s">
        <v>13</v>
      </c>
      <c r="AF892" s="56" t="s">
        <v>13</v>
      </c>
      <c r="AG892" s="56" t="s">
        <v>13</v>
      </c>
      <c r="AH892" s="56" t="s">
        <v>13</v>
      </c>
    </row>
    <row r="893" spans="1:34" ht="24.9" customHeight="1" x14ac:dyDescent="0.3">
      <c r="A893" s="54" t="s">
        <v>517</v>
      </c>
      <c r="B893" s="55" t="s">
        <v>509</v>
      </c>
      <c r="C893" s="56" t="s">
        <v>513</v>
      </c>
      <c r="D893" s="56" t="s">
        <v>510</v>
      </c>
      <c r="E893" s="56">
        <v>3</v>
      </c>
      <c r="F893" s="56">
        <v>0</v>
      </c>
      <c r="G893" s="56">
        <v>0</v>
      </c>
      <c r="H893" s="56">
        <v>3</v>
      </c>
      <c r="I893" s="56">
        <v>9</v>
      </c>
      <c r="J893" s="104">
        <v>0.33333333333333331</v>
      </c>
      <c r="K893" s="56" t="s">
        <v>518</v>
      </c>
      <c r="L893" s="56" t="s">
        <v>514</v>
      </c>
      <c r="M893" s="56" t="s">
        <v>513</v>
      </c>
      <c r="N893" s="56" t="s">
        <v>7380</v>
      </c>
      <c r="O893" s="56"/>
      <c r="P893" s="56"/>
      <c r="Q893" s="56"/>
      <c r="R893" s="56" t="s">
        <v>18</v>
      </c>
      <c r="S893" s="57" t="s">
        <v>55</v>
      </c>
      <c r="T893" s="58" t="s">
        <v>7330</v>
      </c>
      <c r="U893" s="56" t="s">
        <v>13</v>
      </c>
      <c r="V893" s="58" t="s">
        <v>13</v>
      </c>
      <c r="W893" s="58" t="s">
        <v>7330</v>
      </c>
      <c r="X893" s="58" t="s">
        <v>13</v>
      </c>
      <c r="Y893" s="58" t="s">
        <v>13</v>
      </c>
      <c r="Z893" s="58" t="s">
        <v>13</v>
      </c>
      <c r="AA893" s="58" t="s">
        <v>13</v>
      </c>
      <c r="AB893" s="58" t="s">
        <v>13</v>
      </c>
      <c r="AC893" s="56" t="s">
        <v>13</v>
      </c>
      <c r="AD893" s="56" t="s">
        <v>13</v>
      </c>
      <c r="AE893" s="56" t="s">
        <v>13</v>
      </c>
      <c r="AF893" s="56" t="s">
        <v>7330</v>
      </c>
      <c r="AG893" s="56" t="s">
        <v>13</v>
      </c>
      <c r="AH893" s="56" t="s">
        <v>13</v>
      </c>
    </row>
    <row r="894" spans="1:34" ht="24.9" customHeight="1" x14ac:dyDescent="0.3">
      <c r="A894" s="54" t="s">
        <v>1474</v>
      </c>
      <c r="B894" s="55" t="s">
        <v>1467</v>
      </c>
      <c r="C894" s="56" t="s">
        <v>110</v>
      </c>
      <c r="D894" s="56"/>
      <c r="E894" s="56">
        <v>2</v>
      </c>
      <c r="F894" s="56">
        <v>1</v>
      </c>
      <c r="G894" s="56">
        <v>0</v>
      </c>
      <c r="H894" s="56">
        <v>3</v>
      </c>
      <c r="I894" s="56">
        <v>11</v>
      </c>
      <c r="J894" s="104">
        <v>0.27272727272727271</v>
      </c>
      <c r="K894" s="56" t="s">
        <v>1475</v>
      </c>
      <c r="L894" s="56" t="s">
        <v>1470</v>
      </c>
      <c r="M894" s="56" t="s">
        <v>202</v>
      </c>
      <c r="N894" s="56" t="s">
        <v>7383</v>
      </c>
      <c r="O894" s="56" t="s">
        <v>17920</v>
      </c>
      <c r="P894" s="56" t="s">
        <v>1471</v>
      </c>
      <c r="Q894" s="56" t="s">
        <v>7383</v>
      </c>
      <c r="R894" s="56" t="s">
        <v>18</v>
      </c>
      <c r="S894" s="57" t="s">
        <v>130</v>
      </c>
      <c r="T894" s="58" t="s">
        <v>7330</v>
      </c>
      <c r="U894" s="56" t="s">
        <v>13</v>
      </c>
      <c r="V894" s="58" t="s">
        <v>13</v>
      </c>
      <c r="W894" s="58" t="s">
        <v>7330</v>
      </c>
      <c r="X894" s="58" t="s">
        <v>13</v>
      </c>
      <c r="Y894" s="58" t="s">
        <v>13</v>
      </c>
      <c r="Z894" s="58" t="s">
        <v>13</v>
      </c>
      <c r="AA894" s="58" t="s">
        <v>13</v>
      </c>
      <c r="AB894" s="58" t="s">
        <v>13</v>
      </c>
      <c r="AC894" s="56" t="s">
        <v>13</v>
      </c>
      <c r="AD894" s="56" t="s">
        <v>13</v>
      </c>
      <c r="AE894" s="56" t="s">
        <v>13</v>
      </c>
      <c r="AF894" s="56" t="s">
        <v>13</v>
      </c>
      <c r="AG894" s="56" t="s">
        <v>13</v>
      </c>
      <c r="AH894" s="56" t="s">
        <v>13</v>
      </c>
    </row>
    <row r="895" spans="1:34" ht="24.9" customHeight="1" x14ac:dyDescent="0.3">
      <c r="A895" s="54" t="s">
        <v>3834</v>
      </c>
      <c r="B895" s="55" t="s">
        <v>3828</v>
      </c>
      <c r="C895" s="56" t="s">
        <v>3832</v>
      </c>
      <c r="D895" s="56" t="s">
        <v>3829</v>
      </c>
      <c r="E895" s="56">
        <v>1</v>
      </c>
      <c r="F895" s="56">
        <v>1</v>
      </c>
      <c r="G895" s="56">
        <v>0</v>
      </c>
      <c r="H895" s="56">
        <v>2</v>
      </c>
      <c r="I895" s="56">
        <v>21</v>
      </c>
      <c r="J895" s="104">
        <v>9.5238095238095233E-2</v>
      </c>
      <c r="K895" s="56" t="s">
        <v>3835</v>
      </c>
      <c r="L895" s="56" t="s">
        <v>3833</v>
      </c>
      <c r="M895" s="56" t="s">
        <v>3832</v>
      </c>
      <c r="N895" s="56">
        <v>100</v>
      </c>
      <c r="O895" s="56"/>
      <c r="P895" s="56"/>
      <c r="Q895" s="56"/>
      <c r="R895" s="56" t="s">
        <v>18</v>
      </c>
      <c r="S895" s="56" t="s">
        <v>102</v>
      </c>
      <c r="T895" s="58" t="s">
        <v>7330</v>
      </c>
      <c r="U895" s="56" t="s">
        <v>13</v>
      </c>
      <c r="V895" s="58" t="s">
        <v>13</v>
      </c>
      <c r="W895" s="58" t="s">
        <v>7330</v>
      </c>
      <c r="X895" s="58" t="s">
        <v>13</v>
      </c>
      <c r="Y895" s="58" t="s">
        <v>13</v>
      </c>
      <c r="Z895" s="58" t="s">
        <v>13</v>
      </c>
      <c r="AA895" s="58" t="s">
        <v>13</v>
      </c>
      <c r="AB895" s="58" t="s">
        <v>13</v>
      </c>
      <c r="AC895" s="56" t="s">
        <v>13</v>
      </c>
      <c r="AD895" s="56" t="s">
        <v>13</v>
      </c>
      <c r="AE895" s="56" t="s">
        <v>13</v>
      </c>
      <c r="AF895" s="56" t="s">
        <v>13</v>
      </c>
      <c r="AG895" s="56" t="s">
        <v>13</v>
      </c>
      <c r="AH895" s="56" t="s">
        <v>13</v>
      </c>
    </row>
    <row r="896" spans="1:34" ht="24.9" customHeight="1" x14ac:dyDescent="0.3">
      <c r="A896" s="54" t="s">
        <v>2550</v>
      </c>
      <c r="B896" s="55" t="s">
        <v>2548</v>
      </c>
      <c r="C896" s="56" t="s">
        <v>2552</v>
      </c>
      <c r="D896" s="56" t="s">
        <v>2549</v>
      </c>
      <c r="E896" s="56">
        <v>2</v>
      </c>
      <c r="F896" s="56">
        <v>0</v>
      </c>
      <c r="G896" s="56">
        <v>0</v>
      </c>
      <c r="H896" s="56">
        <v>2</v>
      </c>
      <c r="I896" s="56">
        <v>19</v>
      </c>
      <c r="J896" s="104">
        <v>0.10526315789473684</v>
      </c>
      <c r="K896" s="56" t="s">
        <v>2551</v>
      </c>
      <c r="L896" s="56" t="s">
        <v>2553</v>
      </c>
      <c r="M896" s="56" t="s">
        <v>2552</v>
      </c>
      <c r="N896" s="56">
        <v>100</v>
      </c>
      <c r="O896" s="56"/>
      <c r="P896" s="56"/>
      <c r="Q896" s="56"/>
      <c r="R896" s="56" t="s">
        <v>18</v>
      </c>
      <c r="S896" s="57" t="s">
        <v>418</v>
      </c>
      <c r="T896" s="58" t="s">
        <v>7330</v>
      </c>
      <c r="U896" s="56" t="s">
        <v>13</v>
      </c>
      <c r="V896" s="58" t="s">
        <v>13</v>
      </c>
      <c r="W896" s="58" t="s">
        <v>7330</v>
      </c>
      <c r="X896" s="58" t="s">
        <v>13</v>
      </c>
      <c r="Y896" s="58" t="s">
        <v>13</v>
      </c>
      <c r="Z896" s="58" t="s">
        <v>7330</v>
      </c>
      <c r="AA896" s="58" t="s">
        <v>13</v>
      </c>
      <c r="AB896" s="58" t="s">
        <v>13</v>
      </c>
      <c r="AC896" s="56" t="s">
        <v>13</v>
      </c>
      <c r="AD896" s="56" t="s">
        <v>13</v>
      </c>
      <c r="AE896" s="56" t="s">
        <v>13</v>
      </c>
      <c r="AF896" s="56" t="s">
        <v>7330</v>
      </c>
      <c r="AG896" s="56" t="s">
        <v>13</v>
      </c>
      <c r="AH896" s="56" t="s">
        <v>13</v>
      </c>
    </row>
    <row r="897" spans="1:34" ht="24.9" customHeight="1" x14ac:dyDescent="0.3">
      <c r="A897" s="54" t="s">
        <v>6164</v>
      </c>
      <c r="B897" s="55" t="s">
        <v>6153</v>
      </c>
      <c r="C897" s="56" t="s">
        <v>6157</v>
      </c>
      <c r="D897" s="56" t="s">
        <v>6154</v>
      </c>
      <c r="E897" s="56">
        <v>3</v>
      </c>
      <c r="F897" s="56">
        <v>1</v>
      </c>
      <c r="G897" s="56">
        <v>5</v>
      </c>
      <c r="H897" s="56">
        <v>9</v>
      </c>
      <c r="I897" s="56">
        <v>24</v>
      </c>
      <c r="J897" s="104">
        <v>0.375</v>
      </c>
      <c r="K897" s="56" t="s">
        <v>6165</v>
      </c>
      <c r="L897" s="56" t="s">
        <v>6158</v>
      </c>
      <c r="M897" s="56" t="s">
        <v>6159</v>
      </c>
      <c r="N897" s="56">
        <v>100</v>
      </c>
      <c r="O897" s="56"/>
      <c r="P897" s="56"/>
      <c r="Q897" s="56"/>
      <c r="R897" s="56" t="s">
        <v>18</v>
      </c>
      <c r="S897" s="56" t="s">
        <v>644</v>
      </c>
      <c r="T897" s="58" t="s">
        <v>13</v>
      </c>
      <c r="U897" s="56" t="s">
        <v>13</v>
      </c>
      <c r="V897" s="58" t="s">
        <v>7330</v>
      </c>
      <c r="W897" s="58" t="s">
        <v>13</v>
      </c>
      <c r="X897" s="58" t="s">
        <v>13</v>
      </c>
      <c r="Y897" s="58" t="s">
        <v>7330</v>
      </c>
      <c r="Z897" s="58" t="s">
        <v>13</v>
      </c>
      <c r="AA897" s="58" t="s">
        <v>13</v>
      </c>
      <c r="AB897" s="58" t="s">
        <v>13</v>
      </c>
      <c r="AC897" s="56" t="s">
        <v>13</v>
      </c>
      <c r="AD897" s="56" t="s">
        <v>7330</v>
      </c>
      <c r="AE897" s="56" t="s">
        <v>13</v>
      </c>
      <c r="AF897" s="56" t="s">
        <v>13</v>
      </c>
      <c r="AG897" s="56" t="s">
        <v>13</v>
      </c>
      <c r="AH897" s="56" t="s">
        <v>13</v>
      </c>
    </row>
    <row r="898" spans="1:34" ht="24.9" customHeight="1" x14ac:dyDescent="0.3">
      <c r="A898" s="54" t="s">
        <v>2064</v>
      </c>
      <c r="B898" s="55" t="s">
        <v>2042</v>
      </c>
      <c r="C898" s="56" t="s">
        <v>2046</v>
      </c>
      <c r="D898" s="56" t="s">
        <v>2043</v>
      </c>
      <c r="E898" s="56">
        <v>3</v>
      </c>
      <c r="F898" s="56">
        <v>0</v>
      </c>
      <c r="G898" s="56">
        <v>8</v>
      </c>
      <c r="H898" s="56">
        <v>11</v>
      </c>
      <c r="I898" s="56">
        <v>15</v>
      </c>
      <c r="J898" s="104">
        <v>0.73333333333333328</v>
      </c>
      <c r="K898" s="56" t="s">
        <v>2065</v>
      </c>
      <c r="L898" s="56" t="s">
        <v>2047</v>
      </c>
      <c r="M898" s="56" t="s">
        <v>2046</v>
      </c>
      <c r="N898" s="56">
        <v>100</v>
      </c>
      <c r="O898" s="56"/>
      <c r="P898" s="56"/>
      <c r="Q898" s="56"/>
      <c r="R898" s="56" t="s">
        <v>18</v>
      </c>
      <c r="S898" s="57" t="s">
        <v>55</v>
      </c>
      <c r="T898" s="58" t="s">
        <v>7330</v>
      </c>
      <c r="U898" s="56" t="s">
        <v>13</v>
      </c>
      <c r="V898" s="58" t="s">
        <v>13</v>
      </c>
      <c r="W898" s="58" t="s">
        <v>13</v>
      </c>
      <c r="X898" s="58" t="s">
        <v>13</v>
      </c>
      <c r="Y898" s="58" t="s">
        <v>13</v>
      </c>
      <c r="Z898" s="58" t="s">
        <v>13</v>
      </c>
      <c r="AA898" s="58" t="s">
        <v>13</v>
      </c>
      <c r="AB898" s="58" t="s">
        <v>13</v>
      </c>
      <c r="AC898" s="56" t="s">
        <v>13</v>
      </c>
      <c r="AD898" s="56" t="s">
        <v>13</v>
      </c>
      <c r="AE898" s="56" t="s">
        <v>13</v>
      </c>
      <c r="AF898" s="56" t="s">
        <v>7330</v>
      </c>
      <c r="AG898" s="56" t="s">
        <v>13</v>
      </c>
      <c r="AH898" s="56" t="s">
        <v>13</v>
      </c>
    </row>
    <row r="899" spans="1:34" ht="24.9" customHeight="1" x14ac:dyDescent="0.3">
      <c r="A899" s="54" t="s">
        <v>7184</v>
      </c>
      <c r="B899" s="55" t="s">
        <v>7171</v>
      </c>
      <c r="C899" s="56" t="s">
        <v>7175</v>
      </c>
      <c r="D899" s="56" t="s">
        <v>7172</v>
      </c>
      <c r="E899" s="56">
        <v>6</v>
      </c>
      <c r="F899" s="56">
        <v>3</v>
      </c>
      <c r="G899" s="56">
        <v>3</v>
      </c>
      <c r="H899" s="56">
        <v>12</v>
      </c>
      <c r="I899" s="56">
        <v>28</v>
      </c>
      <c r="J899" s="104">
        <v>0.42857142857142855</v>
      </c>
      <c r="K899" s="56" t="s">
        <v>7185</v>
      </c>
      <c r="L899" s="56" t="s">
        <v>7176</v>
      </c>
      <c r="M899" s="56" t="s">
        <v>7177</v>
      </c>
      <c r="N899" s="56">
        <v>100</v>
      </c>
      <c r="O899" s="56"/>
      <c r="P899" s="56"/>
      <c r="Q899" s="56"/>
      <c r="R899" s="56" t="s">
        <v>18</v>
      </c>
      <c r="S899" s="56" t="s">
        <v>79</v>
      </c>
      <c r="T899" s="58" t="s">
        <v>13</v>
      </c>
      <c r="U899" s="56" t="s">
        <v>13</v>
      </c>
      <c r="V899" s="58" t="s">
        <v>7330</v>
      </c>
      <c r="W899" s="58" t="s">
        <v>7330</v>
      </c>
      <c r="X899" s="58" t="s">
        <v>13</v>
      </c>
      <c r="Y899" s="58" t="s">
        <v>13</v>
      </c>
      <c r="Z899" s="58" t="s">
        <v>13</v>
      </c>
      <c r="AA899" s="58" t="s">
        <v>13</v>
      </c>
      <c r="AB899" s="58" t="s">
        <v>13</v>
      </c>
      <c r="AC899" s="56" t="s">
        <v>13</v>
      </c>
      <c r="AD899" s="56" t="s">
        <v>13</v>
      </c>
      <c r="AE899" s="56" t="s">
        <v>7330</v>
      </c>
      <c r="AF899" s="56" t="s">
        <v>7330</v>
      </c>
      <c r="AG899" s="56" t="s">
        <v>13</v>
      </c>
      <c r="AH899" s="56" t="s">
        <v>13</v>
      </c>
    </row>
    <row r="900" spans="1:34" ht="24.9" customHeight="1" x14ac:dyDescent="0.3">
      <c r="A900" s="54" t="s">
        <v>1072</v>
      </c>
      <c r="B900" s="55" t="s">
        <v>1053</v>
      </c>
      <c r="C900" s="56" t="s">
        <v>1057</v>
      </c>
      <c r="D900" s="56" t="s">
        <v>1054</v>
      </c>
      <c r="E900" s="56">
        <v>4</v>
      </c>
      <c r="F900" s="56">
        <v>3</v>
      </c>
      <c r="G900" s="56">
        <v>2</v>
      </c>
      <c r="H900" s="56">
        <v>9</v>
      </c>
      <c r="I900" s="56">
        <v>88</v>
      </c>
      <c r="J900" s="104">
        <v>0.10227272727272728</v>
      </c>
      <c r="K900" s="56" t="s">
        <v>1073</v>
      </c>
      <c r="L900" s="56" t="s">
        <v>1058</v>
      </c>
      <c r="M900" s="56" t="s">
        <v>1059</v>
      </c>
      <c r="N900" s="56">
        <v>100</v>
      </c>
      <c r="O900" s="56"/>
      <c r="P900" s="56"/>
      <c r="Q900" s="56"/>
      <c r="R900" s="56" t="s">
        <v>18</v>
      </c>
      <c r="S900" s="56" t="s">
        <v>403</v>
      </c>
      <c r="T900" s="58" t="s">
        <v>7330</v>
      </c>
      <c r="U900" s="56" t="s">
        <v>13</v>
      </c>
      <c r="V900" s="58" t="s">
        <v>13</v>
      </c>
      <c r="W900" s="58" t="s">
        <v>7330</v>
      </c>
      <c r="X900" s="58" t="s">
        <v>13</v>
      </c>
      <c r="Y900" s="58" t="s">
        <v>13</v>
      </c>
      <c r="Z900" s="58" t="s">
        <v>7330</v>
      </c>
      <c r="AA900" s="58" t="s">
        <v>13</v>
      </c>
      <c r="AB900" s="58" t="s">
        <v>13</v>
      </c>
      <c r="AC900" s="56" t="s">
        <v>13</v>
      </c>
      <c r="AD900" s="56" t="s">
        <v>13</v>
      </c>
      <c r="AE900" s="56" t="s">
        <v>13</v>
      </c>
      <c r="AF900" s="56" t="s">
        <v>13</v>
      </c>
      <c r="AG900" s="56" t="s">
        <v>13</v>
      </c>
      <c r="AH900" s="56" t="s">
        <v>13</v>
      </c>
    </row>
    <row r="901" spans="1:34" ht="24.9" customHeight="1" x14ac:dyDescent="0.3">
      <c r="A901" s="54" t="s">
        <v>5412</v>
      </c>
      <c r="B901" s="55" t="s">
        <v>5399</v>
      </c>
      <c r="C901" s="56" t="s">
        <v>5403</v>
      </c>
      <c r="D901" s="56" t="s">
        <v>5400</v>
      </c>
      <c r="E901" s="56">
        <v>2</v>
      </c>
      <c r="F901" s="56">
        <v>1</v>
      </c>
      <c r="G901" s="56">
        <v>1</v>
      </c>
      <c r="H901" s="56">
        <v>4</v>
      </c>
      <c r="I901" s="56">
        <v>50</v>
      </c>
      <c r="J901" s="104">
        <v>0.08</v>
      </c>
      <c r="K901" s="56" t="s">
        <v>5413</v>
      </c>
      <c r="L901" s="56" t="s">
        <v>5404</v>
      </c>
      <c r="M901" s="56" t="s">
        <v>5405</v>
      </c>
      <c r="N901" s="56" t="s">
        <v>7386</v>
      </c>
      <c r="O901" s="56"/>
      <c r="P901" s="56"/>
      <c r="Q901" s="56"/>
      <c r="R901" s="56" t="s">
        <v>18</v>
      </c>
      <c r="S901" s="56" t="s">
        <v>169</v>
      </c>
      <c r="T901" s="58" t="s">
        <v>7330</v>
      </c>
      <c r="U901" s="56" t="s">
        <v>13</v>
      </c>
      <c r="V901" s="58" t="s">
        <v>13</v>
      </c>
      <c r="W901" s="58" t="s">
        <v>7330</v>
      </c>
      <c r="X901" s="58" t="s">
        <v>13</v>
      </c>
      <c r="Y901" s="58" t="s">
        <v>13</v>
      </c>
      <c r="Z901" s="58" t="s">
        <v>13</v>
      </c>
      <c r="AA901" s="58" t="s">
        <v>13</v>
      </c>
      <c r="AB901" s="58" t="s">
        <v>13</v>
      </c>
      <c r="AC901" s="56" t="s">
        <v>13</v>
      </c>
      <c r="AD901" s="56" t="s">
        <v>13</v>
      </c>
      <c r="AE901" s="56" t="s">
        <v>13</v>
      </c>
      <c r="AF901" s="56" t="s">
        <v>13</v>
      </c>
      <c r="AG901" s="56" t="s">
        <v>13</v>
      </c>
      <c r="AH901" s="56" t="s">
        <v>13</v>
      </c>
    </row>
    <row r="902" spans="1:34" ht="24.9" customHeight="1" x14ac:dyDescent="0.3">
      <c r="A902" s="54" t="s">
        <v>4376</v>
      </c>
      <c r="B902" s="55" t="s">
        <v>4344</v>
      </c>
      <c r="C902" s="56" t="s">
        <v>4348</v>
      </c>
      <c r="D902" s="56" t="s">
        <v>4345</v>
      </c>
      <c r="E902" s="56">
        <v>11</v>
      </c>
      <c r="F902" s="56">
        <v>1</v>
      </c>
      <c r="G902" s="56">
        <v>8</v>
      </c>
      <c r="H902" s="56">
        <v>20</v>
      </c>
      <c r="I902" s="56">
        <v>47</v>
      </c>
      <c r="J902" s="104">
        <v>0.43</v>
      </c>
      <c r="K902" s="56" t="s">
        <v>4377</v>
      </c>
      <c r="L902" s="56" t="s">
        <v>4349</v>
      </c>
      <c r="M902" s="56" t="s">
        <v>4350</v>
      </c>
      <c r="N902" s="56" t="s">
        <v>7372</v>
      </c>
      <c r="O902" s="56"/>
      <c r="P902" s="56"/>
      <c r="Q902" s="56"/>
      <c r="R902" s="56" t="s">
        <v>18</v>
      </c>
      <c r="S902" s="56" t="s">
        <v>465</v>
      </c>
      <c r="T902" s="58" t="s">
        <v>7330</v>
      </c>
      <c r="U902" s="56" t="s">
        <v>13</v>
      </c>
      <c r="V902" s="58" t="s">
        <v>13</v>
      </c>
      <c r="W902" s="58" t="s">
        <v>7330</v>
      </c>
      <c r="X902" s="58" t="s">
        <v>13</v>
      </c>
      <c r="Y902" s="58" t="s">
        <v>13</v>
      </c>
      <c r="Z902" s="58" t="s">
        <v>7330</v>
      </c>
      <c r="AA902" s="58" t="s">
        <v>13</v>
      </c>
      <c r="AB902" s="58" t="s">
        <v>13</v>
      </c>
      <c r="AC902" s="56" t="s">
        <v>13</v>
      </c>
      <c r="AD902" s="56" t="s">
        <v>13</v>
      </c>
      <c r="AE902" s="56" t="s">
        <v>13</v>
      </c>
      <c r="AF902" s="56" t="s">
        <v>13</v>
      </c>
      <c r="AG902" s="56" t="s">
        <v>13</v>
      </c>
      <c r="AH902" s="56" t="s">
        <v>13</v>
      </c>
    </row>
    <row r="903" spans="1:34" ht="24.9" customHeight="1" x14ac:dyDescent="0.3">
      <c r="A903" s="54" t="s">
        <v>1444</v>
      </c>
      <c r="B903" s="55" t="s">
        <v>1427</v>
      </c>
      <c r="C903" s="56" t="s">
        <v>1431</v>
      </c>
      <c r="D903" s="56" t="s">
        <v>1428</v>
      </c>
      <c r="E903" s="56">
        <v>2</v>
      </c>
      <c r="F903" s="56">
        <v>1</v>
      </c>
      <c r="G903" s="56">
        <v>5</v>
      </c>
      <c r="H903" s="56">
        <v>8</v>
      </c>
      <c r="I903" s="56">
        <v>15</v>
      </c>
      <c r="J903" s="104">
        <v>0.53333333333333333</v>
      </c>
      <c r="K903" s="56" t="s">
        <v>1445</v>
      </c>
      <c r="L903" s="57" t="s">
        <v>1432</v>
      </c>
      <c r="M903" s="57" t="s">
        <v>1431</v>
      </c>
      <c r="N903" s="57">
        <v>100</v>
      </c>
      <c r="O903" s="57"/>
      <c r="P903" s="57"/>
      <c r="Q903" s="57"/>
      <c r="R903" s="56" t="s">
        <v>18</v>
      </c>
      <c r="S903" s="57" t="s">
        <v>79</v>
      </c>
      <c r="T903" s="58" t="s">
        <v>7330</v>
      </c>
      <c r="U903" s="56" t="s">
        <v>13</v>
      </c>
      <c r="V903" s="58" t="s">
        <v>13</v>
      </c>
      <c r="W903" s="58" t="s">
        <v>7330</v>
      </c>
      <c r="X903" s="58" t="s">
        <v>13</v>
      </c>
      <c r="Y903" s="58" t="s">
        <v>13</v>
      </c>
      <c r="Z903" s="58" t="s">
        <v>13</v>
      </c>
      <c r="AA903" s="58" t="s">
        <v>13</v>
      </c>
      <c r="AB903" s="58" t="s">
        <v>13</v>
      </c>
      <c r="AC903" s="56" t="s">
        <v>13</v>
      </c>
      <c r="AD903" s="56" t="s">
        <v>13</v>
      </c>
      <c r="AE903" s="56" t="s">
        <v>13</v>
      </c>
      <c r="AF903" s="56" t="s">
        <v>13</v>
      </c>
      <c r="AG903" s="56" t="s">
        <v>13</v>
      </c>
      <c r="AH903" s="56" t="s">
        <v>13</v>
      </c>
    </row>
    <row r="904" spans="1:34" ht="24.9" customHeight="1" x14ac:dyDescent="0.3">
      <c r="A904" s="54" t="s">
        <v>6037</v>
      </c>
      <c r="B904" s="55" t="s">
        <v>6028</v>
      </c>
      <c r="C904" s="56" t="s">
        <v>6032</v>
      </c>
      <c r="D904" s="56" t="s">
        <v>6029</v>
      </c>
      <c r="E904" s="56">
        <v>1</v>
      </c>
      <c r="F904" s="56">
        <v>1</v>
      </c>
      <c r="G904" s="56">
        <v>3</v>
      </c>
      <c r="H904" s="56">
        <v>5</v>
      </c>
      <c r="I904" s="56">
        <v>23</v>
      </c>
      <c r="J904" s="104">
        <v>0.21739130434782608</v>
      </c>
      <c r="K904" s="56" t="s">
        <v>6038</v>
      </c>
      <c r="L904" s="56" t="s">
        <v>6033</v>
      </c>
      <c r="M904" s="56" t="s">
        <v>6034</v>
      </c>
      <c r="N904" s="56">
        <v>100</v>
      </c>
      <c r="O904" s="56"/>
      <c r="P904" s="56"/>
      <c r="Q904" s="56"/>
      <c r="R904" s="56" t="s">
        <v>18</v>
      </c>
      <c r="S904" s="56" t="s">
        <v>680</v>
      </c>
      <c r="T904" s="58" t="s">
        <v>13</v>
      </c>
      <c r="U904" s="56" t="s">
        <v>13</v>
      </c>
      <c r="V904" s="58" t="s">
        <v>7330</v>
      </c>
      <c r="W904" s="58" t="s">
        <v>13</v>
      </c>
      <c r="X904" s="58" t="s">
        <v>13</v>
      </c>
      <c r="Y904" s="58" t="s">
        <v>7330</v>
      </c>
      <c r="Z904" s="58" t="s">
        <v>13</v>
      </c>
      <c r="AA904" s="58" t="s">
        <v>7330</v>
      </c>
      <c r="AB904" s="58" t="s">
        <v>13</v>
      </c>
      <c r="AC904" s="56" t="s">
        <v>13</v>
      </c>
      <c r="AD904" s="56" t="s">
        <v>13</v>
      </c>
      <c r="AE904" s="56" t="s">
        <v>7330</v>
      </c>
      <c r="AF904" s="56" t="s">
        <v>13</v>
      </c>
      <c r="AG904" s="56" t="s">
        <v>13</v>
      </c>
      <c r="AH904" s="56" t="s">
        <v>7330</v>
      </c>
    </row>
    <row r="905" spans="1:34" ht="24.9" customHeight="1" x14ac:dyDescent="0.3">
      <c r="A905" s="54" t="s">
        <v>3884</v>
      </c>
      <c r="B905" s="55" t="s">
        <v>3870</v>
      </c>
      <c r="C905" s="56" t="s">
        <v>3874</v>
      </c>
      <c r="D905" s="56" t="s">
        <v>3871</v>
      </c>
      <c r="E905" s="56">
        <v>3</v>
      </c>
      <c r="F905" s="56">
        <v>1</v>
      </c>
      <c r="G905" s="56">
        <v>2</v>
      </c>
      <c r="H905" s="56">
        <v>6</v>
      </c>
      <c r="I905" s="56">
        <v>10</v>
      </c>
      <c r="J905" s="104">
        <v>0.6</v>
      </c>
      <c r="K905" s="56" t="s">
        <v>3885</v>
      </c>
      <c r="L905" s="56" t="s">
        <v>3875</v>
      </c>
      <c r="M905" s="56" t="s">
        <v>3874</v>
      </c>
      <c r="N905" s="56">
        <v>100</v>
      </c>
      <c r="O905" s="56"/>
      <c r="P905" s="56"/>
      <c r="Q905" s="56"/>
      <c r="R905" s="56" t="s">
        <v>18</v>
      </c>
      <c r="S905" s="57" t="s">
        <v>19</v>
      </c>
      <c r="T905" s="58" t="s">
        <v>7330</v>
      </c>
      <c r="U905" s="56" t="s">
        <v>13</v>
      </c>
      <c r="V905" s="58" t="s">
        <v>13</v>
      </c>
      <c r="W905" s="58" t="s">
        <v>7330</v>
      </c>
      <c r="X905" s="58" t="s">
        <v>13</v>
      </c>
      <c r="Y905" s="58" t="s">
        <v>13</v>
      </c>
      <c r="Z905" s="58" t="s">
        <v>13</v>
      </c>
      <c r="AA905" s="58" t="s">
        <v>13</v>
      </c>
      <c r="AB905" s="58" t="s">
        <v>13</v>
      </c>
      <c r="AC905" s="56" t="s">
        <v>13</v>
      </c>
      <c r="AD905" s="56" t="s">
        <v>13</v>
      </c>
      <c r="AE905" s="56" t="s">
        <v>13</v>
      </c>
      <c r="AF905" s="56" t="s">
        <v>13</v>
      </c>
      <c r="AG905" s="56" t="s">
        <v>13</v>
      </c>
      <c r="AH905" s="56" t="s">
        <v>13</v>
      </c>
    </row>
    <row r="906" spans="1:34" ht="24.9" customHeight="1" x14ac:dyDescent="0.3">
      <c r="A906" s="59" t="s">
        <v>5925</v>
      </c>
      <c r="B906" s="60" t="s">
        <v>5923</v>
      </c>
      <c r="C906" s="57" t="s">
        <v>5927</v>
      </c>
      <c r="D906" s="57" t="s">
        <v>5924</v>
      </c>
      <c r="E906" s="57">
        <v>2</v>
      </c>
      <c r="F906" s="57">
        <v>1</v>
      </c>
      <c r="G906" s="57">
        <v>2</v>
      </c>
      <c r="H906" s="57">
        <v>5</v>
      </c>
      <c r="I906" s="57">
        <v>39</v>
      </c>
      <c r="J906" s="104">
        <v>0.12820512820512819</v>
      </c>
      <c r="K906" s="56" t="s">
        <v>5926</v>
      </c>
      <c r="L906" s="56" t="s">
        <v>5928</v>
      </c>
      <c r="M906" s="56" t="s">
        <v>5929</v>
      </c>
      <c r="N906" s="56">
        <v>100</v>
      </c>
      <c r="O906" s="56"/>
      <c r="P906" s="56"/>
      <c r="Q906" s="56"/>
      <c r="R906" s="57" t="s">
        <v>18</v>
      </c>
      <c r="S906" s="56" t="s">
        <v>403</v>
      </c>
      <c r="T906" s="61" t="s">
        <v>13</v>
      </c>
      <c r="U906" s="56" t="s">
        <v>7330</v>
      </c>
      <c r="V906" s="61" t="s">
        <v>13</v>
      </c>
      <c r="W906" s="61" t="s">
        <v>13</v>
      </c>
      <c r="X906" s="61" t="s">
        <v>13</v>
      </c>
      <c r="Y906" s="61" t="s">
        <v>13</v>
      </c>
      <c r="Z906" s="61" t="s">
        <v>13</v>
      </c>
      <c r="AA906" s="58" t="s">
        <v>7330</v>
      </c>
      <c r="AB906" s="61" t="s">
        <v>13</v>
      </c>
      <c r="AC906" s="56" t="s">
        <v>13</v>
      </c>
      <c r="AD906" s="56" t="s">
        <v>13</v>
      </c>
      <c r="AE906" s="56" t="s">
        <v>13</v>
      </c>
      <c r="AF906" s="56" t="s">
        <v>13</v>
      </c>
      <c r="AG906" s="56" t="s">
        <v>13</v>
      </c>
      <c r="AH906" s="56" t="s">
        <v>13</v>
      </c>
    </row>
    <row r="907" spans="1:34" ht="24.9" customHeight="1" x14ac:dyDescent="0.3">
      <c r="A907" s="54" t="s">
        <v>5069</v>
      </c>
      <c r="B907" s="55" t="s">
        <v>5058</v>
      </c>
      <c r="C907" s="56" t="s">
        <v>5062</v>
      </c>
      <c r="D907" s="56" t="s">
        <v>5059</v>
      </c>
      <c r="E907" s="56">
        <v>0</v>
      </c>
      <c r="F907" s="56">
        <v>2</v>
      </c>
      <c r="G907" s="56">
        <v>2</v>
      </c>
      <c r="H907" s="56">
        <v>4</v>
      </c>
      <c r="I907" s="56">
        <v>20</v>
      </c>
      <c r="J907" s="104">
        <v>0.2</v>
      </c>
      <c r="K907" s="56" t="s">
        <v>5070</v>
      </c>
      <c r="L907" s="56" t="s">
        <v>5063</v>
      </c>
      <c r="M907" s="56" t="s">
        <v>5064</v>
      </c>
      <c r="N907" s="56">
        <v>100</v>
      </c>
      <c r="O907" s="56"/>
      <c r="P907" s="56"/>
      <c r="Q907" s="56"/>
      <c r="R907" s="56" t="s">
        <v>18</v>
      </c>
      <c r="S907" s="57" t="s">
        <v>130</v>
      </c>
      <c r="T907" s="58" t="s">
        <v>13</v>
      </c>
      <c r="U907" s="56" t="s">
        <v>13</v>
      </c>
      <c r="V907" s="58" t="s">
        <v>7330</v>
      </c>
      <c r="W907" s="58" t="s">
        <v>7330</v>
      </c>
      <c r="X907" s="58" t="s">
        <v>13</v>
      </c>
      <c r="Y907" s="58" t="s">
        <v>13</v>
      </c>
      <c r="Z907" s="58" t="s">
        <v>13</v>
      </c>
      <c r="AA907" s="58" t="s">
        <v>13</v>
      </c>
      <c r="AB907" s="58" t="s">
        <v>13</v>
      </c>
      <c r="AC907" s="56" t="s">
        <v>13</v>
      </c>
      <c r="AD907" s="56" t="s">
        <v>13</v>
      </c>
      <c r="AE907" s="56" t="s">
        <v>13</v>
      </c>
      <c r="AF907" s="56" t="s">
        <v>13</v>
      </c>
      <c r="AG907" s="56" t="s">
        <v>7330</v>
      </c>
      <c r="AH907" s="56" t="s">
        <v>13</v>
      </c>
    </row>
    <row r="908" spans="1:34" ht="24.9" customHeight="1" x14ac:dyDescent="0.3">
      <c r="A908" s="54" t="s">
        <v>2162</v>
      </c>
      <c r="B908" s="55" t="s">
        <v>2152</v>
      </c>
      <c r="C908" s="56" t="s">
        <v>2156</v>
      </c>
      <c r="D908" s="56" t="s">
        <v>2153</v>
      </c>
      <c r="E908" s="56">
        <v>3</v>
      </c>
      <c r="F908" s="56">
        <v>1</v>
      </c>
      <c r="G908" s="56">
        <v>0</v>
      </c>
      <c r="H908" s="56">
        <v>4</v>
      </c>
      <c r="I908" s="56">
        <v>21</v>
      </c>
      <c r="J908" s="104">
        <v>0.19047619047619047</v>
      </c>
      <c r="K908" s="56" t="s">
        <v>2163</v>
      </c>
      <c r="L908" s="56" t="s">
        <v>2157</v>
      </c>
      <c r="M908" s="56" t="s">
        <v>2158</v>
      </c>
      <c r="N908" s="56" t="s">
        <v>7374</v>
      </c>
      <c r="O908" s="56"/>
      <c r="P908" s="56"/>
      <c r="Q908" s="56"/>
      <c r="R908" s="56" t="s">
        <v>18</v>
      </c>
      <c r="S908" s="56" t="s">
        <v>465</v>
      </c>
      <c r="T908" s="58" t="s">
        <v>7330</v>
      </c>
      <c r="U908" s="56" t="s">
        <v>13</v>
      </c>
      <c r="V908" s="58" t="s">
        <v>13</v>
      </c>
      <c r="W908" s="58" t="s">
        <v>7330</v>
      </c>
      <c r="X908" s="58" t="s">
        <v>13</v>
      </c>
      <c r="Y908" s="58" t="s">
        <v>13</v>
      </c>
      <c r="Z908" s="58" t="s">
        <v>7330</v>
      </c>
      <c r="AA908" s="58" t="s">
        <v>13</v>
      </c>
      <c r="AB908" s="58" t="s">
        <v>13</v>
      </c>
      <c r="AC908" s="56" t="s">
        <v>7330</v>
      </c>
      <c r="AD908" s="56" t="s">
        <v>13</v>
      </c>
      <c r="AE908" s="56" t="s">
        <v>13</v>
      </c>
      <c r="AF908" s="56" t="s">
        <v>7330</v>
      </c>
      <c r="AG908" s="56" t="s">
        <v>13</v>
      </c>
      <c r="AH908" s="56" t="s">
        <v>13</v>
      </c>
    </row>
    <row r="909" spans="1:34" ht="24.9" customHeight="1" x14ac:dyDescent="0.3">
      <c r="A909" s="59" t="s">
        <v>6742</v>
      </c>
      <c r="B909" s="60" t="s">
        <v>6740</v>
      </c>
      <c r="C909" s="57" t="s">
        <v>6744</v>
      </c>
      <c r="D909" s="57" t="s">
        <v>6741</v>
      </c>
      <c r="E909" s="57">
        <v>0</v>
      </c>
      <c r="F909" s="57">
        <v>1</v>
      </c>
      <c r="G909" s="57">
        <v>1</v>
      </c>
      <c r="H909" s="57">
        <v>2</v>
      </c>
      <c r="I909" s="57">
        <v>14</v>
      </c>
      <c r="J909" s="104">
        <v>0.14285714285714285</v>
      </c>
      <c r="K909" s="56" t="s">
        <v>6743</v>
      </c>
      <c r="L909" s="57" t="s">
        <v>6745</v>
      </c>
      <c r="M909" s="57" t="s">
        <v>6746</v>
      </c>
      <c r="N909" s="57" t="s">
        <v>7372</v>
      </c>
      <c r="O909" s="57"/>
      <c r="P909" s="57"/>
      <c r="Q909" s="57"/>
      <c r="R909" s="57" t="s">
        <v>18</v>
      </c>
      <c r="S909" s="57" t="s">
        <v>55</v>
      </c>
      <c r="T909" s="61" t="s">
        <v>13</v>
      </c>
      <c r="U909" s="56" t="s">
        <v>7330</v>
      </c>
      <c r="V909" s="61" t="s">
        <v>13</v>
      </c>
      <c r="W909" s="61" t="s">
        <v>13</v>
      </c>
      <c r="X909" s="61" t="s">
        <v>13</v>
      </c>
      <c r="Y909" s="61" t="s">
        <v>13</v>
      </c>
      <c r="Z909" s="61" t="s">
        <v>13</v>
      </c>
      <c r="AA909" s="58" t="s">
        <v>7330</v>
      </c>
      <c r="AB909" s="61" t="s">
        <v>13</v>
      </c>
      <c r="AC909" s="56" t="s">
        <v>13</v>
      </c>
      <c r="AD909" s="56" t="s">
        <v>13</v>
      </c>
      <c r="AE909" s="56" t="s">
        <v>13</v>
      </c>
      <c r="AF909" s="56" t="s">
        <v>13</v>
      </c>
      <c r="AG909" s="56" t="s">
        <v>13</v>
      </c>
      <c r="AH909" s="56" t="s">
        <v>13</v>
      </c>
    </row>
    <row r="910" spans="1:34" ht="24.9" customHeight="1" x14ac:dyDescent="0.3">
      <c r="A910" s="59" t="s">
        <v>4793</v>
      </c>
      <c r="B910" s="60" t="s">
        <v>4785</v>
      </c>
      <c r="C910" s="57" t="s">
        <v>4789</v>
      </c>
      <c r="D910" s="57" t="s">
        <v>4786</v>
      </c>
      <c r="E910" s="57">
        <v>3</v>
      </c>
      <c r="F910" s="57">
        <v>4</v>
      </c>
      <c r="G910" s="57">
        <v>2</v>
      </c>
      <c r="H910" s="57">
        <v>9</v>
      </c>
      <c r="I910" s="57">
        <v>29</v>
      </c>
      <c r="J910" s="104">
        <v>0.31034482758620691</v>
      </c>
      <c r="K910" s="56" t="s">
        <v>4794</v>
      </c>
      <c r="L910" s="57" t="s">
        <v>4790</v>
      </c>
      <c r="M910" s="57" t="s">
        <v>4789</v>
      </c>
      <c r="N910" s="57">
        <v>100</v>
      </c>
      <c r="O910" s="57"/>
      <c r="P910" s="57"/>
      <c r="Q910" s="57"/>
      <c r="R910" s="57" t="s">
        <v>18</v>
      </c>
      <c r="S910" s="57" t="s">
        <v>55</v>
      </c>
      <c r="T910" s="61" t="s">
        <v>13</v>
      </c>
      <c r="U910" s="56" t="s">
        <v>7330</v>
      </c>
      <c r="V910" s="61" t="s">
        <v>13</v>
      </c>
      <c r="W910" s="61" t="s">
        <v>13</v>
      </c>
      <c r="X910" s="61" t="s">
        <v>13</v>
      </c>
      <c r="Y910" s="61" t="s">
        <v>13</v>
      </c>
      <c r="Z910" s="61" t="s">
        <v>13</v>
      </c>
      <c r="AA910" s="61" t="s">
        <v>13</v>
      </c>
      <c r="AB910" s="61" t="s">
        <v>13</v>
      </c>
      <c r="AC910" s="56" t="s">
        <v>13</v>
      </c>
      <c r="AD910" s="56" t="s">
        <v>13</v>
      </c>
      <c r="AE910" s="56" t="s">
        <v>13</v>
      </c>
      <c r="AF910" s="56" t="s">
        <v>13</v>
      </c>
      <c r="AG910" s="56" t="s">
        <v>7330</v>
      </c>
      <c r="AH910" s="56" t="s">
        <v>13</v>
      </c>
    </row>
    <row r="911" spans="1:34" ht="24.9" customHeight="1" x14ac:dyDescent="0.3">
      <c r="A911" s="59" t="s">
        <v>1593</v>
      </c>
      <c r="B911" s="60" t="s">
        <v>1592</v>
      </c>
      <c r="C911" s="57" t="s">
        <v>1595</v>
      </c>
      <c r="D911" s="57"/>
      <c r="E911" s="57">
        <v>0</v>
      </c>
      <c r="F911" s="57">
        <v>1</v>
      </c>
      <c r="G911" s="57">
        <v>0</v>
      </c>
      <c r="H911" s="57">
        <v>1</v>
      </c>
      <c r="I911" s="57">
        <v>28</v>
      </c>
      <c r="J911" s="104">
        <v>3.5714285714285712E-2</v>
      </c>
      <c r="K911" s="56" t="s">
        <v>1594</v>
      </c>
      <c r="L911" s="57" t="s">
        <v>1596</v>
      </c>
      <c r="M911" s="57" t="s">
        <v>110</v>
      </c>
      <c r="N911" s="57" t="s">
        <v>7374</v>
      </c>
      <c r="O911" s="57"/>
      <c r="P911" s="57"/>
      <c r="Q911" s="57"/>
      <c r="R911" s="57" t="s">
        <v>112</v>
      </c>
      <c r="S911" s="56" t="s">
        <v>250</v>
      </c>
      <c r="T911" s="61" t="s">
        <v>13</v>
      </c>
      <c r="U911" s="56" t="s">
        <v>7330</v>
      </c>
      <c r="V911" s="61" t="s">
        <v>13</v>
      </c>
      <c r="W911" s="61" t="s">
        <v>13</v>
      </c>
      <c r="X911" s="61" t="s">
        <v>7330</v>
      </c>
      <c r="Y911" s="61" t="s">
        <v>13</v>
      </c>
      <c r="Z911" s="61" t="s">
        <v>13</v>
      </c>
      <c r="AA911" s="58" t="s">
        <v>7330</v>
      </c>
      <c r="AB911" s="61" t="s">
        <v>13</v>
      </c>
      <c r="AC911" s="56" t="s">
        <v>13</v>
      </c>
      <c r="AD911" s="56" t="s">
        <v>13</v>
      </c>
      <c r="AE911" s="56" t="s">
        <v>13</v>
      </c>
      <c r="AF911" s="56" t="s">
        <v>13</v>
      </c>
      <c r="AG911" s="56" t="s">
        <v>13</v>
      </c>
      <c r="AH911" s="56" t="s">
        <v>13</v>
      </c>
    </row>
    <row r="912" spans="1:34" ht="24.9" customHeight="1" x14ac:dyDescent="0.3">
      <c r="A912" s="59" t="s">
        <v>1055</v>
      </c>
      <c r="B912" s="60" t="s">
        <v>1053</v>
      </c>
      <c r="C912" s="57" t="s">
        <v>1057</v>
      </c>
      <c r="D912" s="57" t="s">
        <v>1054</v>
      </c>
      <c r="E912" s="57">
        <v>4</v>
      </c>
      <c r="F912" s="57">
        <v>3</v>
      </c>
      <c r="G912" s="57">
        <v>2</v>
      </c>
      <c r="H912" s="57">
        <v>9</v>
      </c>
      <c r="I912" s="57">
        <v>88</v>
      </c>
      <c r="J912" s="104">
        <v>0.10227272727272728</v>
      </c>
      <c r="K912" s="56" t="s">
        <v>1056</v>
      </c>
      <c r="L912" s="57" t="s">
        <v>1058</v>
      </c>
      <c r="M912" s="57" t="s">
        <v>1059</v>
      </c>
      <c r="N912" s="57">
        <v>100</v>
      </c>
      <c r="O912" s="57"/>
      <c r="P912" s="57"/>
      <c r="Q912" s="57"/>
      <c r="R912" s="57" t="s">
        <v>18</v>
      </c>
      <c r="S912" s="56" t="s">
        <v>403</v>
      </c>
      <c r="T912" s="61" t="s">
        <v>13</v>
      </c>
      <c r="U912" s="56" t="s">
        <v>7330</v>
      </c>
      <c r="V912" s="61" t="s">
        <v>13</v>
      </c>
      <c r="W912" s="61" t="s">
        <v>13</v>
      </c>
      <c r="X912" s="61" t="s">
        <v>7330</v>
      </c>
      <c r="Y912" s="61" t="s">
        <v>13</v>
      </c>
      <c r="Z912" s="61" t="s">
        <v>13</v>
      </c>
      <c r="AA912" s="58" t="s">
        <v>7330</v>
      </c>
      <c r="AB912" s="61" t="s">
        <v>13</v>
      </c>
      <c r="AC912" s="56" t="s">
        <v>13</v>
      </c>
      <c r="AD912" s="56" t="s">
        <v>7330</v>
      </c>
      <c r="AE912" s="56" t="s">
        <v>13</v>
      </c>
      <c r="AF912" s="56" t="s">
        <v>13</v>
      </c>
      <c r="AG912" s="56" t="s">
        <v>13</v>
      </c>
      <c r="AH912" s="56" t="s">
        <v>13</v>
      </c>
    </row>
    <row r="913" spans="1:34" ht="24.9" customHeight="1" x14ac:dyDescent="0.3">
      <c r="A913" s="54" t="s">
        <v>3489</v>
      </c>
      <c r="B913" s="55" t="s">
        <v>3481</v>
      </c>
      <c r="C913" s="56" t="s">
        <v>3484</v>
      </c>
      <c r="D913" s="56"/>
      <c r="E913" s="56">
        <v>1</v>
      </c>
      <c r="F913" s="56">
        <v>0</v>
      </c>
      <c r="G913" s="56">
        <v>4</v>
      </c>
      <c r="H913" s="56">
        <v>5</v>
      </c>
      <c r="I913" s="56">
        <v>10</v>
      </c>
      <c r="J913" s="104">
        <v>0.5</v>
      </c>
      <c r="K913" s="56" t="s">
        <v>3490</v>
      </c>
      <c r="L913" s="56" t="s">
        <v>3485</v>
      </c>
      <c r="M913" s="56" t="s">
        <v>3486</v>
      </c>
      <c r="N913" s="56" t="s">
        <v>7374</v>
      </c>
      <c r="O913" s="56"/>
      <c r="P913" s="56"/>
      <c r="Q913" s="56"/>
      <c r="R913" s="56" t="s">
        <v>18</v>
      </c>
      <c r="S913" s="56" t="s">
        <v>644</v>
      </c>
      <c r="T913" s="58" t="s">
        <v>13</v>
      </c>
      <c r="U913" s="56" t="s">
        <v>13</v>
      </c>
      <c r="V913" s="58" t="s">
        <v>7330</v>
      </c>
      <c r="W913" s="58" t="s">
        <v>7330</v>
      </c>
      <c r="X913" s="58" t="s">
        <v>13</v>
      </c>
      <c r="Y913" s="58" t="s">
        <v>13</v>
      </c>
      <c r="Z913" s="58" t="s">
        <v>13</v>
      </c>
      <c r="AA913" s="58" t="s">
        <v>13</v>
      </c>
      <c r="AB913" s="58" t="s">
        <v>13</v>
      </c>
      <c r="AC913" s="56" t="s">
        <v>13</v>
      </c>
      <c r="AD913" s="56" t="s">
        <v>7330</v>
      </c>
      <c r="AE913" s="56" t="s">
        <v>13</v>
      </c>
      <c r="AF913" s="56" t="s">
        <v>7330</v>
      </c>
      <c r="AG913" s="56" t="s">
        <v>13</v>
      </c>
      <c r="AH913" s="56" t="s">
        <v>13</v>
      </c>
    </row>
    <row r="914" spans="1:34" ht="24.9" customHeight="1" x14ac:dyDescent="0.3">
      <c r="A914" s="54" t="s">
        <v>6551</v>
      </c>
      <c r="B914" s="55" t="s">
        <v>6549</v>
      </c>
      <c r="C914" s="56" t="s">
        <v>352</v>
      </c>
      <c r="D914" s="56" t="s">
        <v>6550</v>
      </c>
      <c r="E914" s="56">
        <v>1</v>
      </c>
      <c r="F914" s="56">
        <v>0</v>
      </c>
      <c r="G914" s="56">
        <v>1</v>
      </c>
      <c r="H914" s="56">
        <v>2</v>
      </c>
      <c r="I914" s="56">
        <v>33</v>
      </c>
      <c r="J914" s="104">
        <v>6.0606060606060608E-2</v>
      </c>
      <c r="K914" s="56" t="s">
        <v>6552</v>
      </c>
      <c r="L914" s="56" t="s">
        <v>6553</v>
      </c>
      <c r="M914" s="56" t="s">
        <v>352</v>
      </c>
      <c r="N914" s="56">
        <v>100</v>
      </c>
      <c r="O914" s="56"/>
      <c r="P914" s="56"/>
      <c r="Q914" s="56"/>
      <c r="R914" s="56" t="s">
        <v>18</v>
      </c>
      <c r="S914" s="56" t="s">
        <v>102</v>
      </c>
      <c r="T914" s="58" t="s">
        <v>13</v>
      </c>
      <c r="U914" s="56" t="s">
        <v>13</v>
      </c>
      <c r="V914" s="58" t="s">
        <v>7330</v>
      </c>
      <c r="W914" s="58" t="s">
        <v>13</v>
      </c>
      <c r="X914" s="58" t="s">
        <v>13</v>
      </c>
      <c r="Y914" s="58" t="s">
        <v>7330</v>
      </c>
      <c r="Z914" s="58" t="s">
        <v>13</v>
      </c>
      <c r="AA914" s="58" t="s">
        <v>13</v>
      </c>
      <c r="AB914" s="58" t="s">
        <v>7330</v>
      </c>
      <c r="AC914" s="56" t="s">
        <v>13</v>
      </c>
      <c r="AD914" s="56" t="s">
        <v>13</v>
      </c>
      <c r="AE914" s="56" t="s">
        <v>7330</v>
      </c>
      <c r="AF914" s="56" t="s">
        <v>13</v>
      </c>
      <c r="AG914" s="56" t="s">
        <v>13</v>
      </c>
      <c r="AH914" s="56" t="s">
        <v>7330</v>
      </c>
    </row>
    <row r="915" spans="1:34" ht="24.9" customHeight="1" x14ac:dyDescent="0.3">
      <c r="A915" s="59" t="s">
        <v>1575</v>
      </c>
      <c r="B915" s="60" t="s">
        <v>1566</v>
      </c>
      <c r="C915" s="57" t="s">
        <v>1570</v>
      </c>
      <c r="D915" s="57" t="s">
        <v>1567</v>
      </c>
      <c r="E915" s="57">
        <v>0</v>
      </c>
      <c r="F915" s="57">
        <v>4</v>
      </c>
      <c r="G915" s="57">
        <v>0</v>
      </c>
      <c r="H915" s="57">
        <v>4</v>
      </c>
      <c r="I915" s="57">
        <v>35</v>
      </c>
      <c r="J915" s="104">
        <v>0.11428571428571428</v>
      </c>
      <c r="K915" s="56" t="s">
        <v>1576</v>
      </c>
      <c r="L915" s="57" t="s">
        <v>1571</v>
      </c>
      <c r="M915" s="57" t="s">
        <v>1570</v>
      </c>
      <c r="N915" s="57">
        <v>100</v>
      </c>
      <c r="O915" s="57"/>
      <c r="P915" s="57"/>
      <c r="Q915" s="57"/>
      <c r="R915" s="57" t="s">
        <v>18</v>
      </c>
      <c r="S915" s="57" t="s">
        <v>55</v>
      </c>
      <c r="T915" s="61" t="s">
        <v>13</v>
      </c>
      <c r="U915" s="56" t="s">
        <v>7330</v>
      </c>
      <c r="V915" s="61" t="s">
        <v>13</v>
      </c>
      <c r="W915" s="61" t="s">
        <v>13</v>
      </c>
      <c r="X915" s="61" t="s">
        <v>13</v>
      </c>
      <c r="Y915" s="61" t="s">
        <v>13</v>
      </c>
      <c r="Z915" s="61" t="s">
        <v>13</v>
      </c>
      <c r="AA915" s="58" t="s">
        <v>7330</v>
      </c>
      <c r="AB915" s="61" t="s">
        <v>13</v>
      </c>
      <c r="AC915" s="56" t="s">
        <v>13</v>
      </c>
      <c r="AD915" s="56" t="s">
        <v>13</v>
      </c>
      <c r="AE915" s="56" t="s">
        <v>13</v>
      </c>
      <c r="AF915" s="56" t="s">
        <v>13</v>
      </c>
      <c r="AG915" s="56" t="s">
        <v>13</v>
      </c>
      <c r="AH915" s="56" t="s">
        <v>13</v>
      </c>
    </row>
    <row r="916" spans="1:34" ht="24.9" customHeight="1" x14ac:dyDescent="0.3">
      <c r="A916" s="59" t="s">
        <v>7023</v>
      </c>
      <c r="B916" s="60" t="s">
        <v>7021</v>
      </c>
      <c r="C916" s="57" t="s">
        <v>7025</v>
      </c>
      <c r="D916" s="57" t="s">
        <v>7022</v>
      </c>
      <c r="E916" s="57">
        <v>1</v>
      </c>
      <c r="F916" s="57">
        <v>1</v>
      </c>
      <c r="G916" s="57">
        <v>0</v>
      </c>
      <c r="H916" s="57">
        <v>2</v>
      </c>
      <c r="I916" s="57">
        <v>17</v>
      </c>
      <c r="J916" s="104">
        <v>0.11764705882352941</v>
      </c>
      <c r="K916" s="56" t="s">
        <v>7024</v>
      </c>
      <c r="L916" s="57" t="s">
        <v>7026</v>
      </c>
      <c r="M916" s="57" t="s">
        <v>7025</v>
      </c>
      <c r="N916" s="57" t="s">
        <v>7378</v>
      </c>
      <c r="O916" s="57"/>
      <c r="P916" s="57"/>
      <c r="Q916" s="57"/>
      <c r="R916" s="57" t="s">
        <v>18</v>
      </c>
      <c r="S916" s="56" t="s">
        <v>149</v>
      </c>
      <c r="T916" s="61" t="s">
        <v>13</v>
      </c>
      <c r="U916" s="56" t="s">
        <v>7330</v>
      </c>
      <c r="V916" s="61" t="s">
        <v>13</v>
      </c>
      <c r="W916" s="61" t="s">
        <v>13</v>
      </c>
      <c r="X916" s="61" t="s">
        <v>7330</v>
      </c>
      <c r="Y916" s="61" t="s">
        <v>13</v>
      </c>
      <c r="Z916" s="61" t="s">
        <v>13</v>
      </c>
      <c r="AA916" s="61" t="s">
        <v>13</v>
      </c>
      <c r="AB916" s="61" t="s">
        <v>13</v>
      </c>
      <c r="AC916" s="56" t="s">
        <v>13</v>
      </c>
      <c r="AD916" s="56" t="s">
        <v>13</v>
      </c>
      <c r="AE916" s="56" t="s">
        <v>13</v>
      </c>
      <c r="AF916" s="56" t="s">
        <v>13</v>
      </c>
      <c r="AG916" s="56" t="s">
        <v>13</v>
      </c>
      <c r="AH916" s="56" t="s">
        <v>13</v>
      </c>
    </row>
    <row r="917" spans="1:34" ht="24.9" customHeight="1" x14ac:dyDescent="0.3">
      <c r="A917" s="54" t="s">
        <v>2029</v>
      </c>
      <c r="B917" s="55" t="s">
        <v>2002</v>
      </c>
      <c r="C917" s="56" t="s">
        <v>2006</v>
      </c>
      <c r="D917" s="56" t="s">
        <v>2003</v>
      </c>
      <c r="E917" s="56">
        <v>5</v>
      </c>
      <c r="F917" s="56">
        <v>3</v>
      </c>
      <c r="G917" s="56">
        <v>5</v>
      </c>
      <c r="H917" s="56">
        <v>13</v>
      </c>
      <c r="I917" s="56">
        <v>26</v>
      </c>
      <c r="J917" s="104">
        <v>0.5</v>
      </c>
      <c r="K917" s="56" t="s">
        <v>2030</v>
      </c>
      <c r="L917" s="56" t="s">
        <v>2007</v>
      </c>
      <c r="M917" s="56" t="s">
        <v>2006</v>
      </c>
      <c r="N917" s="56">
        <v>100</v>
      </c>
      <c r="O917" s="56"/>
      <c r="P917" s="56"/>
      <c r="Q917" s="56"/>
      <c r="R917" s="56" t="s">
        <v>18</v>
      </c>
      <c r="S917" s="57" t="s">
        <v>55</v>
      </c>
      <c r="T917" s="58" t="s">
        <v>7330</v>
      </c>
      <c r="U917" s="56" t="s">
        <v>13</v>
      </c>
      <c r="V917" s="58" t="s">
        <v>13</v>
      </c>
      <c r="W917" s="58" t="s">
        <v>7330</v>
      </c>
      <c r="X917" s="58" t="s">
        <v>13</v>
      </c>
      <c r="Y917" s="58" t="s">
        <v>13</v>
      </c>
      <c r="Z917" s="58" t="s">
        <v>13</v>
      </c>
      <c r="AA917" s="58" t="s">
        <v>13</v>
      </c>
      <c r="AB917" s="58" t="s">
        <v>13</v>
      </c>
      <c r="AC917" s="56" t="s">
        <v>13</v>
      </c>
      <c r="AD917" s="56" t="s">
        <v>13</v>
      </c>
      <c r="AE917" s="56" t="s">
        <v>13</v>
      </c>
      <c r="AF917" s="56" t="s">
        <v>13</v>
      </c>
      <c r="AG917" s="56" t="s">
        <v>13</v>
      </c>
      <c r="AH917" s="56" t="s">
        <v>13</v>
      </c>
    </row>
    <row r="918" spans="1:34" ht="24.9" customHeight="1" x14ac:dyDescent="0.3">
      <c r="A918" s="54" t="s">
        <v>7117</v>
      </c>
      <c r="B918" s="55" t="s">
        <v>7116</v>
      </c>
      <c r="C918" s="56" t="s">
        <v>110</v>
      </c>
      <c r="D918" s="56"/>
      <c r="E918" s="56">
        <v>0</v>
      </c>
      <c r="F918" s="56">
        <v>0</v>
      </c>
      <c r="G918" s="56">
        <v>1</v>
      </c>
      <c r="H918" s="56">
        <v>1</v>
      </c>
      <c r="I918" s="56">
        <v>19</v>
      </c>
      <c r="J918" s="104">
        <v>5.2631578947368418E-2</v>
      </c>
      <c r="K918" s="56" t="s">
        <v>7118</v>
      </c>
      <c r="L918" s="56" t="s">
        <v>7119</v>
      </c>
      <c r="M918" s="56" t="s">
        <v>202</v>
      </c>
      <c r="N918" s="56" t="s">
        <v>7378</v>
      </c>
      <c r="O918" s="56" t="s">
        <v>17919</v>
      </c>
      <c r="P918" s="56" t="s">
        <v>7120</v>
      </c>
      <c r="Q918" s="56" t="s">
        <v>7378</v>
      </c>
      <c r="R918" s="56" t="s">
        <v>112</v>
      </c>
      <c r="S918" s="57" t="s">
        <v>250</v>
      </c>
      <c r="T918" s="58" t="s">
        <v>13</v>
      </c>
      <c r="U918" s="56" t="s">
        <v>13</v>
      </c>
      <c r="V918" s="58" t="s">
        <v>7330</v>
      </c>
      <c r="W918" s="58" t="s">
        <v>13</v>
      </c>
      <c r="X918" s="58" t="s">
        <v>13</v>
      </c>
      <c r="Y918" s="58" t="s">
        <v>7330</v>
      </c>
      <c r="Z918" s="58" t="s">
        <v>13</v>
      </c>
      <c r="AA918" s="58" t="s">
        <v>13</v>
      </c>
      <c r="AB918" s="58" t="s">
        <v>13</v>
      </c>
      <c r="AC918" s="56" t="s">
        <v>13</v>
      </c>
      <c r="AD918" s="56" t="s">
        <v>7330</v>
      </c>
      <c r="AE918" s="56" t="s">
        <v>13</v>
      </c>
      <c r="AF918" s="56" t="s">
        <v>13</v>
      </c>
      <c r="AG918" s="56" t="s">
        <v>13</v>
      </c>
      <c r="AH918" s="56" t="s">
        <v>13</v>
      </c>
    </row>
    <row r="919" spans="1:34" ht="24.9" customHeight="1" x14ac:dyDescent="0.3">
      <c r="A919" s="59" t="s">
        <v>1798</v>
      </c>
      <c r="B919" s="60" t="s">
        <v>1791</v>
      </c>
      <c r="C919" s="57" t="s">
        <v>1795</v>
      </c>
      <c r="D919" s="57" t="s">
        <v>1792</v>
      </c>
      <c r="E919" s="57">
        <v>3</v>
      </c>
      <c r="F919" s="57">
        <v>2</v>
      </c>
      <c r="G919" s="57">
        <v>3</v>
      </c>
      <c r="H919" s="57">
        <v>8</v>
      </c>
      <c r="I919" s="57">
        <v>25</v>
      </c>
      <c r="J919" s="104">
        <v>0.32</v>
      </c>
      <c r="K919" s="56" t="s">
        <v>1799</v>
      </c>
      <c r="L919" s="57" t="s">
        <v>1796</v>
      </c>
      <c r="M919" s="57" t="s">
        <v>1797</v>
      </c>
      <c r="N919" s="57">
        <v>100</v>
      </c>
      <c r="O919" s="57"/>
      <c r="P919" s="57"/>
      <c r="Q919" s="57"/>
      <c r="R919" s="57" t="s">
        <v>18</v>
      </c>
      <c r="S919" s="56" t="s">
        <v>534</v>
      </c>
      <c r="T919" s="61" t="s">
        <v>13</v>
      </c>
      <c r="U919" s="56" t="s">
        <v>7330</v>
      </c>
      <c r="V919" s="61" t="s">
        <v>13</v>
      </c>
      <c r="W919" s="61" t="s">
        <v>13</v>
      </c>
      <c r="X919" s="61" t="s">
        <v>13</v>
      </c>
      <c r="Y919" s="61" t="s">
        <v>13</v>
      </c>
      <c r="Z919" s="61" t="s">
        <v>13</v>
      </c>
      <c r="AA919" s="61" t="s">
        <v>13</v>
      </c>
      <c r="AB919" s="61" t="s">
        <v>13</v>
      </c>
      <c r="AC919" s="56" t="s">
        <v>13</v>
      </c>
      <c r="AD919" s="56" t="s">
        <v>13</v>
      </c>
      <c r="AE919" s="56" t="s">
        <v>13</v>
      </c>
      <c r="AF919" s="56" t="s">
        <v>13</v>
      </c>
      <c r="AG919" s="56" t="s">
        <v>7330</v>
      </c>
      <c r="AH919" s="56" t="s">
        <v>13</v>
      </c>
    </row>
    <row r="920" spans="1:34" ht="24.9" customHeight="1" x14ac:dyDescent="0.3">
      <c r="A920" s="59" t="s">
        <v>4850</v>
      </c>
      <c r="B920" s="60" t="s">
        <v>4844</v>
      </c>
      <c r="C920" s="57" t="s">
        <v>4848</v>
      </c>
      <c r="D920" s="57" t="s">
        <v>4845</v>
      </c>
      <c r="E920" s="57">
        <v>1</v>
      </c>
      <c r="F920" s="57">
        <v>2</v>
      </c>
      <c r="G920" s="57">
        <v>0</v>
      </c>
      <c r="H920" s="57">
        <v>3</v>
      </c>
      <c r="I920" s="57">
        <v>32</v>
      </c>
      <c r="J920" s="104">
        <v>3.125E-2</v>
      </c>
      <c r="K920" s="56" t="s">
        <v>4851</v>
      </c>
      <c r="L920" s="57" t="s">
        <v>4849</v>
      </c>
      <c r="M920" s="57" t="s">
        <v>4848</v>
      </c>
      <c r="N920" s="57">
        <v>100</v>
      </c>
      <c r="O920" s="57"/>
      <c r="P920" s="57"/>
      <c r="Q920" s="57"/>
      <c r="R920" s="57" t="s">
        <v>18</v>
      </c>
      <c r="S920" s="56" t="s">
        <v>149</v>
      </c>
      <c r="T920" s="61" t="s">
        <v>13</v>
      </c>
      <c r="U920" s="56" t="s">
        <v>7330</v>
      </c>
      <c r="V920" s="61" t="s">
        <v>13</v>
      </c>
      <c r="W920" s="61" t="s">
        <v>13</v>
      </c>
      <c r="X920" s="61" t="s">
        <v>7330</v>
      </c>
      <c r="Y920" s="61" t="s">
        <v>13</v>
      </c>
      <c r="Z920" s="61" t="s">
        <v>13</v>
      </c>
      <c r="AA920" s="61" t="s">
        <v>13</v>
      </c>
      <c r="AB920" s="61" t="s">
        <v>13</v>
      </c>
      <c r="AC920" s="56" t="s">
        <v>13</v>
      </c>
      <c r="AD920" s="56" t="s">
        <v>13</v>
      </c>
      <c r="AE920" s="56" t="s">
        <v>13</v>
      </c>
      <c r="AF920" s="56" t="s">
        <v>13</v>
      </c>
      <c r="AG920" s="56" t="s">
        <v>13</v>
      </c>
      <c r="AH920" s="56" t="s">
        <v>13</v>
      </c>
    </row>
    <row r="921" spans="1:34" ht="24.9" customHeight="1" x14ac:dyDescent="0.3">
      <c r="A921" s="54" t="s">
        <v>237</v>
      </c>
      <c r="B921" s="55" t="s">
        <v>230</v>
      </c>
      <c r="C921" s="56" t="s">
        <v>216</v>
      </c>
      <c r="D921" s="56" t="s">
        <v>231</v>
      </c>
      <c r="E921" s="56">
        <v>1</v>
      </c>
      <c r="F921" s="56">
        <v>0</v>
      </c>
      <c r="G921" s="56">
        <v>1</v>
      </c>
      <c r="H921" s="56">
        <v>2</v>
      </c>
      <c r="I921" s="56">
        <v>30</v>
      </c>
      <c r="J921" s="104">
        <v>6.6666666666666666E-2</v>
      </c>
      <c r="K921" s="56" t="s">
        <v>238</v>
      </c>
      <c r="L921" s="56" t="s">
        <v>234</v>
      </c>
      <c r="M921" s="56" t="s">
        <v>235</v>
      </c>
      <c r="N921" s="56" t="s">
        <v>7378</v>
      </c>
      <c r="O921" s="56"/>
      <c r="P921" s="56"/>
      <c r="Q921" s="56"/>
      <c r="R921" s="56" t="s">
        <v>236</v>
      </c>
      <c r="S921" s="56" t="s">
        <v>149</v>
      </c>
      <c r="T921" s="58" t="s">
        <v>7330</v>
      </c>
      <c r="U921" s="56" t="s">
        <v>13</v>
      </c>
      <c r="V921" s="58" t="s">
        <v>13</v>
      </c>
      <c r="W921" s="58" t="s">
        <v>7330</v>
      </c>
      <c r="X921" s="58" t="s">
        <v>13</v>
      </c>
      <c r="Y921" s="58" t="s">
        <v>13</v>
      </c>
      <c r="Z921" s="58" t="s">
        <v>13</v>
      </c>
      <c r="AA921" s="58" t="s">
        <v>13</v>
      </c>
      <c r="AB921" s="58" t="s">
        <v>13</v>
      </c>
      <c r="AC921" s="56" t="s">
        <v>13</v>
      </c>
      <c r="AD921" s="56" t="s">
        <v>13</v>
      </c>
      <c r="AE921" s="56" t="s">
        <v>13</v>
      </c>
      <c r="AF921" s="56" t="s">
        <v>13</v>
      </c>
      <c r="AG921" s="56" t="s">
        <v>13</v>
      </c>
      <c r="AH921" s="56" t="s">
        <v>13</v>
      </c>
    </row>
    <row r="922" spans="1:34" ht="24.9" customHeight="1" x14ac:dyDescent="0.3">
      <c r="A922" s="59" t="s">
        <v>1198</v>
      </c>
      <c r="B922" s="60" t="s">
        <v>1192</v>
      </c>
      <c r="C922" s="57" t="s">
        <v>1196</v>
      </c>
      <c r="D922" s="57" t="s">
        <v>1193</v>
      </c>
      <c r="E922" s="57">
        <v>0</v>
      </c>
      <c r="F922" s="57">
        <v>2</v>
      </c>
      <c r="G922" s="57">
        <v>1</v>
      </c>
      <c r="H922" s="57">
        <v>3</v>
      </c>
      <c r="I922" s="57">
        <v>16</v>
      </c>
      <c r="J922" s="104">
        <v>0.1875</v>
      </c>
      <c r="K922" s="56" t="s">
        <v>1199</v>
      </c>
      <c r="L922" s="57" t="s">
        <v>1197</v>
      </c>
      <c r="M922" s="57" t="s">
        <v>1196</v>
      </c>
      <c r="N922" s="57">
        <v>100</v>
      </c>
      <c r="O922" s="57"/>
      <c r="P922" s="57"/>
      <c r="Q922" s="57"/>
      <c r="R922" s="57" t="s">
        <v>18</v>
      </c>
      <c r="S922" s="57" t="s">
        <v>55</v>
      </c>
      <c r="T922" s="61" t="s">
        <v>13</v>
      </c>
      <c r="U922" s="56" t="s">
        <v>7330</v>
      </c>
      <c r="V922" s="61" t="s">
        <v>13</v>
      </c>
      <c r="W922" s="61" t="s">
        <v>13</v>
      </c>
      <c r="X922" s="61" t="s">
        <v>7330</v>
      </c>
      <c r="Y922" s="61" t="s">
        <v>13</v>
      </c>
      <c r="Z922" s="61" t="s">
        <v>13</v>
      </c>
      <c r="AA922" s="58" t="s">
        <v>7330</v>
      </c>
      <c r="AB922" s="61" t="s">
        <v>13</v>
      </c>
      <c r="AC922" s="56" t="s">
        <v>13</v>
      </c>
      <c r="AD922" s="56" t="s">
        <v>13</v>
      </c>
      <c r="AE922" s="56" t="s">
        <v>13</v>
      </c>
      <c r="AF922" s="56" t="s">
        <v>13</v>
      </c>
      <c r="AG922" s="56" t="s">
        <v>13</v>
      </c>
      <c r="AH922" s="56" t="s">
        <v>13</v>
      </c>
    </row>
    <row r="923" spans="1:34" ht="24.9" customHeight="1" x14ac:dyDescent="0.3">
      <c r="A923" s="54" t="s">
        <v>5544</v>
      </c>
      <c r="B923" s="55" t="s">
        <v>5538</v>
      </c>
      <c r="C923" s="56" t="s">
        <v>110</v>
      </c>
      <c r="D923" s="56"/>
      <c r="E923" s="56">
        <v>0</v>
      </c>
      <c r="F923" s="56">
        <v>2</v>
      </c>
      <c r="G923" s="56">
        <v>2</v>
      </c>
      <c r="H923" s="56">
        <v>4</v>
      </c>
      <c r="I923" s="56">
        <v>9</v>
      </c>
      <c r="J923" s="104">
        <v>0.44444444444444442</v>
      </c>
      <c r="K923" s="56" t="s">
        <v>5545</v>
      </c>
      <c r="L923" s="56" t="s">
        <v>5541</v>
      </c>
      <c r="M923" s="56" t="s">
        <v>202</v>
      </c>
      <c r="N923" s="56">
        <v>100</v>
      </c>
      <c r="O923" s="56" t="s">
        <v>17962</v>
      </c>
      <c r="P923" s="57" t="s">
        <v>17963</v>
      </c>
      <c r="Q923" s="56">
        <v>100</v>
      </c>
      <c r="R923" s="56" t="s">
        <v>18</v>
      </c>
      <c r="S923" s="56" t="s">
        <v>55</v>
      </c>
      <c r="T923" s="58" t="s">
        <v>13</v>
      </c>
      <c r="U923" s="56" t="s">
        <v>13</v>
      </c>
      <c r="V923" s="58" t="s">
        <v>7330</v>
      </c>
      <c r="W923" s="58" t="s">
        <v>13</v>
      </c>
      <c r="X923" s="58" t="s">
        <v>13</v>
      </c>
      <c r="Y923" s="58" t="s">
        <v>7330</v>
      </c>
      <c r="Z923" s="58" t="s">
        <v>13</v>
      </c>
      <c r="AA923" s="58" t="s">
        <v>7330</v>
      </c>
      <c r="AB923" s="58" t="s">
        <v>13</v>
      </c>
      <c r="AC923" s="56" t="s">
        <v>13</v>
      </c>
      <c r="AD923" s="56" t="s">
        <v>13</v>
      </c>
      <c r="AE923" s="56" t="s">
        <v>13</v>
      </c>
      <c r="AF923" s="56" t="s">
        <v>13</v>
      </c>
      <c r="AG923" s="56" t="s">
        <v>13</v>
      </c>
      <c r="AH923" s="56" t="s">
        <v>13</v>
      </c>
    </row>
    <row r="924" spans="1:34" ht="24.9" customHeight="1" x14ac:dyDescent="0.3">
      <c r="A924" s="54" t="s">
        <v>4328</v>
      </c>
      <c r="B924" s="55" t="s">
        <v>4307</v>
      </c>
      <c r="C924" s="56" t="s">
        <v>4311</v>
      </c>
      <c r="D924" s="56" t="s">
        <v>4308</v>
      </c>
      <c r="E924" s="56">
        <v>3</v>
      </c>
      <c r="F924" s="56">
        <v>0</v>
      </c>
      <c r="G924" s="56">
        <v>5</v>
      </c>
      <c r="H924" s="56">
        <v>8</v>
      </c>
      <c r="I924" s="56">
        <v>26</v>
      </c>
      <c r="J924" s="104">
        <v>0.30769230769230771</v>
      </c>
      <c r="K924" s="56" t="s">
        <v>4329</v>
      </c>
      <c r="L924" s="56" t="s">
        <v>4312</v>
      </c>
      <c r="M924" s="56" t="s">
        <v>4313</v>
      </c>
      <c r="N924" s="56">
        <v>100</v>
      </c>
      <c r="O924" s="56"/>
      <c r="P924" s="56"/>
      <c r="Q924" s="56"/>
      <c r="R924" s="56" t="s">
        <v>18</v>
      </c>
      <c r="S924" s="56" t="s">
        <v>465</v>
      </c>
      <c r="T924" s="58" t="s">
        <v>7330</v>
      </c>
      <c r="U924" s="56" t="s">
        <v>13</v>
      </c>
      <c r="V924" s="58" t="s">
        <v>13</v>
      </c>
      <c r="W924" s="58" t="s">
        <v>7330</v>
      </c>
      <c r="X924" s="58" t="s">
        <v>13</v>
      </c>
      <c r="Y924" s="58" t="s">
        <v>13</v>
      </c>
      <c r="Z924" s="58" t="s">
        <v>13</v>
      </c>
      <c r="AA924" s="58" t="s">
        <v>13</v>
      </c>
      <c r="AB924" s="58" t="s">
        <v>13</v>
      </c>
      <c r="AC924" s="56" t="s">
        <v>13</v>
      </c>
      <c r="AD924" s="56" t="s">
        <v>13</v>
      </c>
      <c r="AE924" s="56" t="s">
        <v>13</v>
      </c>
      <c r="AF924" s="56" t="s">
        <v>13</v>
      </c>
      <c r="AG924" s="56" t="s">
        <v>13</v>
      </c>
      <c r="AH924" s="56" t="s">
        <v>13</v>
      </c>
    </row>
    <row r="925" spans="1:34" ht="24.9" customHeight="1" x14ac:dyDescent="0.3">
      <c r="A925" s="54" t="s">
        <v>930</v>
      </c>
      <c r="B925" s="55" t="s">
        <v>929</v>
      </c>
      <c r="C925" s="56" t="s">
        <v>410</v>
      </c>
      <c r="D925" s="56"/>
      <c r="E925" s="56">
        <v>3</v>
      </c>
      <c r="F925" s="56">
        <v>0</v>
      </c>
      <c r="G925" s="56">
        <v>0</v>
      </c>
      <c r="H925" s="56">
        <v>3</v>
      </c>
      <c r="I925" s="56">
        <v>31</v>
      </c>
      <c r="J925" s="104">
        <v>9.6774193548387094E-2</v>
      </c>
      <c r="K925" s="56" t="s">
        <v>931</v>
      </c>
      <c r="L925" s="56" t="s">
        <v>932</v>
      </c>
      <c r="M925" s="56" t="s">
        <v>933</v>
      </c>
      <c r="N925" s="56" t="s">
        <v>7374</v>
      </c>
      <c r="O925" s="56"/>
      <c r="P925" s="56"/>
      <c r="Q925" s="56"/>
      <c r="R925" s="56" t="s">
        <v>63</v>
      </c>
      <c r="S925" s="56" t="s">
        <v>250</v>
      </c>
      <c r="T925" s="58" t="s">
        <v>7330</v>
      </c>
      <c r="U925" s="56" t="s">
        <v>13</v>
      </c>
      <c r="V925" s="58" t="s">
        <v>13</v>
      </c>
      <c r="W925" s="58" t="s">
        <v>7330</v>
      </c>
      <c r="X925" s="58" t="s">
        <v>13</v>
      </c>
      <c r="Y925" s="58" t="s">
        <v>13</v>
      </c>
      <c r="Z925" s="58" t="s">
        <v>13</v>
      </c>
      <c r="AA925" s="58" t="s">
        <v>13</v>
      </c>
      <c r="AB925" s="58" t="s">
        <v>13</v>
      </c>
      <c r="AC925" s="56" t="s">
        <v>13</v>
      </c>
      <c r="AD925" s="56" t="s">
        <v>13</v>
      </c>
      <c r="AE925" s="56" t="s">
        <v>13</v>
      </c>
      <c r="AF925" s="56" t="s">
        <v>13</v>
      </c>
      <c r="AG925" s="56" t="s">
        <v>13</v>
      </c>
      <c r="AH925" s="56" t="s">
        <v>13</v>
      </c>
    </row>
    <row r="926" spans="1:34" ht="24.9" customHeight="1" x14ac:dyDescent="0.3">
      <c r="A926" s="59" t="s">
        <v>5576</v>
      </c>
      <c r="B926" s="60" t="s">
        <v>5574</v>
      </c>
      <c r="C926" s="57" t="s">
        <v>5578</v>
      </c>
      <c r="D926" s="57" t="s">
        <v>5575</v>
      </c>
      <c r="E926" s="57">
        <v>0</v>
      </c>
      <c r="F926" s="57">
        <v>2</v>
      </c>
      <c r="G926" s="57">
        <v>0</v>
      </c>
      <c r="H926" s="57">
        <v>2</v>
      </c>
      <c r="I926" s="57">
        <v>7</v>
      </c>
      <c r="J926" s="104">
        <v>0.2857142857142857</v>
      </c>
      <c r="K926" s="56" t="s">
        <v>5577</v>
      </c>
      <c r="L926" s="57" t="s">
        <v>5579</v>
      </c>
      <c r="M926" s="57" t="s">
        <v>5578</v>
      </c>
      <c r="N926" s="57" t="s">
        <v>7372</v>
      </c>
      <c r="O926" s="57"/>
      <c r="P926" s="57"/>
      <c r="Q926" s="57"/>
      <c r="R926" s="57" t="s">
        <v>18</v>
      </c>
      <c r="S926" s="57" t="s">
        <v>130</v>
      </c>
      <c r="T926" s="61" t="s">
        <v>13</v>
      </c>
      <c r="U926" s="56" t="s">
        <v>7330</v>
      </c>
      <c r="V926" s="61" t="s">
        <v>13</v>
      </c>
      <c r="W926" s="61" t="s">
        <v>13</v>
      </c>
      <c r="X926" s="61" t="s">
        <v>7330</v>
      </c>
      <c r="Y926" s="61" t="s">
        <v>13</v>
      </c>
      <c r="Z926" s="61" t="s">
        <v>13</v>
      </c>
      <c r="AA926" s="58" t="s">
        <v>7330</v>
      </c>
      <c r="AB926" s="61" t="s">
        <v>13</v>
      </c>
      <c r="AC926" s="56" t="s">
        <v>13</v>
      </c>
      <c r="AD926" s="56" t="s">
        <v>7330</v>
      </c>
      <c r="AE926" s="56" t="s">
        <v>13</v>
      </c>
      <c r="AF926" s="56" t="s">
        <v>13</v>
      </c>
      <c r="AG926" s="56" t="s">
        <v>7330</v>
      </c>
      <c r="AH926" s="56" t="s">
        <v>13</v>
      </c>
    </row>
    <row r="927" spans="1:34" ht="24.9" customHeight="1" x14ac:dyDescent="0.3">
      <c r="A927" s="59" t="s">
        <v>2131</v>
      </c>
      <c r="B927" s="60" t="s">
        <v>2129</v>
      </c>
      <c r="C927" s="57" t="s">
        <v>2133</v>
      </c>
      <c r="D927" s="57" t="s">
        <v>2130</v>
      </c>
      <c r="E927" s="57">
        <v>6</v>
      </c>
      <c r="F927" s="57">
        <v>2</v>
      </c>
      <c r="G927" s="57">
        <v>1</v>
      </c>
      <c r="H927" s="57">
        <v>9</v>
      </c>
      <c r="I927" s="57">
        <v>30</v>
      </c>
      <c r="J927" s="104">
        <v>0.3</v>
      </c>
      <c r="K927" s="56" t="s">
        <v>2132</v>
      </c>
      <c r="L927" s="57" t="s">
        <v>2134</v>
      </c>
      <c r="M927" s="57" t="s">
        <v>2135</v>
      </c>
      <c r="N927" s="57">
        <v>100</v>
      </c>
      <c r="O927" s="57"/>
      <c r="P927" s="57"/>
      <c r="Q927" s="57"/>
      <c r="R927" s="57" t="s">
        <v>18</v>
      </c>
      <c r="S927" s="56" t="s">
        <v>465</v>
      </c>
      <c r="T927" s="61" t="s">
        <v>13</v>
      </c>
      <c r="U927" s="56" t="s">
        <v>7330</v>
      </c>
      <c r="V927" s="61" t="s">
        <v>13</v>
      </c>
      <c r="W927" s="61" t="s">
        <v>13</v>
      </c>
      <c r="X927" s="61" t="s">
        <v>13</v>
      </c>
      <c r="Y927" s="61" t="s">
        <v>13</v>
      </c>
      <c r="Z927" s="61" t="s">
        <v>13</v>
      </c>
      <c r="AA927" s="61" t="s">
        <v>13</v>
      </c>
      <c r="AB927" s="61" t="s">
        <v>13</v>
      </c>
      <c r="AC927" s="56" t="s">
        <v>13</v>
      </c>
      <c r="AD927" s="56" t="s">
        <v>7330</v>
      </c>
      <c r="AE927" s="56" t="s">
        <v>13</v>
      </c>
      <c r="AF927" s="56" t="s">
        <v>13</v>
      </c>
      <c r="AG927" s="56" t="s">
        <v>13</v>
      </c>
      <c r="AH927" s="56" t="s">
        <v>13</v>
      </c>
    </row>
    <row r="928" spans="1:34" ht="24.9" customHeight="1" x14ac:dyDescent="0.3">
      <c r="A928" s="54" t="s">
        <v>5361</v>
      </c>
      <c r="B928" s="55" t="s">
        <v>5354</v>
      </c>
      <c r="C928" s="56" t="s">
        <v>5357</v>
      </c>
      <c r="D928" s="56"/>
      <c r="E928" s="56">
        <v>6</v>
      </c>
      <c r="F928" s="56">
        <v>2</v>
      </c>
      <c r="G928" s="56">
        <v>4</v>
      </c>
      <c r="H928" s="56">
        <v>12</v>
      </c>
      <c r="I928" s="56">
        <v>19</v>
      </c>
      <c r="J928" s="104">
        <v>0.63157894736842102</v>
      </c>
      <c r="K928" s="56" t="s">
        <v>5362</v>
      </c>
      <c r="L928" s="56" t="s">
        <v>5358</v>
      </c>
      <c r="M928" s="56" t="s">
        <v>202</v>
      </c>
      <c r="N928" s="56" t="s">
        <v>7378</v>
      </c>
      <c r="O928" s="56"/>
      <c r="P928" s="56"/>
      <c r="Q928" s="56"/>
      <c r="R928" s="56" t="s">
        <v>18</v>
      </c>
      <c r="S928" s="56" t="s">
        <v>113</v>
      </c>
      <c r="T928" s="58" t="s">
        <v>13</v>
      </c>
      <c r="U928" s="56" t="s">
        <v>13</v>
      </c>
      <c r="V928" s="58" t="s">
        <v>7330</v>
      </c>
      <c r="W928" s="58" t="s">
        <v>13</v>
      </c>
      <c r="X928" s="58" t="s">
        <v>13</v>
      </c>
      <c r="Y928" s="58" t="s">
        <v>7330</v>
      </c>
      <c r="Z928" s="58" t="s">
        <v>13</v>
      </c>
      <c r="AA928" s="58" t="s">
        <v>13</v>
      </c>
      <c r="AB928" s="58" t="s">
        <v>7330</v>
      </c>
      <c r="AC928" s="56" t="s">
        <v>13</v>
      </c>
      <c r="AD928" s="56" t="s">
        <v>13</v>
      </c>
      <c r="AE928" s="56" t="s">
        <v>7330</v>
      </c>
      <c r="AF928" s="56" t="s">
        <v>7330</v>
      </c>
      <c r="AG928" s="56" t="s">
        <v>13</v>
      </c>
      <c r="AH928" s="56" t="s">
        <v>13</v>
      </c>
    </row>
    <row r="929" spans="1:34" ht="24.9" customHeight="1" x14ac:dyDescent="0.3">
      <c r="A929" s="54" t="s">
        <v>736</v>
      </c>
      <c r="B929" s="55" t="s">
        <v>726</v>
      </c>
      <c r="C929" s="56" t="s">
        <v>729</v>
      </c>
      <c r="D929" s="56"/>
      <c r="E929" s="56">
        <v>6</v>
      </c>
      <c r="F929" s="56">
        <v>2</v>
      </c>
      <c r="G929" s="56">
        <v>2</v>
      </c>
      <c r="H929" s="56">
        <v>10</v>
      </c>
      <c r="I929" s="56">
        <v>30</v>
      </c>
      <c r="J929" s="104">
        <v>0.33333333333333331</v>
      </c>
      <c r="K929" s="56" t="s">
        <v>737</v>
      </c>
      <c r="L929" s="56" t="s">
        <v>730</v>
      </c>
      <c r="M929" s="56" t="s">
        <v>731</v>
      </c>
      <c r="N929" s="56">
        <v>100</v>
      </c>
      <c r="O929" s="56"/>
      <c r="P929" s="56"/>
      <c r="Q929" s="56"/>
      <c r="R929" s="56" t="s">
        <v>18</v>
      </c>
      <c r="S929" s="56" t="s">
        <v>644</v>
      </c>
      <c r="T929" s="58" t="s">
        <v>13</v>
      </c>
      <c r="U929" s="56" t="s">
        <v>13</v>
      </c>
      <c r="V929" s="58" t="s">
        <v>7330</v>
      </c>
      <c r="W929" s="58" t="s">
        <v>7330</v>
      </c>
      <c r="X929" s="58" t="s">
        <v>13</v>
      </c>
      <c r="Y929" s="58" t="s">
        <v>13</v>
      </c>
      <c r="Z929" s="58" t="s">
        <v>13</v>
      </c>
      <c r="AA929" s="58" t="s">
        <v>13</v>
      </c>
      <c r="AB929" s="58" t="s">
        <v>7330</v>
      </c>
      <c r="AC929" s="56" t="s">
        <v>7330</v>
      </c>
      <c r="AD929" s="56" t="s">
        <v>13</v>
      </c>
      <c r="AE929" s="56" t="s">
        <v>13</v>
      </c>
      <c r="AF929" s="56" t="s">
        <v>7330</v>
      </c>
      <c r="AG929" s="56" t="s">
        <v>13</v>
      </c>
      <c r="AH929" s="56" t="s">
        <v>13</v>
      </c>
    </row>
    <row r="930" spans="1:34" ht="24.9" customHeight="1" x14ac:dyDescent="0.3">
      <c r="A930" s="54" t="s">
        <v>5439</v>
      </c>
      <c r="B930" s="55" t="s">
        <v>5437</v>
      </c>
      <c r="C930" s="56" t="s">
        <v>5441</v>
      </c>
      <c r="D930" s="56" t="s">
        <v>5438</v>
      </c>
      <c r="E930" s="56">
        <v>3</v>
      </c>
      <c r="F930" s="56">
        <v>0</v>
      </c>
      <c r="G930" s="56">
        <v>1</v>
      </c>
      <c r="H930" s="56">
        <v>4</v>
      </c>
      <c r="I930" s="56">
        <v>15</v>
      </c>
      <c r="J930" s="104">
        <v>0.26666666666666666</v>
      </c>
      <c r="K930" s="56" t="s">
        <v>5440</v>
      </c>
      <c r="L930" s="56" t="s">
        <v>5442</v>
      </c>
      <c r="M930" s="56" t="s">
        <v>202</v>
      </c>
      <c r="N930" s="56" t="s">
        <v>7378</v>
      </c>
      <c r="O930" s="56"/>
      <c r="P930" s="56"/>
      <c r="Q930" s="56"/>
      <c r="R930" s="56" t="s">
        <v>18</v>
      </c>
      <c r="S930" s="57" t="s">
        <v>418</v>
      </c>
      <c r="T930" s="58" t="s">
        <v>13</v>
      </c>
      <c r="U930" s="56" t="s">
        <v>13</v>
      </c>
      <c r="V930" s="58" t="s">
        <v>7330</v>
      </c>
      <c r="W930" s="58" t="s">
        <v>13</v>
      </c>
      <c r="X930" s="58" t="s">
        <v>13</v>
      </c>
      <c r="Y930" s="58" t="s">
        <v>7330</v>
      </c>
      <c r="Z930" s="58" t="s">
        <v>13</v>
      </c>
      <c r="AA930" s="58" t="s">
        <v>13</v>
      </c>
      <c r="AB930" s="58" t="s">
        <v>13</v>
      </c>
      <c r="AC930" s="56" t="s">
        <v>13</v>
      </c>
      <c r="AD930" s="56" t="s">
        <v>13</v>
      </c>
      <c r="AE930" s="56" t="s">
        <v>13</v>
      </c>
      <c r="AF930" s="56" t="s">
        <v>13</v>
      </c>
      <c r="AG930" s="56" t="s">
        <v>13</v>
      </c>
      <c r="AH930" s="56" t="s">
        <v>13</v>
      </c>
    </row>
    <row r="931" spans="1:34" ht="24.9" customHeight="1" x14ac:dyDescent="0.3">
      <c r="A931" s="54" t="s">
        <v>3632</v>
      </c>
      <c r="B931" s="55" t="s">
        <v>3628</v>
      </c>
      <c r="C931" s="56" t="s">
        <v>110</v>
      </c>
      <c r="D931" s="56"/>
      <c r="E931" s="56">
        <v>0</v>
      </c>
      <c r="F931" s="56">
        <v>1</v>
      </c>
      <c r="G931" s="56">
        <v>1</v>
      </c>
      <c r="H931" s="56">
        <v>2</v>
      </c>
      <c r="I931" s="56">
        <v>8</v>
      </c>
      <c r="J931" s="104">
        <v>0.25</v>
      </c>
      <c r="K931" s="56" t="s">
        <v>3633</v>
      </c>
      <c r="L931" s="56" t="s">
        <v>3631</v>
      </c>
      <c r="M931" s="56" t="s">
        <v>110</v>
      </c>
      <c r="N931" s="56">
        <v>98</v>
      </c>
      <c r="O931" s="56" t="s">
        <v>17948</v>
      </c>
      <c r="P931" s="57" t="s">
        <v>207</v>
      </c>
      <c r="Q931" s="57">
        <v>100</v>
      </c>
      <c r="R931" s="56" t="s">
        <v>18</v>
      </c>
      <c r="S931" s="56" t="s">
        <v>130</v>
      </c>
      <c r="T931" s="58" t="s">
        <v>13</v>
      </c>
      <c r="U931" s="56" t="s">
        <v>13</v>
      </c>
      <c r="V931" s="58" t="s">
        <v>7330</v>
      </c>
      <c r="W931" s="58" t="s">
        <v>7330</v>
      </c>
      <c r="X931" s="58" t="s">
        <v>13</v>
      </c>
      <c r="Y931" s="58" t="s">
        <v>13</v>
      </c>
      <c r="Z931" s="58" t="s">
        <v>13</v>
      </c>
      <c r="AA931" s="58" t="s">
        <v>13</v>
      </c>
      <c r="AB931" s="58" t="s">
        <v>13</v>
      </c>
      <c r="AC931" s="56" t="s">
        <v>13</v>
      </c>
      <c r="AD931" s="56" t="s">
        <v>13</v>
      </c>
      <c r="AE931" s="56" t="s">
        <v>7330</v>
      </c>
      <c r="AF931" s="56" t="s">
        <v>13</v>
      </c>
      <c r="AG931" s="56" t="s">
        <v>13</v>
      </c>
      <c r="AH931" s="56" t="s">
        <v>13</v>
      </c>
    </row>
    <row r="932" spans="1:34" ht="24.9" customHeight="1" x14ac:dyDescent="0.3">
      <c r="A932" s="54" t="s">
        <v>3743</v>
      </c>
      <c r="B932" s="55" t="s">
        <v>3741</v>
      </c>
      <c r="C932" s="56" t="s">
        <v>3745</v>
      </c>
      <c r="D932" s="56" t="s">
        <v>3742</v>
      </c>
      <c r="E932" s="56">
        <v>1</v>
      </c>
      <c r="F932" s="56">
        <v>0</v>
      </c>
      <c r="G932" s="56">
        <v>1</v>
      </c>
      <c r="H932" s="56">
        <v>2</v>
      </c>
      <c r="I932" s="56">
        <v>7</v>
      </c>
      <c r="J932" s="104">
        <v>0.2857142857142857</v>
      </c>
      <c r="K932" s="56" t="s">
        <v>3744</v>
      </c>
      <c r="L932" s="56" t="s">
        <v>3746</v>
      </c>
      <c r="M932" s="56" t="s">
        <v>3745</v>
      </c>
      <c r="N932" s="56" t="s">
        <v>7384</v>
      </c>
      <c r="O932" s="56"/>
      <c r="P932" s="56"/>
      <c r="Q932" s="56"/>
      <c r="R932" s="56" t="s">
        <v>18</v>
      </c>
      <c r="S932" s="56" t="s">
        <v>130</v>
      </c>
      <c r="T932" s="58" t="s">
        <v>13</v>
      </c>
      <c r="U932" s="56" t="s">
        <v>13</v>
      </c>
      <c r="V932" s="58" t="s">
        <v>7330</v>
      </c>
      <c r="W932" s="58" t="s">
        <v>13</v>
      </c>
      <c r="X932" s="58" t="s">
        <v>13</v>
      </c>
      <c r="Y932" s="58" t="s">
        <v>7330</v>
      </c>
      <c r="Z932" s="58" t="s">
        <v>13</v>
      </c>
      <c r="AA932" s="58" t="s">
        <v>13</v>
      </c>
      <c r="AB932" s="58" t="s">
        <v>7330</v>
      </c>
      <c r="AC932" s="56" t="s">
        <v>13</v>
      </c>
      <c r="AD932" s="56" t="s">
        <v>13</v>
      </c>
      <c r="AE932" s="56" t="s">
        <v>7330</v>
      </c>
      <c r="AF932" s="56" t="s">
        <v>7330</v>
      </c>
      <c r="AG932" s="56" t="s">
        <v>13</v>
      </c>
      <c r="AH932" s="56" t="s">
        <v>13</v>
      </c>
    </row>
    <row r="933" spans="1:34" ht="24.9" customHeight="1" x14ac:dyDescent="0.3">
      <c r="A933" s="54" t="s">
        <v>493</v>
      </c>
      <c r="B933" s="55" t="s">
        <v>485</v>
      </c>
      <c r="C933" s="56" t="s">
        <v>489</v>
      </c>
      <c r="D933" s="56" t="s">
        <v>486</v>
      </c>
      <c r="E933" s="56">
        <v>0</v>
      </c>
      <c r="F933" s="56">
        <v>0</v>
      </c>
      <c r="G933" s="56">
        <v>2</v>
      </c>
      <c r="H933" s="56">
        <v>2</v>
      </c>
      <c r="I933" s="56">
        <v>30</v>
      </c>
      <c r="J933" s="104">
        <v>6.6666666666666666E-2</v>
      </c>
      <c r="K933" s="56" t="s">
        <v>494</v>
      </c>
      <c r="L933" s="56" t="s">
        <v>490</v>
      </c>
      <c r="M933" s="56" t="s">
        <v>489</v>
      </c>
      <c r="N933" s="56">
        <v>100</v>
      </c>
      <c r="O933" s="56"/>
      <c r="P933" s="56"/>
      <c r="Q933" s="56"/>
      <c r="R933" s="56" t="s">
        <v>18</v>
      </c>
      <c r="S933" s="56" t="s">
        <v>250</v>
      </c>
      <c r="T933" s="58" t="s">
        <v>13</v>
      </c>
      <c r="U933" s="56" t="s">
        <v>13</v>
      </c>
      <c r="V933" s="58" t="s">
        <v>7330</v>
      </c>
      <c r="W933" s="58" t="s">
        <v>7330</v>
      </c>
      <c r="X933" s="58" t="s">
        <v>13</v>
      </c>
      <c r="Y933" s="58" t="s">
        <v>13</v>
      </c>
      <c r="Z933" s="58" t="s">
        <v>13</v>
      </c>
      <c r="AA933" s="58" t="s">
        <v>13</v>
      </c>
      <c r="AB933" s="58" t="s">
        <v>13</v>
      </c>
      <c r="AC933" s="56" t="s">
        <v>13</v>
      </c>
      <c r="AD933" s="56" t="s">
        <v>7330</v>
      </c>
      <c r="AE933" s="56" t="s">
        <v>13</v>
      </c>
      <c r="AF933" s="56" t="s">
        <v>13</v>
      </c>
      <c r="AG933" s="56" t="s">
        <v>13</v>
      </c>
      <c r="AH933" s="56" t="s">
        <v>13</v>
      </c>
    </row>
    <row r="934" spans="1:34" ht="24.9" customHeight="1" x14ac:dyDescent="0.3">
      <c r="A934" s="59" t="s">
        <v>2197</v>
      </c>
      <c r="B934" s="60" t="s">
        <v>2195</v>
      </c>
      <c r="C934" s="57" t="s">
        <v>2199</v>
      </c>
      <c r="D934" s="57" t="s">
        <v>2196</v>
      </c>
      <c r="E934" s="57">
        <v>2</v>
      </c>
      <c r="F934" s="57">
        <v>2</v>
      </c>
      <c r="G934" s="57">
        <v>1</v>
      </c>
      <c r="H934" s="57">
        <v>5</v>
      </c>
      <c r="I934" s="57">
        <v>19</v>
      </c>
      <c r="J934" s="104">
        <v>0.26315789473684209</v>
      </c>
      <c r="K934" s="56" t="s">
        <v>2198</v>
      </c>
      <c r="L934" s="57" t="s">
        <v>2200</v>
      </c>
      <c r="M934" s="57" t="s">
        <v>2199</v>
      </c>
      <c r="N934" s="57" t="s">
        <v>7372</v>
      </c>
      <c r="O934" s="57"/>
      <c r="P934" s="57"/>
      <c r="Q934" s="57"/>
      <c r="R934" s="57" t="s">
        <v>18</v>
      </c>
      <c r="S934" s="56" t="s">
        <v>102</v>
      </c>
      <c r="T934" s="61" t="s">
        <v>13</v>
      </c>
      <c r="U934" s="56" t="s">
        <v>7330</v>
      </c>
      <c r="V934" s="61" t="s">
        <v>13</v>
      </c>
      <c r="W934" s="61" t="s">
        <v>13</v>
      </c>
      <c r="X934" s="61" t="s">
        <v>7330</v>
      </c>
      <c r="Y934" s="61" t="s">
        <v>13</v>
      </c>
      <c r="Z934" s="61" t="s">
        <v>13</v>
      </c>
      <c r="AA934" s="58" t="s">
        <v>7330</v>
      </c>
      <c r="AB934" s="61" t="s">
        <v>13</v>
      </c>
      <c r="AC934" s="56" t="s">
        <v>13</v>
      </c>
      <c r="AD934" s="56" t="s">
        <v>13</v>
      </c>
      <c r="AE934" s="56" t="s">
        <v>13</v>
      </c>
      <c r="AF934" s="56" t="s">
        <v>13</v>
      </c>
      <c r="AG934" s="56" t="s">
        <v>13</v>
      </c>
      <c r="AH934" s="56" t="s">
        <v>13</v>
      </c>
    </row>
    <row r="935" spans="1:34" ht="24.9" customHeight="1" x14ac:dyDescent="0.3">
      <c r="A935" s="54" t="s">
        <v>5431</v>
      </c>
      <c r="B935" s="55" t="s">
        <v>5429</v>
      </c>
      <c r="C935" s="56" t="s">
        <v>5433</v>
      </c>
      <c r="D935" s="56" t="s">
        <v>5430</v>
      </c>
      <c r="E935" s="56">
        <v>0</v>
      </c>
      <c r="F935" s="56">
        <v>0</v>
      </c>
      <c r="G935" s="56">
        <v>1</v>
      </c>
      <c r="H935" s="56">
        <v>1</v>
      </c>
      <c r="I935" s="56">
        <v>17</v>
      </c>
      <c r="J935" s="104">
        <v>5.8823529411764705E-2</v>
      </c>
      <c r="K935" s="56" t="s">
        <v>5432</v>
      </c>
      <c r="L935" s="56" t="s">
        <v>5434</v>
      </c>
      <c r="M935" s="56" t="s">
        <v>5435</v>
      </c>
      <c r="N935" s="56" t="s">
        <v>7372</v>
      </c>
      <c r="O935" s="56"/>
      <c r="P935" s="56"/>
      <c r="Q935" s="56"/>
      <c r="R935" s="56" t="s">
        <v>18</v>
      </c>
      <c r="S935" s="57" t="s">
        <v>418</v>
      </c>
      <c r="T935" s="58" t="s">
        <v>13</v>
      </c>
      <c r="U935" s="56" t="s">
        <v>13</v>
      </c>
      <c r="V935" s="58" t="s">
        <v>7330</v>
      </c>
      <c r="W935" s="58" t="s">
        <v>13</v>
      </c>
      <c r="X935" s="58" t="s">
        <v>13</v>
      </c>
      <c r="Y935" s="58" t="s">
        <v>7330</v>
      </c>
      <c r="Z935" s="58" t="s">
        <v>13</v>
      </c>
      <c r="AA935" s="58" t="s">
        <v>7330</v>
      </c>
      <c r="AB935" s="58" t="s">
        <v>13</v>
      </c>
      <c r="AC935" s="56" t="s">
        <v>13</v>
      </c>
      <c r="AD935" s="56" t="s">
        <v>7330</v>
      </c>
      <c r="AE935" s="56" t="s">
        <v>13</v>
      </c>
      <c r="AF935" s="56" t="s">
        <v>13</v>
      </c>
      <c r="AG935" s="56" t="s">
        <v>13</v>
      </c>
      <c r="AH935" s="56" t="s">
        <v>13</v>
      </c>
    </row>
    <row r="936" spans="1:34" ht="24.9" customHeight="1" x14ac:dyDescent="0.3">
      <c r="A936" s="54" t="s">
        <v>1093</v>
      </c>
      <c r="B936" s="55" t="s">
        <v>1087</v>
      </c>
      <c r="C936" s="56" t="s">
        <v>1091</v>
      </c>
      <c r="D936" s="56" t="s">
        <v>1088</v>
      </c>
      <c r="E936" s="56">
        <v>1</v>
      </c>
      <c r="F936" s="56">
        <v>1</v>
      </c>
      <c r="G936" s="56">
        <v>2</v>
      </c>
      <c r="H936" s="56">
        <v>4</v>
      </c>
      <c r="I936" s="56">
        <v>16</v>
      </c>
      <c r="J936" s="104">
        <v>0.25</v>
      </c>
      <c r="K936" s="56" t="s">
        <v>1094</v>
      </c>
      <c r="L936" s="57" t="s">
        <v>1092</v>
      </c>
      <c r="M936" s="57" t="s">
        <v>1091</v>
      </c>
      <c r="N936" s="57">
        <v>100</v>
      </c>
      <c r="O936" s="57"/>
      <c r="P936" s="57"/>
      <c r="Q936" s="57"/>
      <c r="R936" s="56" t="s">
        <v>18</v>
      </c>
      <c r="S936" s="57" t="s">
        <v>55</v>
      </c>
      <c r="T936" s="58" t="s">
        <v>13</v>
      </c>
      <c r="U936" s="56" t="s">
        <v>13</v>
      </c>
      <c r="V936" s="58" t="s">
        <v>7330</v>
      </c>
      <c r="W936" s="58" t="s">
        <v>13</v>
      </c>
      <c r="X936" s="58" t="s">
        <v>13</v>
      </c>
      <c r="Y936" s="58" t="s">
        <v>7330</v>
      </c>
      <c r="Z936" s="58" t="s">
        <v>13</v>
      </c>
      <c r="AA936" s="58" t="s">
        <v>13</v>
      </c>
      <c r="AB936" s="58" t="s">
        <v>7330</v>
      </c>
      <c r="AC936" s="56" t="s">
        <v>13</v>
      </c>
      <c r="AD936" s="56" t="s">
        <v>13</v>
      </c>
      <c r="AE936" s="56" t="s">
        <v>7330</v>
      </c>
      <c r="AF936" s="56" t="s">
        <v>13</v>
      </c>
      <c r="AG936" s="56" t="s">
        <v>13</v>
      </c>
      <c r="AH936" s="56" t="s">
        <v>7330</v>
      </c>
    </row>
    <row r="937" spans="1:34" ht="24.9" customHeight="1" x14ac:dyDescent="0.3">
      <c r="A937" s="54" t="s">
        <v>1119</v>
      </c>
      <c r="B937" s="55" t="s">
        <v>1099</v>
      </c>
      <c r="C937" s="56" t="s">
        <v>1103</v>
      </c>
      <c r="D937" s="56" t="s">
        <v>1100</v>
      </c>
      <c r="E937" s="56">
        <v>5</v>
      </c>
      <c r="F937" s="56">
        <v>2</v>
      </c>
      <c r="G937" s="56">
        <v>10</v>
      </c>
      <c r="H937" s="56">
        <v>17</v>
      </c>
      <c r="I937" s="56">
        <v>46</v>
      </c>
      <c r="J937" s="104">
        <v>0.36956521739130432</v>
      </c>
      <c r="K937" s="56" t="s">
        <v>1120</v>
      </c>
      <c r="L937" s="56" t="s">
        <v>1104</v>
      </c>
      <c r="M937" s="56" t="s">
        <v>1103</v>
      </c>
      <c r="N937" s="56">
        <v>100</v>
      </c>
      <c r="O937" s="56"/>
      <c r="P937" s="56"/>
      <c r="Q937" s="56"/>
      <c r="R937" s="56" t="s">
        <v>18</v>
      </c>
      <c r="S937" s="57" t="s">
        <v>55</v>
      </c>
      <c r="T937" s="58" t="s">
        <v>13</v>
      </c>
      <c r="U937" s="56" t="s">
        <v>13</v>
      </c>
      <c r="V937" s="58" t="s">
        <v>7330</v>
      </c>
      <c r="W937" s="58" t="s">
        <v>13</v>
      </c>
      <c r="X937" s="58" t="s">
        <v>13</v>
      </c>
      <c r="Y937" s="58" t="s">
        <v>7330</v>
      </c>
      <c r="Z937" s="58" t="s">
        <v>13</v>
      </c>
      <c r="AA937" s="58" t="s">
        <v>13</v>
      </c>
      <c r="AB937" s="58" t="s">
        <v>7330</v>
      </c>
      <c r="AC937" s="56" t="s">
        <v>13</v>
      </c>
      <c r="AD937" s="56" t="s">
        <v>13</v>
      </c>
      <c r="AE937" s="56" t="s">
        <v>7330</v>
      </c>
      <c r="AF937" s="56" t="s">
        <v>13</v>
      </c>
      <c r="AG937" s="56" t="s">
        <v>13</v>
      </c>
      <c r="AH937" s="56" t="s">
        <v>7330</v>
      </c>
    </row>
    <row r="938" spans="1:34" ht="24.9" customHeight="1" x14ac:dyDescent="0.3">
      <c r="A938" s="54" t="s">
        <v>3197</v>
      </c>
      <c r="B938" s="55" t="s">
        <v>3186</v>
      </c>
      <c r="C938" s="56" t="s">
        <v>3190</v>
      </c>
      <c r="D938" s="56" t="s">
        <v>3187</v>
      </c>
      <c r="E938" s="56">
        <v>2</v>
      </c>
      <c r="F938" s="56">
        <v>1</v>
      </c>
      <c r="G938" s="56">
        <v>1</v>
      </c>
      <c r="H938" s="56">
        <v>4</v>
      </c>
      <c r="I938" s="57">
        <v>14</v>
      </c>
      <c r="J938" s="104">
        <v>0.2857142857142857</v>
      </c>
      <c r="K938" s="56" t="s">
        <v>3198</v>
      </c>
      <c r="L938" s="56" t="s">
        <v>3191</v>
      </c>
      <c r="M938" s="56" t="s">
        <v>3192</v>
      </c>
      <c r="N938" s="56" t="s">
        <v>7392</v>
      </c>
      <c r="O938" s="56"/>
      <c r="P938" s="56"/>
      <c r="Q938" s="56"/>
      <c r="R938" s="56" t="s">
        <v>63</v>
      </c>
      <c r="S938" s="57" t="s">
        <v>130</v>
      </c>
      <c r="T938" s="58" t="s">
        <v>7330</v>
      </c>
      <c r="U938" s="56" t="s">
        <v>13</v>
      </c>
      <c r="V938" s="58" t="s">
        <v>13</v>
      </c>
      <c r="W938" s="58" t="s">
        <v>7330</v>
      </c>
      <c r="X938" s="58" t="s">
        <v>13</v>
      </c>
      <c r="Y938" s="58" t="s">
        <v>13</v>
      </c>
      <c r="Z938" s="58" t="s">
        <v>13</v>
      </c>
      <c r="AA938" s="58" t="s">
        <v>13</v>
      </c>
      <c r="AB938" s="58" t="s">
        <v>13</v>
      </c>
      <c r="AC938" s="56" t="s">
        <v>13</v>
      </c>
      <c r="AD938" s="56" t="s">
        <v>13</v>
      </c>
      <c r="AE938" s="56" t="s">
        <v>13</v>
      </c>
      <c r="AF938" s="56" t="s">
        <v>13</v>
      </c>
      <c r="AG938" s="56" t="s">
        <v>13</v>
      </c>
      <c r="AH938" s="56" t="s">
        <v>13</v>
      </c>
    </row>
    <row r="939" spans="1:34" ht="24.9" customHeight="1" x14ac:dyDescent="0.3">
      <c r="A939" s="54" t="s">
        <v>3165</v>
      </c>
      <c r="B939" s="55" t="s">
        <v>3163</v>
      </c>
      <c r="C939" s="56" t="s">
        <v>3167</v>
      </c>
      <c r="D939" s="56" t="s">
        <v>3164</v>
      </c>
      <c r="E939" s="56">
        <v>2</v>
      </c>
      <c r="F939" s="56">
        <v>0</v>
      </c>
      <c r="G939" s="56">
        <v>3</v>
      </c>
      <c r="H939" s="56">
        <v>5</v>
      </c>
      <c r="I939" s="56">
        <v>12</v>
      </c>
      <c r="J939" s="104">
        <v>0.41666666666666669</v>
      </c>
      <c r="K939" s="56" t="s">
        <v>3166</v>
      </c>
      <c r="L939" s="56" t="s">
        <v>3168</v>
      </c>
      <c r="M939" s="56" t="s">
        <v>3169</v>
      </c>
      <c r="N939" s="56">
        <v>100</v>
      </c>
      <c r="O939" s="56"/>
      <c r="P939" s="56"/>
      <c r="Q939" s="56"/>
      <c r="R939" s="56" t="s">
        <v>18</v>
      </c>
      <c r="S939" s="56" t="s">
        <v>465</v>
      </c>
      <c r="T939" s="58" t="s">
        <v>13</v>
      </c>
      <c r="U939" s="56" t="s">
        <v>13</v>
      </c>
      <c r="V939" s="58" t="s">
        <v>7330</v>
      </c>
      <c r="W939" s="58" t="s">
        <v>13</v>
      </c>
      <c r="X939" s="58" t="s">
        <v>13</v>
      </c>
      <c r="Y939" s="58" t="s">
        <v>7330</v>
      </c>
      <c r="Z939" s="58" t="s">
        <v>13</v>
      </c>
      <c r="AA939" s="58" t="s">
        <v>7330</v>
      </c>
      <c r="AB939" s="58" t="s">
        <v>13</v>
      </c>
      <c r="AC939" s="56" t="s">
        <v>13</v>
      </c>
      <c r="AD939" s="56" t="s">
        <v>13</v>
      </c>
      <c r="AE939" s="56" t="s">
        <v>13</v>
      </c>
      <c r="AF939" s="56" t="s">
        <v>13</v>
      </c>
      <c r="AG939" s="56" t="s">
        <v>13</v>
      </c>
      <c r="AH939" s="56" t="s">
        <v>13</v>
      </c>
    </row>
    <row r="940" spans="1:34" ht="24.9" customHeight="1" x14ac:dyDescent="0.3">
      <c r="A940" s="59" t="s">
        <v>299</v>
      </c>
      <c r="B940" s="60" t="s">
        <v>297</v>
      </c>
      <c r="C940" s="57" t="s">
        <v>301</v>
      </c>
      <c r="D940" s="57" t="s">
        <v>298</v>
      </c>
      <c r="E940" s="57">
        <v>2</v>
      </c>
      <c r="F940" s="57">
        <v>2</v>
      </c>
      <c r="G940" s="57">
        <v>0</v>
      </c>
      <c r="H940" s="57">
        <v>4</v>
      </c>
      <c r="I940" s="57">
        <v>33</v>
      </c>
      <c r="J940" s="104">
        <v>0.12121212121212122</v>
      </c>
      <c r="K940" s="56" t="s">
        <v>300</v>
      </c>
      <c r="L940" s="57" t="s">
        <v>302</v>
      </c>
      <c r="M940" s="57" t="s">
        <v>303</v>
      </c>
      <c r="N940" s="57" t="s">
        <v>7372</v>
      </c>
      <c r="O940" s="57"/>
      <c r="P940" s="57"/>
      <c r="Q940" s="57"/>
      <c r="R940" s="57" t="s">
        <v>18</v>
      </c>
      <c r="S940" s="57" t="s">
        <v>130</v>
      </c>
      <c r="T940" s="61" t="s">
        <v>13</v>
      </c>
      <c r="U940" s="56" t="s">
        <v>7330</v>
      </c>
      <c r="V940" s="61" t="s">
        <v>13</v>
      </c>
      <c r="W940" s="61" t="s">
        <v>13</v>
      </c>
      <c r="X940" s="61" t="s">
        <v>13</v>
      </c>
      <c r="Y940" s="61" t="s">
        <v>13</v>
      </c>
      <c r="Z940" s="61" t="s">
        <v>13</v>
      </c>
      <c r="AA940" s="58" t="s">
        <v>7330</v>
      </c>
      <c r="AB940" s="61" t="s">
        <v>13</v>
      </c>
      <c r="AC940" s="56" t="s">
        <v>13</v>
      </c>
      <c r="AD940" s="56" t="s">
        <v>13</v>
      </c>
      <c r="AE940" s="56" t="s">
        <v>13</v>
      </c>
      <c r="AF940" s="56" t="s">
        <v>13</v>
      </c>
      <c r="AG940" s="56" t="s">
        <v>13</v>
      </c>
      <c r="AH940" s="56" t="s">
        <v>13</v>
      </c>
    </row>
    <row r="941" spans="1:34" ht="24.9" customHeight="1" x14ac:dyDescent="0.3">
      <c r="A941" s="54" t="s">
        <v>6137</v>
      </c>
      <c r="B941" s="55" t="s">
        <v>6136</v>
      </c>
      <c r="C941" s="56" t="s">
        <v>110</v>
      </c>
      <c r="D941" s="56"/>
      <c r="E941" s="56">
        <v>1</v>
      </c>
      <c r="F941" s="56">
        <v>0</v>
      </c>
      <c r="G941" s="56">
        <v>0</v>
      </c>
      <c r="H941" s="56">
        <v>1</v>
      </c>
      <c r="I941" s="56">
        <v>6</v>
      </c>
      <c r="J941" s="104">
        <v>0.16666666666666666</v>
      </c>
      <c r="K941" s="56" t="s">
        <v>6138</v>
      </c>
      <c r="L941" s="56" t="s">
        <v>6139</v>
      </c>
      <c r="M941" s="56" t="s">
        <v>202</v>
      </c>
      <c r="N941" s="56">
        <v>100</v>
      </c>
      <c r="O941" s="57" t="s">
        <v>17926</v>
      </c>
      <c r="P941" s="56" t="s">
        <v>4533</v>
      </c>
      <c r="Q941" s="56">
        <v>100</v>
      </c>
      <c r="R941" s="56" t="s">
        <v>18</v>
      </c>
      <c r="S941" s="56" t="s">
        <v>113</v>
      </c>
      <c r="T941" s="58" t="s">
        <v>7330</v>
      </c>
      <c r="U941" s="56" t="s">
        <v>13</v>
      </c>
      <c r="V941" s="58" t="s">
        <v>13</v>
      </c>
      <c r="W941" s="58" t="s">
        <v>7330</v>
      </c>
      <c r="X941" s="58" t="s">
        <v>13</v>
      </c>
      <c r="Y941" s="58" t="s">
        <v>13</v>
      </c>
      <c r="Z941" s="58" t="s">
        <v>13</v>
      </c>
      <c r="AA941" s="58" t="s">
        <v>13</v>
      </c>
      <c r="AB941" s="58" t="s">
        <v>13</v>
      </c>
      <c r="AC941" s="56" t="s">
        <v>13</v>
      </c>
      <c r="AD941" s="56" t="s">
        <v>13</v>
      </c>
      <c r="AE941" s="56" t="s">
        <v>13</v>
      </c>
      <c r="AF941" s="56" t="s">
        <v>13</v>
      </c>
      <c r="AG941" s="56" t="s">
        <v>13</v>
      </c>
      <c r="AH941" s="56" t="s">
        <v>13</v>
      </c>
    </row>
    <row r="942" spans="1:34" ht="24.9" customHeight="1" x14ac:dyDescent="0.3">
      <c r="A942" s="54" t="s">
        <v>3205</v>
      </c>
      <c r="B942" s="55" t="s">
        <v>3199</v>
      </c>
      <c r="C942" s="56" t="s">
        <v>3203</v>
      </c>
      <c r="D942" s="56" t="s">
        <v>3200</v>
      </c>
      <c r="E942" s="56">
        <v>2</v>
      </c>
      <c r="F942" s="56">
        <v>1</v>
      </c>
      <c r="G942" s="56">
        <v>2</v>
      </c>
      <c r="H942" s="56">
        <v>5</v>
      </c>
      <c r="I942" s="56">
        <v>35</v>
      </c>
      <c r="J942" s="104">
        <v>0.14285714285714285</v>
      </c>
      <c r="K942" s="56" t="s">
        <v>3206</v>
      </c>
      <c r="L942" s="56" t="s">
        <v>3204</v>
      </c>
      <c r="M942" s="56" t="s">
        <v>3203</v>
      </c>
      <c r="N942" s="56">
        <v>100</v>
      </c>
      <c r="O942" s="56"/>
      <c r="P942" s="56"/>
      <c r="Q942" s="56"/>
      <c r="R942" s="56" t="s">
        <v>18</v>
      </c>
      <c r="S942" s="56" t="s">
        <v>55</v>
      </c>
      <c r="T942" s="58" t="s">
        <v>13</v>
      </c>
      <c r="U942" s="56" t="s">
        <v>13</v>
      </c>
      <c r="V942" s="58" t="s">
        <v>7330</v>
      </c>
      <c r="W942" s="58" t="s">
        <v>13</v>
      </c>
      <c r="X942" s="58" t="s">
        <v>13</v>
      </c>
      <c r="Y942" s="58" t="s">
        <v>7330</v>
      </c>
      <c r="Z942" s="58" t="s">
        <v>13</v>
      </c>
      <c r="AA942" s="58" t="s">
        <v>7330</v>
      </c>
      <c r="AB942" s="58" t="s">
        <v>13</v>
      </c>
      <c r="AC942" s="56" t="s">
        <v>13</v>
      </c>
      <c r="AD942" s="56" t="s">
        <v>7330</v>
      </c>
      <c r="AE942" s="56" t="s">
        <v>13</v>
      </c>
      <c r="AF942" s="56" t="s">
        <v>13</v>
      </c>
      <c r="AG942" s="56" t="s">
        <v>13</v>
      </c>
      <c r="AH942" s="56" t="s">
        <v>7330</v>
      </c>
    </row>
    <row r="943" spans="1:34" ht="24.9" customHeight="1" x14ac:dyDescent="0.3">
      <c r="A943" s="59" t="s">
        <v>2102</v>
      </c>
      <c r="B943" s="60" t="s">
        <v>2100</v>
      </c>
      <c r="C943" s="57" t="s">
        <v>2104</v>
      </c>
      <c r="D943" s="57" t="s">
        <v>2101</v>
      </c>
      <c r="E943" s="57">
        <v>1</v>
      </c>
      <c r="F943" s="57">
        <v>1</v>
      </c>
      <c r="G943" s="57">
        <v>0</v>
      </c>
      <c r="H943" s="57">
        <v>2</v>
      </c>
      <c r="I943" s="57">
        <v>7</v>
      </c>
      <c r="J943" s="104">
        <v>0.2857142857142857</v>
      </c>
      <c r="K943" s="56" t="s">
        <v>2103</v>
      </c>
      <c r="L943" s="57" t="s">
        <v>2105</v>
      </c>
      <c r="M943" s="57" t="s">
        <v>2104</v>
      </c>
      <c r="N943" s="57">
        <v>100</v>
      </c>
      <c r="O943" s="57"/>
      <c r="P943" s="57"/>
      <c r="Q943" s="57"/>
      <c r="R943" s="57" t="s">
        <v>18</v>
      </c>
      <c r="S943" s="57" t="s">
        <v>418</v>
      </c>
      <c r="T943" s="61" t="s">
        <v>13</v>
      </c>
      <c r="U943" s="56" t="s">
        <v>7330</v>
      </c>
      <c r="V943" s="61" t="s">
        <v>13</v>
      </c>
      <c r="W943" s="61" t="s">
        <v>13</v>
      </c>
      <c r="X943" s="61" t="s">
        <v>7330</v>
      </c>
      <c r="Y943" s="61" t="s">
        <v>13</v>
      </c>
      <c r="Z943" s="61" t="s">
        <v>13</v>
      </c>
      <c r="AA943" s="61" t="s">
        <v>13</v>
      </c>
      <c r="AB943" s="61" t="s">
        <v>13</v>
      </c>
      <c r="AC943" s="56" t="s">
        <v>13</v>
      </c>
      <c r="AD943" s="56" t="s">
        <v>7330</v>
      </c>
      <c r="AE943" s="56" t="s">
        <v>13</v>
      </c>
      <c r="AF943" s="56" t="s">
        <v>13</v>
      </c>
      <c r="AG943" s="56" t="s">
        <v>13</v>
      </c>
      <c r="AH943" s="56" t="s">
        <v>13</v>
      </c>
    </row>
    <row r="944" spans="1:34" ht="24.9" customHeight="1" x14ac:dyDescent="0.3">
      <c r="A944" s="59" t="s">
        <v>4168</v>
      </c>
      <c r="B944" s="60" t="s">
        <v>4159</v>
      </c>
      <c r="C944" s="57" t="s">
        <v>4163</v>
      </c>
      <c r="D944" s="57" t="s">
        <v>4160</v>
      </c>
      <c r="E944" s="57">
        <v>1</v>
      </c>
      <c r="F944" s="57">
        <v>8</v>
      </c>
      <c r="G944" s="57">
        <v>7</v>
      </c>
      <c r="H944" s="57">
        <v>16</v>
      </c>
      <c r="I944" s="57">
        <v>52</v>
      </c>
      <c r="J944" s="104">
        <v>0.30769230769230771</v>
      </c>
      <c r="K944" s="56" t="s">
        <v>4169</v>
      </c>
      <c r="L944" s="57" t="s">
        <v>4164</v>
      </c>
      <c r="M944" s="57" t="s">
        <v>4165</v>
      </c>
      <c r="N944" s="57">
        <v>100</v>
      </c>
      <c r="O944" s="57"/>
      <c r="P944" s="57"/>
      <c r="Q944" s="57"/>
      <c r="R944" s="57" t="s">
        <v>18</v>
      </c>
      <c r="S944" s="57" t="s">
        <v>680</v>
      </c>
      <c r="T944" s="61" t="s">
        <v>13</v>
      </c>
      <c r="U944" s="56" t="s">
        <v>7330</v>
      </c>
      <c r="V944" s="61" t="s">
        <v>13</v>
      </c>
      <c r="W944" s="61" t="s">
        <v>13</v>
      </c>
      <c r="X944" s="61" t="s">
        <v>7330</v>
      </c>
      <c r="Y944" s="61" t="s">
        <v>13</v>
      </c>
      <c r="Z944" s="61" t="s">
        <v>13</v>
      </c>
      <c r="AA944" s="61" t="s">
        <v>13</v>
      </c>
      <c r="AB944" s="61" t="s">
        <v>13</v>
      </c>
      <c r="AC944" s="56" t="s">
        <v>13</v>
      </c>
      <c r="AD944" s="56" t="s">
        <v>13</v>
      </c>
      <c r="AE944" s="56" t="s">
        <v>13</v>
      </c>
      <c r="AF944" s="56" t="s">
        <v>13</v>
      </c>
      <c r="AG944" s="56" t="s">
        <v>13</v>
      </c>
      <c r="AH944" s="56" t="s">
        <v>13</v>
      </c>
    </row>
    <row r="945" spans="1:34" ht="24.9" customHeight="1" x14ac:dyDescent="0.3">
      <c r="A945" s="54" t="s">
        <v>5837</v>
      </c>
      <c r="B945" s="55" t="s">
        <v>5830</v>
      </c>
      <c r="C945" s="56" t="s">
        <v>5834</v>
      </c>
      <c r="D945" s="56" t="s">
        <v>5831</v>
      </c>
      <c r="E945" s="56">
        <v>2</v>
      </c>
      <c r="F945" s="56">
        <v>1</v>
      </c>
      <c r="G945" s="56">
        <v>0</v>
      </c>
      <c r="H945" s="56">
        <v>3</v>
      </c>
      <c r="I945" s="56">
        <v>31</v>
      </c>
      <c r="J945" s="104">
        <v>9.6774193548387094E-2</v>
      </c>
      <c r="K945" s="56" t="s">
        <v>5838</v>
      </c>
      <c r="L945" s="56" t="s">
        <v>5835</v>
      </c>
      <c r="M945" s="56" t="s">
        <v>5836</v>
      </c>
      <c r="N945" s="56">
        <v>100</v>
      </c>
      <c r="O945" s="56"/>
      <c r="P945" s="56"/>
      <c r="Q945" s="56"/>
      <c r="R945" s="56" t="s">
        <v>18</v>
      </c>
      <c r="S945" s="56" t="s">
        <v>102</v>
      </c>
      <c r="T945" s="58" t="s">
        <v>7330</v>
      </c>
      <c r="U945" s="56" t="s">
        <v>13</v>
      </c>
      <c r="V945" s="58" t="s">
        <v>13</v>
      </c>
      <c r="W945" s="58" t="s">
        <v>7330</v>
      </c>
      <c r="X945" s="58" t="s">
        <v>13</v>
      </c>
      <c r="Y945" s="58" t="s">
        <v>13</v>
      </c>
      <c r="Z945" s="58" t="s">
        <v>13</v>
      </c>
      <c r="AA945" s="58" t="s">
        <v>13</v>
      </c>
      <c r="AB945" s="58" t="s">
        <v>13</v>
      </c>
      <c r="AC945" s="56" t="s">
        <v>13</v>
      </c>
      <c r="AD945" s="56" t="s">
        <v>13</v>
      </c>
      <c r="AE945" s="56" t="s">
        <v>13</v>
      </c>
      <c r="AF945" s="56" t="s">
        <v>13</v>
      </c>
      <c r="AG945" s="56" t="s">
        <v>13</v>
      </c>
      <c r="AH945" s="56" t="s">
        <v>13</v>
      </c>
    </row>
    <row r="946" spans="1:34" ht="24.9" customHeight="1" x14ac:dyDescent="0.3">
      <c r="A946" s="59" t="s">
        <v>4759</v>
      </c>
      <c r="B946" s="60" t="s">
        <v>4757</v>
      </c>
      <c r="C946" s="57" t="s">
        <v>4761</v>
      </c>
      <c r="D946" s="57" t="s">
        <v>4758</v>
      </c>
      <c r="E946" s="57">
        <v>0</v>
      </c>
      <c r="F946" s="57">
        <v>1</v>
      </c>
      <c r="G946" s="57">
        <v>0</v>
      </c>
      <c r="H946" s="57">
        <v>1</v>
      </c>
      <c r="I946" s="57">
        <v>49</v>
      </c>
      <c r="J946" s="104">
        <v>2.0408163265306121E-2</v>
      </c>
      <c r="K946" s="56" t="s">
        <v>4760</v>
      </c>
      <c r="L946" s="57" t="s">
        <v>4762</v>
      </c>
      <c r="M946" s="57" t="s">
        <v>4761</v>
      </c>
      <c r="N946" s="57" t="s">
        <v>7407</v>
      </c>
      <c r="O946" s="57"/>
      <c r="P946" s="57"/>
      <c r="Q946" s="57"/>
      <c r="R946" s="57" t="s">
        <v>112</v>
      </c>
      <c r="S946" s="57" t="s">
        <v>250</v>
      </c>
      <c r="T946" s="61" t="s">
        <v>13</v>
      </c>
      <c r="U946" s="56" t="s">
        <v>7330</v>
      </c>
      <c r="V946" s="61" t="s">
        <v>13</v>
      </c>
      <c r="W946" s="61" t="s">
        <v>13</v>
      </c>
      <c r="X946" s="61" t="s">
        <v>13</v>
      </c>
      <c r="Y946" s="61" t="s">
        <v>13</v>
      </c>
      <c r="Z946" s="61" t="s">
        <v>13</v>
      </c>
      <c r="AA946" s="61" t="s">
        <v>13</v>
      </c>
      <c r="AB946" s="61" t="s">
        <v>13</v>
      </c>
      <c r="AC946" s="56" t="s">
        <v>13</v>
      </c>
      <c r="AD946" s="56" t="s">
        <v>7330</v>
      </c>
      <c r="AE946" s="56" t="s">
        <v>13</v>
      </c>
      <c r="AF946" s="56" t="s">
        <v>13</v>
      </c>
      <c r="AG946" s="56" t="s">
        <v>13</v>
      </c>
      <c r="AH946" s="56" t="s">
        <v>13</v>
      </c>
    </row>
    <row r="947" spans="1:34" ht="24.9" customHeight="1" x14ac:dyDescent="0.3">
      <c r="A947" s="54" t="s">
        <v>1749</v>
      </c>
      <c r="B947" s="55" t="s">
        <v>1739</v>
      </c>
      <c r="C947" s="56" t="s">
        <v>1743</v>
      </c>
      <c r="D947" s="56" t="s">
        <v>1740</v>
      </c>
      <c r="E947" s="56">
        <v>4</v>
      </c>
      <c r="F947" s="56">
        <v>1</v>
      </c>
      <c r="G947" s="56">
        <v>0</v>
      </c>
      <c r="H947" s="56">
        <v>5</v>
      </c>
      <c r="I947" s="56">
        <v>9</v>
      </c>
      <c r="J947" s="104">
        <v>0.55555555555555558</v>
      </c>
      <c r="K947" s="56" t="s">
        <v>1750</v>
      </c>
      <c r="L947" s="56" t="s">
        <v>1744</v>
      </c>
      <c r="M947" s="56" t="s">
        <v>1743</v>
      </c>
      <c r="N947" s="56">
        <v>100</v>
      </c>
      <c r="O947" s="56"/>
      <c r="P947" s="56"/>
      <c r="Q947" s="56"/>
      <c r="R947" s="56" t="s">
        <v>177</v>
      </c>
      <c r="S947" s="56" t="s">
        <v>534</v>
      </c>
      <c r="T947" s="58" t="s">
        <v>7330</v>
      </c>
      <c r="U947" s="56" t="s">
        <v>13</v>
      </c>
      <c r="V947" s="58" t="s">
        <v>13</v>
      </c>
      <c r="W947" s="58" t="s">
        <v>7330</v>
      </c>
      <c r="X947" s="58" t="s">
        <v>13</v>
      </c>
      <c r="Y947" s="58" t="s">
        <v>13</v>
      </c>
      <c r="Z947" s="58" t="s">
        <v>7330</v>
      </c>
      <c r="AA947" s="58" t="s">
        <v>13</v>
      </c>
      <c r="AB947" s="58" t="s">
        <v>13</v>
      </c>
      <c r="AC947" s="56" t="s">
        <v>7330</v>
      </c>
      <c r="AD947" s="56" t="s">
        <v>13</v>
      </c>
      <c r="AE947" s="56" t="s">
        <v>13</v>
      </c>
      <c r="AF947" s="56" t="s">
        <v>7330</v>
      </c>
      <c r="AG947" s="56" t="s">
        <v>13</v>
      </c>
      <c r="AH947" s="56" t="s">
        <v>13</v>
      </c>
    </row>
    <row r="948" spans="1:34" ht="24.9" customHeight="1" x14ac:dyDescent="0.3">
      <c r="A948" s="54" t="s">
        <v>1785</v>
      </c>
      <c r="B948" s="55" t="s">
        <v>1780</v>
      </c>
      <c r="C948" s="56" t="s">
        <v>110</v>
      </c>
      <c r="D948" s="56"/>
      <c r="E948" s="56">
        <v>3</v>
      </c>
      <c r="F948" s="56">
        <v>0</v>
      </c>
      <c r="G948" s="56">
        <v>1</v>
      </c>
      <c r="H948" s="56">
        <v>4</v>
      </c>
      <c r="I948" s="56">
        <v>7</v>
      </c>
      <c r="J948" s="104">
        <v>0.5714285714285714</v>
      </c>
      <c r="K948" s="56" t="s">
        <v>1786</v>
      </c>
      <c r="L948" s="56" t="s">
        <v>1783</v>
      </c>
      <c r="M948" s="56" t="s">
        <v>202</v>
      </c>
      <c r="N948" s="56" t="s">
        <v>7378</v>
      </c>
      <c r="O948" s="57" t="s">
        <v>17971</v>
      </c>
      <c r="P948" s="56" t="s">
        <v>1784</v>
      </c>
      <c r="Q948" s="56">
        <v>100</v>
      </c>
      <c r="R948" s="56" t="s">
        <v>112</v>
      </c>
      <c r="S948" s="56" t="s">
        <v>130</v>
      </c>
      <c r="T948" s="58" t="s">
        <v>7330</v>
      </c>
      <c r="U948" s="56" t="s">
        <v>13</v>
      </c>
      <c r="V948" s="58" t="s">
        <v>13</v>
      </c>
      <c r="W948" s="58" t="s">
        <v>7330</v>
      </c>
      <c r="X948" s="58" t="s">
        <v>13</v>
      </c>
      <c r="Y948" s="58" t="s">
        <v>13</v>
      </c>
      <c r="Z948" s="58" t="s">
        <v>13</v>
      </c>
      <c r="AA948" s="58" t="s">
        <v>13</v>
      </c>
      <c r="AB948" s="58" t="s">
        <v>13</v>
      </c>
      <c r="AC948" s="56" t="s">
        <v>7330</v>
      </c>
      <c r="AD948" s="56" t="s">
        <v>13</v>
      </c>
      <c r="AE948" s="56" t="s">
        <v>13</v>
      </c>
      <c r="AF948" s="56" t="s">
        <v>13</v>
      </c>
      <c r="AG948" s="56" t="s">
        <v>13</v>
      </c>
      <c r="AH948" s="56" t="s">
        <v>13</v>
      </c>
    </row>
    <row r="949" spans="1:34" ht="24.9" customHeight="1" x14ac:dyDescent="0.3">
      <c r="A949" s="54" t="s">
        <v>327</v>
      </c>
      <c r="B949" s="55" t="s">
        <v>326</v>
      </c>
      <c r="C949" s="56" t="s">
        <v>110</v>
      </c>
      <c r="D949" s="56"/>
      <c r="E949" s="56">
        <v>3</v>
      </c>
      <c r="F949" s="56">
        <v>0</v>
      </c>
      <c r="G949" s="56">
        <v>0</v>
      </c>
      <c r="H949" s="56">
        <v>3</v>
      </c>
      <c r="I949" s="56">
        <v>5</v>
      </c>
      <c r="J949" s="104">
        <v>0.6</v>
      </c>
      <c r="K949" s="56" t="s">
        <v>328</v>
      </c>
      <c r="L949" s="56" t="s">
        <v>329</v>
      </c>
      <c r="M949" s="56" t="s">
        <v>202</v>
      </c>
      <c r="N949" s="56" t="s">
        <v>7377</v>
      </c>
      <c r="O949" s="57" t="s">
        <v>17906</v>
      </c>
      <c r="P949" s="56" t="s">
        <v>330</v>
      </c>
      <c r="Q949" s="56" t="s">
        <v>7377</v>
      </c>
      <c r="R949" s="56" t="s">
        <v>112</v>
      </c>
      <c r="S949" s="57" t="s">
        <v>130</v>
      </c>
      <c r="T949" s="58" t="s">
        <v>7330</v>
      </c>
      <c r="U949" s="56" t="s">
        <v>13</v>
      </c>
      <c r="V949" s="58" t="s">
        <v>13</v>
      </c>
      <c r="W949" s="58" t="s">
        <v>7330</v>
      </c>
      <c r="X949" s="58" t="s">
        <v>13</v>
      </c>
      <c r="Y949" s="58" t="s">
        <v>13</v>
      </c>
      <c r="Z949" s="58" t="s">
        <v>13</v>
      </c>
      <c r="AA949" s="58" t="s">
        <v>13</v>
      </c>
      <c r="AB949" s="58" t="s">
        <v>13</v>
      </c>
      <c r="AC949" s="56" t="s">
        <v>7330</v>
      </c>
      <c r="AD949" s="56" t="s">
        <v>13</v>
      </c>
      <c r="AE949" s="56" t="s">
        <v>13</v>
      </c>
      <c r="AF949" s="56" t="s">
        <v>7330</v>
      </c>
      <c r="AG949" s="56" t="s">
        <v>13</v>
      </c>
      <c r="AH949" s="56" t="s">
        <v>13</v>
      </c>
    </row>
    <row r="950" spans="1:34" ht="24.9" customHeight="1" x14ac:dyDescent="0.3">
      <c r="A950" s="59" t="s">
        <v>6640</v>
      </c>
      <c r="B950" s="60" t="s">
        <v>6634</v>
      </c>
      <c r="C950" s="57" t="s">
        <v>6638</v>
      </c>
      <c r="D950" s="57" t="s">
        <v>6635</v>
      </c>
      <c r="E950" s="57">
        <v>0</v>
      </c>
      <c r="F950" s="57">
        <v>3</v>
      </c>
      <c r="G950" s="57">
        <v>1</v>
      </c>
      <c r="H950" s="57">
        <v>4</v>
      </c>
      <c r="I950" s="57">
        <v>19</v>
      </c>
      <c r="J950" s="104">
        <v>0.21052631578947367</v>
      </c>
      <c r="K950" s="56" t="s">
        <v>6641</v>
      </c>
      <c r="L950" s="57" t="s">
        <v>6639</v>
      </c>
      <c r="M950" s="57" t="s">
        <v>6638</v>
      </c>
      <c r="N950" s="57" t="s">
        <v>7372</v>
      </c>
      <c r="O950" s="57"/>
      <c r="P950" s="57"/>
      <c r="Q950" s="57"/>
      <c r="R950" s="57" t="s">
        <v>18</v>
      </c>
      <c r="S950" s="56" t="s">
        <v>102</v>
      </c>
      <c r="T950" s="61" t="s">
        <v>13</v>
      </c>
      <c r="U950" s="56" t="s">
        <v>7330</v>
      </c>
      <c r="V950" s="61" t="s">
        <v>13</v>
      </c>
      <c r="W950" s="61" t="s">
        <v>13</v>
      </c>
      <c r="X950" s="61" t="s">
        <v>7330</v>
      </c>
      <c r="Y950" s="61" t="s">
        <v>13</v>
      </c>
      <c r="Z950" s="61" t="s">
        <v>13</v>
      </c>
      <c r="AA950" s="58" t="s">
        <v>7330</v>
      </c>
      <c r="AB950" s="61" t="s">
        <v>13</v>
      </c>
      <c r="AC950" s="56" t="s">
        <v>13</v>
      </c>
      <c r="AD950" s="56" t="s">
        <v>7330</v>
      </c>
      <c r="AE950" s="56" t="s">
        <v>13</v>
      </c>
      <c r="AF950" s="56" t="s">
        <v>13</v>
      </c>
      <c r="AG950" s="56" t="s">
        <v>7330</v>
      </c>
      <c r="AH950" s="56" t="s">
        <v>13</v>
      </c>
    </row>
    <row r="951" spans="1:34" ht="24.9" customHeight="1" x14ac:dyDescent="0.3">
      <c r="A951" s="54" t="s">
        <v>2659</v>
      </c>
      <c r="B951" s="55" t="s">
        <v>2651</v>
      </c>
      <c r="C951" s="56" t="s">
        <v>2655</v>
      </c>
      <c r="D951" s="56" t="s">
        <v>2652</v>
      </c>
      <c r="E951" s="56">
        <v>3</v>
      </c>
      <c r="F951" s="56">
        <v>0</v>
      </c>
      <c r="G951" s="56">
        <v>1</v>
      </c>
      <c r="H951" s="56">
        <v>4</v>
      </c>
      <c r="I951" s="56">
        <v>17</v>
      </c>
      <c r="J951" s="104">
        <v>0.23529411764705882</v>
      </c>
      <c r="K951" s="56" t="s">
        <v>2660</v>
      </c>
      <c r="L951" s="56" t="s">
        <v>2656</v>
      </c>
      <c r="M951" s="56" t="s">
        <v>2657</v>
      </c>
      <c r="N951" s="56" t="s">
        <v>7374</v>
      </c>
      <c r="O951" s="56"/>
      <c r="P951" s="56"/>
      <c r="Q951" s="56"/>
      <c r="R951" s="56" t="s">
        <v>18</v>
      </c>
      <c r="S951" s="56" t="s">
        <v>102</v>
      </c>
      <c r="T951" s="58" t="s">
        <v>7330</v>
      </c>
      <c r="U951" s="56" t="s">
        <v>13</v>
      </c>
      <c r="V951" s="58" t="s">
        <v>13</v>
      </c>
      <c r="W951" s="58" t="s">
        <v>7330</v>
      </c>
      <c r="X951" s="58" t="s">
        <v>13</v>
      </c>
      <c r="Y951" s="58" t="s">
        <v>13</v>
      </c>
      <c r="Z951" s="58" t="s">
        <v>7330</v>
      </c>
      <c r="AA951" s="58" t="s">
        <v>13</v>
      </c>
      <c r="AB951" s="58" t="s">
        <v>13</v>
      </c>
      <c r="AC951" s="56" t="s">
        <v>7330</v>
      </c>
      <c r="AD951" s="56" t="s">
        <v>13</v>
      </c>
      <c r="AE951" s="56" t="s">
        <v>13</v>
      </c>
      <c r="AF951" s="56" t="s">
        <v>7330</v>
      </c>
      <c r="AG951" s="56" t="s">
        <v>13</v>
      </c>
      <c r="AH951" s="56" t="s">
        <v>13</v>
      </c>
    </row>
    <row r="952" spans="1:34" ht="24.9" customHeight="1" x14ac:dyDescent="0.3">
      <c r="A952" s="54" t="s">
        <v>6346</v>
      </c>
      <c r="B952" s="55" t="s">
        <v>6341</v>
      </c>
      <c r="C952" s="56" t="s">
        <v>110</v>
      </c>
      <c r="D952" s="56"/>
      <c r="E952" s="56">
        <v>1</v>
      </c>
      <c r="F952" s="56">
        <v>0</v>
      </c>
      <c r="G952" s="56">
        <v>1</v>
      </c>
      <c r="H952" s="56">
        <v>2</v>
      </c>
      <c r="I952" s="56">
        <v>11</v>
      </c>
      <c r="J952" s="104">
        <v>0.18181818181818182</v>
      </c>
      <c r="K952" s="56" t="s">
        <v>6347</v>
      </c>
      <c r="L952" s="56" t="s">
        <v>6344</v>
      </c>
      <c r="M952" s="56" t="s">
        <v>110</v>
      </c>
      <c r="N952" s="56" t="s">
        <v>7377</v>
      </c>
      <c r="O952" s="56" t="s">
        <v>17956</v>
      </c>
      <c r="P952" s="56" t="s">
        <v>6345</v>
      </c>
      <c r="Q952" s="56">
        <v>100</v>
      </c>
      <c r="R952" s="56" t="s">
        <v>18</v>
      </c>
      <c r="S952" s="56" t="s">
        <v>113</v>
      </c>
      <c r="T952" s="58" t="s">
        <v>7330</v>
      </c>
      <c r="U952" s="56" t="s">
        <v>13</v>
      </c>
      <c r="V952" s="58" t="s">
        <v>13</v>
      </c>
      <c r="W952" s="58" t="s">
        <v>7330</v>
      </c>
      <c r="X952" s="58" t="s">
        <v>13</v>
      </c>
      <c r="Y952" s="58" t="s">
        <v>13</v>
      </c>
      <c r="Z952" s="58" t="s">
        <v>13</v>
      </c>
      <c r="AA952" s="58" t="s">
        <v>13</v>
      </c>
      <c r="AB952" s="58" t="s">
        <v>13</v>
      </c>
      <c r="AC952" s="56" t="s">
        <v>7330</v>
      </c>
      <c r="AD952" s="56" t="s">
        <v>13</v>
      </c>
      <c r="AE952" s="56" t="s">
        <v>13</v>
      </c>
      <c r="AF952" s="56" t="s">
        <v>13</v>
      </c>
      <c r="AG952" s="56" t="s">
        <v>13</v>
      </c>
      <c r="AH952" s="56" t="s">
        <v>13</v>
      </c>
    </row>
    <row r="953" spans="1:34" ht="24.9" customHeight="1" x14ac:dyDescent="0.3">
      <c r="A953" s="54" t="s">
        <v>515</v>
      </c>
      <c r="B953" s="55" t="s">
        <v>509</v>
      </c>
      <c r="C953" s="56" t="s">
        <v>513</v>
      </c>
      <c r="D953" s="56" t="s">
        <v>510</v>
      </c>
      <c r="E953" s="56">
        <v>3</v>
      </c>
      <c r="F953" s="56">
        <v>0</v>
      </c>
      <c r="G953" s="56">
        <v>0</v>
      </c>
      <c r="H953" s="56">
        <v>3</v>
      </c>
      <c r="I953" s="56">
        <v>9</v>
      </c>
      <c r="J953" s="104">
        <v>0.33333333333333331</v>
      </c>
      <c r="K953" s="56" t="s">
        <v>516</v>
      </c>
      <c r="L953" s="56" t="s">
        <v>514</v>
      </c>
      <c r="M953" s="56" t="s">
        <v>513</v>
      </c>
      <c r="N953" s="56" t="s">
        <v>7380</v>
      </c>
      <c r="O953" s="56"/>
      <c r="P953" s="56"/>
      <c r="Q953" s="56"/>
      <c r="R953" s="56" t="s">
        <v>18</v>
      </c>
      <c r="S953" s="57" t="s">
        <v>55</v>
      </c>
      <c r="T953" s="58" t="s">
        <v>7330</v>
      </c>
      <c r="U953" s="56" t="s">
        <v>13</v>
      </c>
      <c r="V953" s="58" t="s">
        <v>13</v>
      </c>
      <c r="W953" s="58" t="s">
        <v>13</v>
      </c>
      <c r="X953" s="58" t="s">
        <v>13</v>
      </c>
      <c r="Y953" s="58" t="s">
        <v>13</v>
      </c>
      <c r="Z953" s="58" t="s">
        <v>7330</v>
      </c>
      <c r="AA953" s="58" t="s">
        <v>13</v>
      </c>
      <c r="AB953" s="58" t="s">
        <v>13</v>
      </c>
      <c r="AC953" s="56" t="s">
        <v>13</v>
      </c>
      <c r="AD953" s="56" t="s">
        <v>13</v>
      </c>
      <c r="AE953" s="56" t="s">
        <v>13</v>
      </c>
      <c r="AF953" s="56" t="s">
        <v>13</v>
      </c>
      <c r="AG953" s="56" t="s">
        <v>13</v>
      </c>
      <c r="AH953" s="56" t="s">
        <v>13</v>
      </c>
    </row>
    <row r="954" spans="1:34" ht="24.9" customHeight="1" x14ac:dyDescent="0.3">
      <c r="A954" s="54" t="s">
        <v>1013</v>
      </c>
      <c r="B954" s="55" t="s">
        <v>1000</v>
      </c>
      <c r="C954" s="56" t="s">
        <v>1004</v>
      </c>
      <c r="D954" s="56" t="s">
        <v>1001</v>
      </c>
      <c r="E954" s="56">
        <v>3</v>
      </c>
      <c r="F954" s="56">
        <v>3</v>
      </c>
      <c r="G954" s="56">
        <v>2</v>
      </c>
      <c r="H954" s="56">
        <v>8</v>
      </c>
      <c r="I954" s="56">
        <v>13</v>
      </c>
      <c r="J954" s="104">
        <v>0.54</v>
      </c>
      <c r="K954" s="56" t="s">
        <v>1014</v>
      </c>
      <c r="L954" s="56" t="s">
        <v>1005</v>
      </c>
      <c r="M954" s="56" t="s">
        <v>1006</v>
      </c>
      <c r="N954" s="56">
        <v>100</v>
      </c>
      <c r="O954" s="56"/>
      <c r="P954" s="56"/>
      <c r="Q954" s="56"/>
      <c r="R954" s="56" t="s">
        <v>18</v>
      </c>
      <c r="S954" s="57" t="s">
        <v>55</v>
      </c>
      <c r="T954" s="58" t="s">
        <v>7330</v>
      </c>
      <c r="U954" s="56" t="s">
        <v>13</v>
      </c>
      <c r="V954" s="58" t="s">
        <v>13</v>
      </c>
      <c r="W954" s="58" t="s">
        <v>7330</v>
      </c>
      <c r="X954" s="58" t="s">
        <v>13</v>
      </c>
      <c r="Y954" s="58" t="s">
        <v>13</v>
      </c>
      <c r="Z954" s="58" t="s">
        <v>7330</v>
      </c>
      <c r="AA954" s="58" t="s">
        <v>13</v>
      </c>
      <c r="AB954" s="58" t="s">
        <v>13</v>
      </c>
      <c r="AC954" s="56" t="s">
        <v>13</v>
      </c>
      <c r="AD954" s="56" t="s">
        <v>13</v>
      </c>
      <c r="AE954" s="56" t="s">
        <v>13</v>
      </c>
      <c r="AF954" s="56" t="s">
        <v>13</v>
      </c>
      <c r="AG954" s="56" t="s">
        <v>13</v>
      </c>
      <c r="AH954" s="56" t="s">
        <v>13</v>
      </c>
    </row>
    <row r="955" spans="1:34" ht="24.9" customHeight="1" x14ac:dyDescent="0.3">
      <c r="A955" s="54" t="s">
        <v>5693</v>
      </c>
      <c r="B955" s="55" t="s">
        <v>5672</v>
      </c>
      <c r="C955" s="56" t="s">
        <v>5676</v>
      </c>
      <c r="D955" s="56" t="s">
        <v>5673</v>
      </c>
      <c r="E955" s="56">
        <v>2</v>
      </c>
      <c r="F955" s="56">
        <v>7</v>
      </c>
      <c r="G955" s="56">
        <v>1</v>
      </c>
      <c r="H955" s="56">
        <v>10</v>
      </c>
      <c r="I955" s="56">
        <v>51</v>
      </c>
      <c r="J955" s="104">
        <v>0.19607843137254902</v>
      </c>
      <c r="K955" s="56" t="s">
        <v>5694</v>
      </c>
      <c r="L955" s="57" t="s">
        <v>5677</v>
      </c>
      <c r="M955" s="57" t="s">
        <v>5678</v>
      </c>
      <c r="N955" s="57">
        <v>100</v>
      </c>
      <c r="O955" s="57"/>
      <c r="P955" s="57"/>
      <c r="Q955" s="57"/>
      <c r="R955" s="56" t="s">
        <v>18</v>
      </c>
      <c r="S955" s="57" t="s">
        <v>680</v>
      </c>
      <c r="T955" s="58" t="s">
        <v>7330</v>
      </c>
      <c r="U955" s="56" t="s">
        <v>13</v>
      </c>
      <c r="V955" s="58" t="s">
        <v>13</v>
      </c>
      <c r="W955" s="58" t="s">
        <v>7330</v>
      </c>
      <c r="X955" s="58" t="s">
        <v>13</v>
      </c>
      <c r="Y955" s="58" t="s">
        <v>13</v>
      </c>
      <c r="Z955" s="58" t="s">
        <v>13</v>
      </c>
      <c r="AA955" s="58" t="s">
        <v>13</v>
      </c>
      <c r="AB955" s="58" t="s">
        <v>13</v>
      </c>
      <c r="AC955" s="56" t="s">
        <v>7330</v>
      </c>
      <c r="AD955" s="56" t="s">
        <v>13</v>
      </c>
      <c r="AE955" s="56" t="s">
        <v>13</v>
      </c>
      <c r="AF955" s="56" t="s">
        <v>13</v>
      </c>
      <c r="AG955" s="56" t="s">
        <v>13</v>
      </c>
      <c r="AH955" s="56" t="s">
        <v>13</v>
      </c>
    </row>
    <row r="956" spans="1:34" ht="24.9" customHeight="1" x14ac:dyDescent="0.3">
      <c r="A956" s="59" t="s">
        <v>4071</v>
      </c>
      <c r="B956" s="60" t="s">
        <v>4069</v>
      </c>
      <c r="C956" s="57" t="s">
        <v>4073</v>
      </c>
      <c r="D956" s="57" t="s">
        <v>4070</v>
      </c>
      <c r="E956" s="57">
        <v>0</v>
      </c>
      <c r="F956" s="57">
        <v>1</v>
      </c>
      <c r="G956" s="57">
        <v>0</v>
      </c>
      <c r="H956" s="57">
        <v>1</v>
      </c>
      <c r="I956" s="57">
        <v>17</v>
      </c>
      <c r="J956" s="104">
        <v>5.8823529411764705E-2</v>
      </c>
      <c r="K956" s="56" t="s">
        <v>4072</v>
      </c>
      <c r="L956" s="57" t="s">
        <v>4074</v>
      </c>
      <c r="M956" s="57" t="s">
        <v>4073</v>
      </c>
      <c r="N956" s="57">
        <v>99</v>
      </c>
      <c r="O956" s="57"/>
      <c r="P956" s="57"/>
      <c r="Q956" s="57"/>
      <c r="R956" s="57" t="s">
        <v>177</v>
      </c>
      <c r="S956" s="56" t="s">
        <v>169</v>
      </c>
      <c r="T956" s="61" t="s">
        <v>13</v>
      </c>
      <c r="U956" s="56" t="s">
        <v>7330</v>
      </c>
      <c r="V956" s="61" t="s">
        <v>13</v>
      </c>
      <c r="W956" s="61" t="s">
        <v>13</v>
      </c>
      <c r="X956" s="61" t="s">
        <v>13</v>
      </c>
      <c r="Y956" s="61" t="s">
        <v>13</v>
      </c>
      <c r="Z956" s="61" t="s">
        <v>13</v>
      </c>
      <c r="AA956" s="61" t="s">
        <v>13</v>
      </c>
      <c r="AB956" s="61" t="s">
        <v>13</v>
      </c>
      <c r="AC956" s="56" t="s">
        <v>13</v>
      </c>
      <c r="AD956" s="56" t="s">
        <v>13</v>
      </c>
      <c r="AE956" s="56" t="s">
        <v>13</v>
      </c>
      <c r="AF956" s="56" t="s">
        <v>13</v>
      </c>
      <c r="AG956" s="56" t="s">
        <v>7330</v>
      </c>
      <c r="AH956" s="56" t="s">
        <v>13</v>
      </c>
    </row>
    <row r="957" spans="1:34" ht="24.9" customHeight="1" x14ac:dyDescent="0.3">
      <c r="A957" s="54" t="s">
        <v>4049</v>
      </c>
      <c r="B957" s="55" t="s">
        <v>4048</v>
      </c>
      <c r="C957" s="56" t="s">
        <v>3861</v>
      </c>
      <c r="D957" s="56"/>
      <c r="E957" s="56">
        <v>1</v>
      </c>
      <c r="F957" s="56">
        <v>0</v>
      </c>
      <c r="G957" s="56">
        <v>0</v>
      </c>
      <c r="H957" s="56">
        <v>1</v>
      </c>
      <c r="I957" s="56">
        <v>12</v>
      </c>
      <c r="J957" s="104">
        <v>8.3333333333333329E-2</v>
      </c>
      <c r="K957" s="56" t="s">
        <v>4050</v>
      </c>
      <c r="L957" s="56" t="s">
        <v>4051</v>
      </c>
      <c r="M957" s="56" t="s">
        <v>3863</v>
      </c>
      <c r="N957" s="56">
        <v>100</v>
      </c>
      <c r="O957" s="56"/>
      <c r="P957" s="56"/>
      <c r="Q957" s="56"/>
      <c r="R957" s="56" t="s">
        <v>18</v>
      </c>
      <c r="S957" s="56" t="s">
        <v>644</v>
      </c>
      <c r="T957" s="58" t="s">
        <v>7330</v>
      </c>
      <c r="U957" s="56" t="s">
        <v>13</v>
      </c>
      <c r="V957" s="58" t="s">
        <v>13</v>
      </c>
      <c r="W957" s="58" t="s">
        <v>7330</v>
      </c>
      <c r="X957" s="58" t="s">
        <v>13</v>
      </c>
      <c r="Y957" s="58" t="s">
        <v>13</v>
      </c>
      <c r="Z957" s="58" t="s">
        <v>13</v>
      </c>
      <c r="AA957" s="58" t="s">
        <v>13</v>
      </c>
      <c r="AB957" s="58" t="s">
        <v>13</v>
      </c>
      <c r="AC957" s="56" t="s">
        <v>13</v>
      </c>
      <c r="AD957" s="56" t="s">
        <v>13</v>
      </c>
      <c r="AE957" s="56" t="s">
        <v>13</v>
      </c>
      <c r="AF957" s="56" t="s">
        <v>13</v>
      </c>
      <c r="AG957" s="56" t="s">
        <v>13</v>
      </c>
      <c r="AH957" s="56" t="s">
        <v>13</v>
      </c>
    </row>
    <row r="958" spans="1:34" ht="24.9" customHeight="1" x14ac:dyDescent="0.3">
      <c r="A958" s="54" t="s">
        <v>2027</v>
      </c>
      <c r="B958" s="55" t="s">
        <v>2002</v>
      </c>
      <c r="C958" s="56" t="s">
        <v>2006</v>
      </c>
      <c r="D958" s="56" t="s">
        <v>2003</v>
      </c>
      <c r="E958" s="56">
        <v>5</v>
      </c>
      <c r="F958" s="56">
        <v>3</v>
      </c>
      <c r="G958" s="56">
        <v>5</v>
      </c>
      <c r="H958" s="56">
        <v>13</v>
      </c>
      <c r="I958" s="56">
        <v>26</v>
      </c>
      <c r="J958" s="104">
        <v>0.5</v>
      </c>
      <c r="K958" s="56" t="s">
        <v>2028</v>
      </c>
      <c r="L958" s="56" t="s">
        <v>2007</v>
      </c>
      <c r="M958" s="56" t="s">
        <v>2006</v>
      </c>
      <c r="N958" s="56">
        <v>100</v>
      </c>
      <c r="O958" s="56"/>
      <c r="P958" s="56"/>
      <c r="Q958" s="56"/>
      <c r="R958" s="56" t="s">
        <v>18</v>
      </c>
      <c r="S958" s="57" t="s">
        <v>55</v>
      </c>
      <c r="T958" s="58" t="s">
        <v>7330</v>
      </c>
      <c r="U958" s="56" t="s">
        <v>13</v>
      </c>
      <c r="V958" s="58" t="s">
        <v>13</v>
      </c>
      <c r="W958" s="58" t="s">
        <v>7330</v>
      </c>
      <c r="X958" s="58" t="s">
        <v>13</v>
      </c>
      <c r="Y958" s="58" t="s">
        <v>13</v>
      </c>
      <c r="Z958" s="58" t="s">
        <v>7330</v>
      </c>
      <c r="AA958" s="58" t="s">
        <v>13</v>
      </c>
      <c r="AB958" s="58" t="s">
        <v>13</v>
      </c>
      <c r="AC958" s="56" t="s">
        <v>7330</v>
      </c>
      <c r="AD958" s="56" t="s">
        <v>13</v>
      </c>
      <c r="AE958" s="56" t="s">
        <v>13</v>
      </c>
      <c r="AF958" s="56" t="s">
        <v>13</v>
      </c>
      <c r="AG958" s="56" t="s">
        <v>13</v>
      </c>
      <c r="AH958" s="56" t="s">
        <v>13</v>
      </c>
    </row>
    <row r="959" spans="1:34" ht="24.9" customHeight="1" x14ac:dyDescent="0.3">
      <c r="A959" s="54" t="s">
        <v>3310</v>
      </c>
      <c r="B959" s="55" t="s">
        <v>3302</v>
      </c>
      <c r="C959" s="56" t="s">
        <v>3306</v>
      </c>
      <c r="D959" s="56" t="s">
        <v>3303</v>
      </c>
      <c r="E959" s="56">
        <v>3</v>
      </c>
      <c r="F959" s="56">
        <v>0</v>
      </c>
      <c r="G959" s="56">
        <v>0</v>
      </c>
      <c r="H959" s="56">
        <v>3</v>
      </c>
      <c r="I959" s="56">
        <v>23</v>
      </c>
      <c r="J959" s="104">
        <v>0.13043478260869565</v>
      </c>
      <c r="K959" s="56" t="s">
        <v>3311</v>
      </c>
      <c r="L959" s="56" t="s">
        <v>3307</v>
      </c>
      <c r="M959" s="56" t="s">
        <v>3308</v>
      </c>
      <c r="N959" s="56" t="s">
        <v>7401</v>
      </c>
      <c r="O959" s="56"/>
      <c r="P959" s="56"/>
      <c r="Q959" s="56"/>
      <c r="R959" s="56" t="s">
        <v>18</v>
      </c>
      <c r="S959" s="56" t="s">
        <v>79</v>
      </c>
      <c r="T959" s="58" t="s">
        <v>7330</v>
      </c>
      <c r="U959" s="56" t="s">
        <v>13</v>
      </c>
      <c r="V959" s="58" t="s">
        <v>13</v>
      </c>
      <c r="W959" s="58" t="s">
        <v>7330</v>
      </c>
      <c r="X959" s="58" t="s">
        <v>13</v>
      </c>
      <c r="Y959" s="58" t="s">
        <v>13</v>
      </c>
      <c r="Z959" s="58" t="s">
        <v>13</v>
      </c>
      <c r="AA959" s="58" t="s">
        <v>13</v>
      </c>
      <c r="AB959" s="58" t="s">
        <v>13</v>
      </c>
      <c r="AC959" s="56" t="s">
        <v>13</v>
      </c>
      <c r="AD959" s="56" t="s">
        <v>13</v>
      </c>
      <c r="AE959" s="56" t="s">
        <v>13</v>
      </c>
      <c r="AF959" s="56" t="s">
        <v>13</v>
      </c>
      <c r="AG959" s="56" t="s">
        <v>13</v>
      </c>
      <c r="AH959" s="56" t="s">
        <v>13</v>
      </c>
    </row>
    <row r="960" spans="1:34" ht="24.9" customHeight="1" x14ac:dyDescent="0.3">
      <c r="A960" s="54" t="s">
        <v>6704</v>
      </c>
      <c r="B960" s="55" t="s">
        <v>6686</v>
      </c>
      <c r="C960" s="56" t="s">
        <v>6690</v>
      </c>
      <c r="D960" s="56" t="s">
        <v>6687</v>
      </c>
      <c r="E960" s="56">
        <v>3</v>
      </c>
      <c r="F960" s="56">
        <v>1</v>
      </c>
      <c r="G960" s="56">
        <v>5</v>
      </c>
      <c r="H960" s="56">
        <v>9</v>
      </c>
      <c r="I960" s="56">
        <v>27</v>
      </c>
      <c r="J960" s="104">
        <v>0.33333333333333331</v>
      </c>
      <c r="K960" s="56" t="s">
        <v>6705</v>
      </c>
      <c r="L960" s="56" t="s">
        <v>6691</v>
      </c>
      <c r="M960" s="56" t="s">
        <v>6690</v>
      </c>
      <c r="N960" s="56" t="s">
        <v>7387</v>
      </c>
      <c r="O960" s="56"/>
      <c r="P960" s="56"/>
      <c r="Q960" s="56"/>
      <c r="R960" s="56" t="s">
        <v>18</v>
      </c>
      <c r="S960" s="56" t="s">
        <v>465</v>
      </c>
      <c r="T960" s="58" t="s">
        <v>7330</v>
      </c>
      <c r="U960" s="56" t="s">
        <v>13</v>
      </c>
      <c r="V960" s="58" t="s">
        <v>13</v>
      </c>
      <c r="W960" s="58" t="s">
        <v>7330</v>
      </c>
      <c r="X960" s="58" t="s">
        <v>13</v>
      </c>
      <c r="Y960" s="58" t="s">
        <v>13</v>
      </c>
      <c r="Z960" s="58" t="s">
        <v>13</v>
      </c>
      <c r="AA960" s="58" t="s">
        <v>13</v>
      </c>
      <c r="AB960" s="58" t="s">
        <v>13</v>
      </c>
      <c r="AC960" s="56" t="s">
        <v>7330</v>
      </c>
      <c r="AD960" s="56" t="s">
        <v>13</v>
      </c>
      <c r="AE960" s="56" t="s">
        <v>13</v>
      </c>
      <c r="AF960" s="56" t="s">
        <v>13</v>
      </c>
      <c r="AG960" s="56" t="s">
        <v>13</v>
      </c>
      <c r="AH960" s="56" t="s">
        <v>13</v>
      </c>
    </row>
    <row r="961" spans="1:34" ht="24.9" customHeight="1" x14ac:dyDescent="0.3">
      <c r="A961" s="54" t="s">
        <v>3022</v>
      </c>
      <c r="B961" s="55" t="s">
        <v>3013</v>
      </c>
      <c r="C961" s="56" t="s">
        <v>3017</v>
      </c>
      <c r="D961" s="56" t="s">
        <v>3014</v>
      </c>
      <c r="E961" s="56">
        <v>2</v>
      </c>
      <c r="F961" s="56">
        <v>1</v>
      </c>
      <c r="G961" s="56">
        <v>2</v>
      </c>
      <c r="H961" s="56">
        <v>5</v>
      </c>
      <c r="I961" s="56">
        <v>29</v>
      </c>
      <c r="J961" s="104">
        <v>0.17241379310344829</v>
      </c>
      <c r="K961" s="56" t="s">
        <v>3023</v>
      </c>
      <c r="L961" s="56" t="s">
        <v>13</v>
      </c>
      <c r="M961" s="56" t="s">
        <v>13</v>
      </c>
      <c r="N961" s="56" t="s">
        <v>13</v>
      </c>
      <c r="O961" s="56"/>
      <c r="P961" s="56"/>
      <c r="Q961" s="56"/>
      <c r="R961" s="56" t="s">
        <v>18</v>
      </c>
      <c r="S961" s="56" t="s">
        <v>403</v>
      </c>
      <c r="T961" s="58" t="s">
        <v>7330</v>
      </c>
      <c r="U961" s="56" t="s">
        <v>13</v>
      </c>
      <c r="V961" s="58" t="s">
        <v>13</v>
      </c>
      <c r="W961" s="58" t="s">
        <v>13</v>
      </c>
      <c r="X961" s="58" t="s">
        <v>13</v>
      </c>
      <c r="Y961" s="58" t="s">
        <v>13</v>
      </c>
      <c r="Z961" s="58" t="s">
        <v>13</v>
      </c>
      <c r="AA961" s="58" t="s">
        <v>13</v>
      </c>
      <c r="AB961" s="58" t="s">
        <v>13</v>
      </c>
      <c r="AC961" s="56" t="s">
        <v>13</v>
      </c>
      <c r="AD961" s="56" t="s">
        <v>13</v>
      </c>
      <c r="AE961" s="56" t="s">
        <v>13</v>
      </c>
      <c r="AF961" s="56" t="s">
        <v>7330</v>
      </c>
      <c r="AG961" s="56" t="s">
        <v>13</v>
      </c>
      <c r="AH961" s="56" t="s">
        <v>13</v>
      </c>
    </row>
    <row r="962" spans="1:34" ht="24.9" customHeight="1" x14ac:dyDescent="0.3">
      <c r="A962" s="54" t="s">
        <v>3795</v>
      </c>
      <c r="B962" s="55" t="s">
        <v>3788</v>
      </c>
      <c r="C962" s="56" t="s">
        <v>3792</v>
      </c>
      <c r="D962" s="56" t="s">
        <v>3789</v>
      </c>
      <c r="E962" s="56">
        <v>2</v>
      </c>
      <c r="F962" s="56">
        <v>0</v>
      </c>
      <c r="G962" s="56">
        <v>1</v>
      </c>
      <c r="H962" s="56">
        <v>3</v>
      </c>
      <c r="I962" s="56">
        <v>24</v>
      </c>
      <c r="J962" s="104">
        <v>0.125</v>
      </c>
      <c r="K962" s="56" t="s">
        <v>3796</v>
      </c>
      <c r="L962" s="56" t="s">
        <v>3793</v>
      </c>
      <c r="M962" s="56" t="s">
        <v>3794</v>
      </c>
      <c r="N962" s="56" t="s">
        <v>7386</v>
      </c>
      <c r="O962" s="56"/>
      <c r="P962" s="56"/>
      <c r="Q962" s="56"/>
      <c r="R962" s="56" t="s">
        <v>18</v>
      </c>
      <c r="S962" s="56" t="s">
        <v>102</v>
      </c>
      <c r="T962" s="58" t="s">
        <v>7330</v>
      </c>
      <c r="U962" s="56" t="s">
        <v>13</v>
      </c>
      <c r="V962" s="58" t="s">
        <v>13</v>
      </c>
      <c r="W962" s="58" t="s">
        <v>7330</v>
      </c>
      <c r="X962" s="58" t="s">
        <v>13</v>
      </c>
      <c r="Y962" s="58" t="s">
        <v>13</v>
      </c>
      <c r="Z962" s="58" t="s">
        <v>13</v>
      </c>
      <c r="AA962" s="58" t="s">
        <v>13</v>
      </c>
      <c r="AB962" s="58" t="s">
        <v>13</v>
      </c>
      <c r="AC962" s="56" t="s">
        <v>13</v>
      </c>
      <c r="AD962" s="56" t="s">
        <v>13</v>
      </c>
      <c r="AE962" s="56" t="s">
        <v>13</v>
      </c>
      <c r="AF962" s="56" t="s">
        <v>13</v>
      </c>
      <c r="AG962" s="56" t="s">
        <v>13</v>
      </c>
      <c r="AH962" s="56" t="s">
        <v>13</v>
      </c>
    </row>
    <row r="963" spans="1:34" ht="24.9" customHeight="1" x14ac:dyDescent="0.3">
      <c r="A963" s="54" t="s">
        <v>104</v>
      </c>
      <c r="B963" s="55" t="s">
        <v>95</v>
      </c>
      <c r="C963" s="56" t="s">
        <v>99</v>
      </c>
      <c r="D963" s="56" t="s">
        <v>96</v>
      </c>
      <c r="E963" s="56">
        <v>1</v>
      </c>
      <c r="F963" s="56">
        <v>1</v>
      </c>
      <c r="G963" s="56">
        <v>0</v>
      </c>
      <c r="H963" s="56">
        <v>2</v>
      </c>
      <c r="I963" s="56">
        <v>6</v>
      </c>
      <c r="J963" s="104">
        <v>0.33333333333333331</v>
      </c>
      <c r="K963" s="56" t="s">
        <v>105</v>
      </c>
      <c r="L963" s="56" t="s">
        <v>100</v>
      </c>
      <c r="M963" s="56" t="s">
        <v>101</v>
      </c>
      <c r="N963" s="56" t="s">
        <v>7377</v>
      </c>
      <c r="O963" s="56"/>
      <c r="P963" s="56"/>
      <c r="Q963" s="56"/>
      <c r="R963" s="56" t="s">
        <v>18</v>
      </c>
      <c r="S963" s="56" t="s">
        <v>102</v>
      </c>
      <c r="T963" s="58" t="s">
        <v>7330</v>
      </c>
      <c r="U963" s="56" t="s">
        <v>13</v>
      </c>
      <c r="V963" s="58" t="s">
        <v>13</v>
      </c>
      <c r="W963" s="58" t="s">
        <v>7330</v>
      </c>
      <c r="X963" s="58" t="s">
        <v>13</v>
      </c>
      <c r="Y963" s="58" t="s">
        <v>13</v>
      </c>
      <c r="Z963" s="58" t="s">
        <v>13</v>
      </c>
      <c r="AA963" s="58" t="s">
        <v>13</v>
      </c>
      <c r="AB963" s="58" t="s">
        <v>13</v>
      </c>
      <c r="AC963" s="56" t="s">
        <v>13</v>
      </c>
      <c r="AD963" s="56" t="s">
        <v>13</v>
      </c>
      <c r="AE963" s="56" t="s">
        <v>13</v>
      </c>
      <c r="AF963" s="56" t="s">
        <v>13</v>
      </c>
      <c r="AG963" s="56" t="s">
        <v>13</v>
      </c>
      <c r="AH963" s="56" t="s">
        <v>13</v>
      </c>
    </row>
    <row r="964" spans="1:34" ht="24.9" customHeight="1" x14ac:dyDescent="0.3">
      <c r="A964" s="54" t="s">
        <v>3116</v>
      </c>
      <c r="B964" s="55" t="s">
        <v>3115</v>
      </c>
      <c r="C964" s="56" t="s">
        <v>110</v>
      </c>
      <c r="D964" s="56"/>
      <c r="E964" s="56">
        <v>1</v>
      </c>
      <c r="F964" s="56">
        <v>0</v>
      </c>
      <c r="G964" s="56">
        <v>0</v>
      </c>
      <c r="H964" s="56">
        <v>1</v>
      </c>
      <c r="I964" s="56">
        <v>17</v>
      </c>
      <c r="J964" s="104">
        <v>5.8823529411764705E-2</v>
      </c>
      <c r="K964" s="56" t="s">
        <v>3117</v>
      </c>
      <c r="L964" s="56" t="s">
        <v>3118</v>
      </c>
      <c r="M964" s="56" t="s">
        <v>3119</v>
      </c>
      <c r="N964" s="56" t="s">
        <v>7375</v>
      </c>
      <c r="O964" s="56" t="s">
        <v>18006</v>
      </c>
      <c r="P964" s="56" t="s">
        <v>3120</v>
      </c>
      <c r="Q964" s="56">
        <v>100</v>
      </c>
      <c r="R964" s="56" t="s">
        <v>18</v>
      </c>
      <c r="S964" s="56" t="s">
        <v>113</v>
      </c>
      <c r="T964" s="58" t="s">
        <v>7330</v>
      </c>
      <c r="U964" s="56" t="s">
        <v>13</v>
      </c>
      <c r="V964" s="58" t="s">
        <v>13</v>
      </c>
      <c r="W964" s="58" t="s">
        <v>7330</v>
      </c>
      <c r="X964" s="58" t="s">
        <v>13</v>
      </c>
      <c r="Y964" s="58" t="s">
        <v>13</v>
      </c>
      <c r="Z964" s="58" t="s">
        <v>13</v>
      </c>
      <c r="AA964" s="58" t="s">
        <v>13</v>
      </c>
      <c r="AB964" s="58" t="s">
        <v>13</v>
      </c>
      <c r="AC964" s="56" t="s">
        <v>13</v>
      </c>
      <c r="AD964" s="56" t="s">
        <v>13</v>
      </c>
      <c r="AE964" s="56" t="s">
        <v>13</v>
      </c>
      <c r="AF964" s="56" t="s">
        <v>13</v>
      </c>
      <c r="AG964" s="56" t="s">
        <v>13</v>
      </c>
      <c r="AH964" s="56" t="s">
        <v>13</v>
      </c>
    </row>
    <row r="965" spans="1:34" ht="24.9" customHeight="1" x14ac:dyDescent="0.3">
      <c r="A965" s="54" t="s">
        <v>7011</v>
      </c>
      <c r="B965" s="55" t="s">
        <v>6985</v>
      </c>
      <c r="C965" s="56" t="s">
        <v>110</v>
      </c>
      <c r="D965" s="56" t="s">
        <v>7427</v>
      </c>
      <c r="E965" s="56">
        <v>9</v>
      </c>
      <c r="F965" s="56">
        <v>0</v>
      </c>
      <c r="G965" s="56">
        <v>6</v>
      </c>
      <c r="H965" s="56">
        <v>15</v>
      </c>
      <c r="I965" s="56">
        <v>28</v>
      </c>
      <c r="J965" s="104">
        <v>0.5357142857142857</v>
      </c>
      <c r="K965" s="56" t="s">
        <v>7012</v>
      </c>
      <c r="L965" s="56" t="s">
        <v>6988</v>
      </c>
      <c r="M965" s="56" t="s">
        <v>6989</v>
      </c>
      <c r="N965" s="56">
        <v>100</v>
      </c>
      <c r="O965" s="57" t="s">
        <v>17906</v>
      </c>
      <c r="P965" s="56" t="s">
        <v>6990</v>
      </c>
      <c r="Q965" s="56" t="s">
        <v>17915</v>
      </c>
      <c r="R965" s="56" t="s">
        <v>236</v>
      </c>
      <c r="S965" s="56" t="s">
        <v>250</v>
      </c>
      <c r="T965" s="58" t="s">
        <v>7330</v>
      </c>
      <c r="U965" s="56" t="s">
        <v>13</v>
      </c>
      <c r="V965" s="58" t="s">
        <v>13</v>
      </c>
      <c r="W965" s="58" t="s">
        <v>7330</v>
      </c>
      <c r="X965" s="58" t="s">
        <v>13</v>
      </c>
      <c r="Y965" s="58" t="s">
        <v>13</v>
      </c>
      <c r="Z965" s="58" t="s">
        <v>13</v>
      </c>
      <c r="AA965" s="58" t="s">
        <v>13</v>
      </c>
      <c r="AB965" s="58" t="s">
        <v>13</v>
      </c>
      <c r="AC965" s="56" t="s">
        <v>7330</v>
      </c>
      <c r="AD965" s="56" t="s">
        <v>13</v>
      </c>
      <c r="AE965" s="56" t="s">
        <v>13</v>
      </c>
      <c r="AF965" s="56" t="s">
        <v>13</v>
      </c>
      <c r="AG965" s="56" t="s">
        <v>13</v>
      </c>
      <c r="AH965" s="56" t="s">
        <v>13</v>
      </c>
    </row>
    <row r="966" spans="1:34" ht="24.9" customHeight="1" x14ac:dyDescent="0.3">
      <c r="A966" s="54" t="s">
        <v>6793</v>
      </c>
      <c r="B966" s="55" t="s">
        <v>6787</v>
      </c>
      <c r="C966" s="56" t="s">
        <v>6791</v>
      </c>
      <c r="D966" s="56" t="s">
        <v>6788</v>
      </c>
      <c r="E966" s="56">
        <v>3</v>
      </c>
      <c r="F966" s="56">
        <v>0</v>
      </c>
      <c r="G966" s="56">
        <v>0</v>
      </c>
      <c r="H966" s="56">
        <v>3</v>
      </c>
      <c r="I966" s="56">
        <v>36</v>
      </c>
      <c r="J966" s="104">
        <v>8.3333333333333329E-2</v>
      </c>
      <c r="K966" s="56" t="s">
        <v>6794</v>
      </c>
      <c r="L966" s="56" t="s">
        <v>6792</v>
      </c>
      <c r="M966" s="56" t="s">
        <v>6791</v>
      </c>
      <c r="N966" s="56" t="s">
        <v>7374</v>
      </c>
      <c r="O966" s="56"/>
      <c r="P966" s="56"/>
      <c r="Q966" s="56"/>
      <c r="R966" s="56" t="s">
        <v>236</v>
      </c>
      <c r="S966" s="56" t="s">
        <v>130</v>
      </c>
      <c r="T966" s="58" t="s">
        <v>7330</v>
      </c>
      <c r="U966" s="56" t="s">
        <v>13</v>
      </c>
      <c r="V966" s="58" t="s">
        <v>13</v>
      </c>
      <c r="W966" s="58" t="s">
        <v>13</v>
      </c>
      <c r="X966" s="58" t="s">
        <v>13</v>
      </c>
      <c r="Y966" s="58" t="s">
        <v>13</v>
      </c>
      <c r="Z966" s="58" t="s">
        <v>13</v>
      </c>
      <c r="AA966" s="58" t="s">
        <v>13</v>
      </c>
      <c r="AB966" s="58" t="s">
        <v>13</v>
      </c>
      <c r="AC966" s="56" t="s">
        <v>13</v>
      </c>
      <c r="AD966" s="56" t="s">
        <v>13</v>
      </c>
      <c r="AE966" s="56" t="s">
        <v>13</v>
      </c>
      <c r="AF966" s="56" t="s">
        <v>7330</v>
      </c>
      <c r="AG966" s="56" t="s">
        <v>13</v>
      </c>
      <c r="AH966" s="56" t="s">
        <v>13</v>
      </c>
    </row>
    <row r="967" spans="1:34" ht="24.9" customHeight="1" x14ac:dyDescent="0.3">
      <c r="A967" s="54" t="s">
        <v>6655</v>
      </c>
      <c r="B967" s="55" t="s">
        <v>6646</v>
      </c>
      <c r="C967" s="56" t="s">
        <v>2250</v>
      </c>
      <c r="D967" s="56" t="s">
        <v>6647</v>
      </c>
      <c r="E967" s="56">
        <v>3</v>
      </c>
      <c r="F967" s="56">
        <v>1</v>
      </c>
      <c r="G967" s="56">
        <v>4</v>
      </c>
      <c r="H967" s="56">
        <v>8</v>
      </c>
      <c r="I967" s="56">
        <v>22</v>
      </c>
      <c r="J967" s="104">
        <v>0.36363636363636365</v>
      </c>
      <c r="K967" s="56" t="s">
        <v>6656</v>
      </c>
      <c r="L967" s="56" t="s">
        <v>6650</v>
      </c>
      <c r="M967" s="56" t="s">
        <v>6651</v>
      </c>
      <c r="N967" s="56" t="s">
        <v>7374</v>
      </c>
      <c r="O967" s="56"/>
      <c r="P967" s="56"/>
      <c r="Q967" s="56"/>
      <c r="R967" s="56" t="s">
        <v>18</v>
      </c>
      <c r="S967" s="56" t="s">
        <v>102</v>
      </c>
      <c r="T967" s="58" t="s">
        <v>13</v>
      </c>
      <c r="U967" s="56" t="s">
        <v>13</v>
      </c>
      <c r="V967" s="58" t="s">
        <v>7330</v>
      </c>
      <c r="W967" s="58" t="s">
        <v>7330</v>
      </c>
      <c r="X967" s="58" t="s">
        <v>13</v>
      </c>
      <c r="Y967" s="58" t="s">
        <v>13</v>
      </c>
      <c r="Z967" s="58" t="s">
        <v>13</v>
      </c>
      <c r="AA967" s="58" t="s">
        <v>13</v>
      </c>
      <c r="AB967" s="58" t="s">
        <v>13</v>
      </c>
      <c r="AC967" s="56" t="s">
        <v>7330</v>
      </c>
      <c r="AD967" s="56" t="s">
        <v>13</v>
      </c>
      <c r="AE967" s="56" t="s">
        <v>13</v>
      </c>
      <c r="AF967" s="56" t="s">
        <v>13</v>
      </c>
      <c r="AG967" s="56" t="s">
        <v>13</v>
      </c>
      <c r="AH967" s="56" t="s">
        <v>7330</v>
      </c>
    </row>
    <row r="968" spans="1:34" ht="24.9" customHeight="1" x14ac:dyDescent="0.3">
      <c r="A968" s="54" t="s">
        <v>6699</v>
      </c>
      <c r="B968" s="55" t="s">
        <v>6686</v>
      </c>
      <c r="C968" s="56" t="s">
        <v>6690</v>
      </c>
      <c r="D968" s="56" t="s">
        <v>6687</v>
      </c>
      <c r="E968" s="56">
        <v>3</v>
      </c>
      <c r="F968" s="56">
        <v>1</v>
      </c>
      <c r="G968" s="56">
        <v>5</v>
      </c>
      <c r="H968" s="56">
        <v>9</v>
      </c>
      <c r="I968" s="56">
        <v>27</v>
      </c>
      <c r="J968" s="104">
        <v>0.33333333333333331</v>
      </c>
      <c r="K968" s="56" t="s">
        <v>6700</v>
      </c>
      <c r="L968" s="56" t="s">
        <v>6691</v>
      </c>
      <c r="M968" s="56" t="s">
        <v>6690</v>
      </c>
      <c r="N968" s="56" t="s">
        <v>7387</v>
      </c>
      <c r="O968" s="56"/>
      <c r="P968" s="56"/>
      <c r="Q968" s="56"/>
      <c r="R968" s="56" t="s">
        <v>18</v>
      </c>
      <c r="S968" s="56" t="s">
        <v>465</v>
      </c>
      <c r="T968" s="58" t="s">
        <v>13</v>
      </c>
      <c r="U968" s="56" t="s">
        <v>13</v>
      </c>
      <c r="V968" s="58" t="s">
        <v>7330</v>
      </c>
      <c r="W968" s="58" t="s">
        <v>13</v>
      </c>
      <c r="X968" s="58" t="s">
        <v>13</v>
      </c>
      <c r="Y968" s="58" t="s">
        <v>7330</v>
      </c>
      <c r="Z968" s="58" t="s">
        <v>13</v>
      </c>
      <c r="AA968" s="58" t="s">
        <v>13</v>
      </c>
      <c r="AB968" s="58" t="s">
        <v>7330</v>
      </c>
      <c r="AC968" s="56" t="s">
        <v>13</v>
      </c>
      <c r="AD968" s="56" t="s">
        <v>13</v>
      </c>
      <c r="AE968" s="56" t="s">
        <v>7330</v>
      </c>
      <c r="AF968" s="56" t="s">
        <v>13</v>
      </c>
      <c r="AG968" s="56" t="s">
        <v>13</v>
      </c>
      <c r="AH968" s="56" t="s">
        <v>7330</v>
      </c>
    </row>
    <row r="969" spans="1:34" ht="24.9" customHeight="1" x14ac:dyDescent="0.3">
      <c r="A969" s="54" t="s">
        <v>2089</v>
      </c>
      <c r="B969" s="55" t="s">
        <v>2075</v>
      </c>
      <c r="C969" s="56" t="s">
        <v>110</v>
      </c>
      <c r="D969" s="56"/>
      <c r="E969" s="56">
        <v>4</v>
      </c>
      <c r="F969" s="56">
        <v>2</v>
      </c>
      <c r="G969" s="56">
        <v>0</v>
      </c>
      <c r="H969" s="56">
        <v>6</v>
      </c>
      <c r="I969" s="56">
        <v>22</v>
      </c>
      <c r="J969" s="104">
        <v>0.27272727272727271</v>
      </c>
      <c r="K969" s="56" t="s">
        <v>2090</v>
      </c>
      <c r="L969" s="56" t="s">
        <v>2078</v>
      </c>
      <c r="M969" s="56" t="s">
        <v>2079</v>
      </c>
      <c r="N969" s="56">
        <v>100</v>
      </c>
      <c r="O969" s="57" t="s">
        <v>17906</v>
      </c>
      <c r="P969" s="57" t="s">
        <v>2080</v>
      </c>
      <c r="Q969" s="57">
        <v>100</v>
      </c>
      <c r="R969" s="56" t="s">
        <v>402</v>
      </c>
      <c r="S969" s="56" t="s">
        <v>250</v>
      </c>
      <c r="T969" s="58" t="s">
        <v>7330</v>
      </c>
      <c r="U969" s="56" t="s">
        <v>13</v>
      </c>
      <c r="V969" s="58" t="s">
        <v>13</v>
      </c>
      <c r="W969" s="58" t="s">
        <v>7330</v>
      </c>
      <c r="X969" s="58" t="s">
        <v>13</v>
      </c>
      <c r="Y969" s="58" t="s">
        <v>13</v>
      </c>
      <c r="Z969" s="58" t="s">
        <v>13</v>
      </c>
      <c r="AA969" s="58" t="s">
        <v>13</v>
      </c>
      <c r="AB969" s="58" t="s">
        <v>13</v>
      </c>
      <c r="AC969" s="56" t="s">
        <v>13</v>
      </c>
      <c r="AD969" s="56" t="s">
        <v>13</v>
      </c>
      <c r="AE969" s="56" t="s">
        <v>13</v>
      </c>
      <c r="AF969" s="56" t="s">
        <v>13</v>
      </c>
      <c r="AG969" s="56" t="s">
        <v>13</v>
      </c>
      <c r="AH969" s="56" t="s">
        <v>13</v>
      </c>
    </row>
    <row r="970" spans="1:34" ht="24.9" customHeight="1" x14ac:dyDescent="0.3">
      <c r="A970" s="54" t="s">
        <v>6588</v>
      </c>
      <c r="B970" s="55" t="s">
        <v>6583</v>
      </c>
      <c r="C970" s="56" t="s">
        <v>110</v>
      </c>
      <c r="D970" s="56"/>
      <c r="E970" s="56">
        <v>0</v>
      </c>
      <c r="F970" s="56">
        <v>1</v>
      </c>
      <c r="G970" s="56">
        <v>1</v>
      </c>
      <c r="H970" s="56">
        <v>2</v>
      </c>
      <c r="I970" s="56">
        <v>7</v>
      </c>
      <c r="J970" s="104">
        <v>0.2857142857142857</v>
      </c>
      <c r="K970" s="56" t="s">
        <v>6589</v>
      </c>
      <c r="L970" s="56" t="s">
        <v>6586</v>
      </c>
      <c r="M970" s="56" t="s">
        <v>202</v>
      </c>
      <c r="N970" s="56">
        <v>100</v>
      </c>
      <c r="O970" s="57" t="s">
        <v>17906</v>
      </c>
      <c r="P970" s="57" t="s">
        <v>6587</v>
      </c>
      <c r="Q970" s="57">
        <v>100</v>
      </c>
      <c r="R970" s="56" t="s">
        <v>112</v>
      </c>
      <c r="S970" s="56" t="s">
        <v>250</v>
      </c>
      <c r="T970" s="58" t="s">
        <v>13</v>
      </c>
      <c r="U970" s="56" t="s">
        <v>13</v>
      </c>
      <c r="V970" s="58" t="s">
        <v>7330</v>
      </c>
      <c r="W970" s="58" t="s">
        <v>13</v>
      </c>
      <c r="X970" s="61" t="s">
        <v>7330</v>
      </c>
      <c r="Y970" s="58" t="s">
        <v>13</v>
      </c>
      <c r="Z970" s="58" t="s">
        <v>13</v>
      </c>
      <c r="AA970" s="58" t="s">
        <v>13</v>
      </c>
      <c r="AB970" s="58" t="s">
        <v>13</v>
      </c>
      <c r="AC970" s="56" t="s">
        <v>13</v>
      </c>
      <c r="AD970" s="56" t="s">
        <v>13</v>
      </c>
      <c r="AE970" s="56" t="s">
        <v>7330</v>
      </c>
      <c r="AF970" s="56" t="s">
        <v>13</v>
      </c>
      <c r="AG970" s="56" t="s">
        <v>13</v>
      </c>
      <c r="AH970" s="56" t="s">
        <v>13</v>
      </c>
    </row>
    <row r="971" spans="1:34" ht="24.9" customHeight="1" x14ac:dyDescent="0.3">
      <c r="A971" s="54" t="s">
        <v>3503</v>
      </c>
      <c r="B971" s="55" t="s">
        <v>3501</v>
      </c>
      <c r="C971" s="56" t="s">
        <v>3505</v>
      </c>
      <c r="D971" s="56" t="s">
        <v>3502</v>
      </c>
      <c r="E971" s="56">
        <v>1</v>
      </c>
      <c r="F971" s="56">
        <v>0</v>
      </c>
      <c r="G971" s="56">
        <v>2</v>
      </c>
      <c r="H971" s="56">
        <v>3</v>
      </c>
      <c r="I971" s="56">
        <v>8</v>
      </c>
      <c r="J971" s="104">
        <v>0.375</v>
      </c>
      <c r="K971" s="56" t="s">
        <v>3504</v>
      </c>
      <c r="L971" s="56" t="s">
        <v>3506</v>
      </c>
      <c r="M971" s="56" t="s">
        <v>3505</v>
      </c>
      <c r="N971" s="56">
        <v>100</v>
      </c>
      <c r="O971" s="56"/>
      <c r="P971" s="56"/>
      <c r="Q971" s="56"/>
      <c r="R971" s="56" t="s">
        <v>63</v>
      </c>
      <c r="S971" s="56" t="s">
        <v>149</v>
      </c>
      <c r="T971" s="58" t="s">
        <v>13</v>
      </c>
      <c r="U971" s="56" t="s">
        <v>13</v>
      </c>
      <c r="V971" s="58" t="s">
        <v>7330</v>
      </c>
      <c r="W971" s="58" t="s">
        <v>13</v>
      </c>
      <c r="X971" s="58" t="s">
        <v>13</v>
      </c>
      <c r="Y971" s="58" t="s">
        <v>7330</v>
      </c>
      <c r="Z971" s="58" t="s">
        <v>13</v>
      </c>
      <c r="AA971" s="58" t="s">
        <v>13</v>
      </c>
      <c r="AB971" s="58" t="s">
        <v>7330</v>
      </c>
      <c r="AC971" s="56" t="s">
        <v>13</v>
      </c>
      <c r="AD971" s="56" t="s">
        <v>13</v>
      </c>
      <c r="AE971" s="56" t="s">
        <v>7330</v>
      </c>
      <c r="AF971" s="56" t="s">
        <v>13</v>
      </c>
      <c r="AG971" s="56" t="s">
        <v>13</v>
      </c>
      <c r="AH971" s="56" t="s">
        <v>7330</v>
      </c>
    </row>
    <row r="972" spans="1:34" ht="24.9" customHeight="1" x14ac:dyDescent="0.3">
      <c r="A972" s="54" t="s">
        <v>4491</v>
      </c>
      <c r="B972" s="55" t="s">
        <v>4463</v>
      </c>
      <c r="C972" s="56" t="s">
        <v>410</v>
      </c>
      <c r="D972" s="56"/>
      <c r="E972" s="56">
        <v>8</v>
      </c>
      <c r="F972" s="56">
        <v>3</v>
      </c>
      <c r="G972" s="56">
        <v>5</v>
      </c>
      <c r="H972" s="56">
        <v>16</v>
      </c>
      <c r="I972" s="56">
        <v>31</v>
      </c>
      <c r="J972" s="104">
        <v>0.5161290322580645</v>
      </c>
      <c r="K972" s="56" t="s">
        <v>4492</v>
      </c>
      <c r="L972" s="56" t="s">
        <v>4466</v>
      </c>
      <c r="M972" s="56" t="s">
        <v>4467</v>
      </c>
      <c r="N972" s="56" t="s">
        <v>7377</v>
      </c>
      <c r="O972" s="56"/>
      <c r="P972" s="56"/>
      <c r="Q972" s="56"/>
      <c r="R972" s="56" t="s">
        <v>63</v>
      </c>
      <c r="S972" s="56" t="s">
        <v>250</v>
      </c>
      <c r="T972" s="58" t="s">
        <v>7330</v>
      </c>
      <c r="U972" s="56" t="s">
        <v>13</v>
      </c>
      <c r="V972" s="58" t="s">
        <v>13</v>
      </c>
      <c r="W972" s="58" t="s">
        <v>7330</v>
      </c>
      <c r="X972" s="58" t="s">
        <v>13</v>
      </c>
      <c r="Y972" s="58" t="s">
        <v>13</v>
      </c>
      <c r="Z972" s="58" t="s">
        <v>13</v>
      </c>
      <c r="AA972" s="58" t="s">
        <v>13</v>
      </c>
      <c r="AB972" s="58" t="s">
        <v>13</v>
      </c>
      <c r="AC972" s="56" t="s">
        <v>7330</v>
      </c>
      <c r="AD972" s="56" t="s">
        <v>13</v>
      </c>
      <c r="AE972" s="56" t="s">
        <v>13</v>
      </c>
      <c r="AF972" s="56" t="s">
        <v>7330</v>
      </c>
      <c r="AG972" s="56" t="s">
        <v>13</v>
      </c>
      <c r="AH972" s="56" t="s">
        <v>13</v>
      </c>
    </row>
    <row r="973" spans="1:34" ht="24.9" customHeight="1" x14ac:dyDescent="0.3">
      <c r="A973" s="54" t="s">
        <v>3755</v>
      </c>
      <c r="B973" s="55" t="s">
        <v>3749</v>
      </c>
      <c r="C973" s="56" t="s">
        <v>3753</v>
      </c>
      <c r="D973" s="56" t="s">
        <v>3750</v>
      </c>
      <c r="E973" s="56">
        <v>2</v>
      </c>
      <c r="F973" s="56">
        <v>0</v>
      </c>
      <c r="G973" s="56">
        <v>1</v>
      </c>
      <c r="H973" s="56">
        <v>3</v>
      </c>
      <c r="I973" s="56">
        <v>15</v>
      </c>
      <c r="J973" s="104">
        <v>0.2</v>
      </c>
      <c r="K973" s="56" t="s">
        <v>3756</v>
      </c>
      <c r="L973" s="56" t="s">
        <v>3754</v>
      </c>
      <c r="M973" s="56" t="s">
        <v>3753</v>
      </c>
      <c r="N973" s="56" t="s">
        <v>7375</v>
      </c>
      <c r="O973" s="56"/>
      <c r="P973" s="56"/>
      <c r="Q973" s="56"/>
      <c r="R973" s="56" t="s">
        <v>18</v>
      </c>
      <c r="S973" s="56" t="s">
        <v>644</v>
      </c>
      <c r="T973" s="58" t="s">
        <v>7330</v>
      </c>
      <c r="U973" s="56" t="s">
        <v>13</v>
      </c>
      <c r="V973" s="58" t="s">
        <v>13</v>
      </c>
      <c r="W973" s="58" t="s">
        <v>7330</v>
      </c>
      <c r="X973" s="58" t="s">
        <v>13</v>
      </c>
      <c r="Y973" s="58" t="s">
        <v>13</v>
      </c>
      <c r="Z973" s="58" t="s">
        <v>13</v>
      </c>
      <c r="AA973" s="58" t="s">
        <v>13</v>
      </c>
      <c r="AB973" s="58" t="s">
        <v>13</v>
      </c>
      <c r="AC973" s="56" t="s">
        <v>13</v>
      </c>
      <c r="AD973" s="56" t="s">
        <v>13</v>
      </c>
      <c r="AE973" s="56" t="s">
        <v>13</v>
      </c>
      <c r="AF973" s="56" t="s">
        <v>13</v>
      </c>
      <c r="AG973" s="56" t="s">
        <v>13</v>
      </c>
      <c r="AH973" s="56" t="s">
        <v>13</v>
      </c>
    </row>
    <row r="974" spans="1:34" ht="24.9" customHeight="1" x14ac:dyDescent="0.3">
      <c r="A974" s="54" t="s">
        <v>437</v>
      </c>
      <c r="B974" s="55" t="s">
        <v>419</v>
      </c>
      <c r="C974" s="56" t="s">
        <v>423</v>
      </c>
      <c r="D974" s="56" t="s">
        <v>420</v>
      </c>
      <c r="E974" s="56">
        <v>1</v>
      </c>
      <c r="F974" s="56">
        <v>3</v>
      </c>
      <c r="G974" s="56">
        <v>3</v>
      </c>
      <c r="H974" s="56">
        <v>7</v>
      </c>
      <c r="I974" s="56">
        <v>25</v>
      </c>
      <c r="J974" s="104">
        <v>0.28000000000000003</v>
      </c>
      <c r="K974" s="56" t="s">
        <v>438</v>
      </c>
      <c r="L974" s="56" t="s">
        <v>424</v>
      </c>
      <c r="M974" s="56" t="s">
        <v>423</v>
      </c>
      <c r="N974" s="56" t="s">
        <v>7372</v>
      </c>
      <c r="O974" s="56"/>
      <c r="P974" s="56"/>
      <c r="Q974" s="56"/>
      <c r="R974" s="56" t="s">
        <v>18</v>
      </c>
      <c r="S974" s="56" t="s">
        <v>102</v>
      </c>
      <c r="T974" s="58" t="s">
        <v>7330</v>
      </c>
      <c r="U974" s="56" t="s">
        <v>13</v>
      </c>
      <c r="V974" s="58" t="s">
        <v>13</v>
      </c>
      <c r="W974" s="58" t="s">
        <v>7330</v>
      </c>
      <c r="X974" s="58" t="s">
        <v>13</v>
      </c>
      <c r="Y974" s="58" t="s">
        <v>13</v>
      </c>
      <c r="Z974" s="58" t="s">
        <v>13</v>
      </c>
      <c r="AA974" s="58" t="s">
        <v>13</v>
      </c>
      <c r="AB974" s="58" t="s">
        <v>13</v>
      </c>
      <c r="AC974" s="56" t="s">
        <v>13</v>
      </c>
      <c r="AD974" s="56" t="s">
        <v>13</v>
      </c>
      <c r="AE974" s="56" t="s">
        <v>13</v>
      </c>
      <c r="AF974" s="56" t="s">
        <v>13</v>
      </c>
      <c r="AG974" s="56" t="s">
        <v>13</v>
      </c>
      <c r="AH974" s="56" t="s">
        <v>13</v>
      </c>
    </row>
    <row r="975" spans="1:34" ht="24.9" customHeight="1" x14ac:dyDescent="0.3">
      <c r="A975" s="54" t="s">
        <v>2086</v>
      </c>
      <c r="B975" s="55" t="s">
        <v>2075</v>
      </c>
      <c r="C975" s="56" t="s">
        <v>110</v>
      </c>
      <c r="D975" s="56"/>
      <c r="E975" s="56">
        <v>4</v>
      </c>
      <c r="F975" s="56">
        <v>2</v>
      </c>
      <c r="G975" s="56">
        <v>0</v>
      </c>
      <c r="H975" s="56">
        <v>6</v>
      </c>
      <c r="I975" s="56">
        <v>22</v>
      </c>
      <c r="J975" s="104">
        <v>0.27272727272727271</v>
      </c>
      <c r="K975" s="56" t="s">
        <v>2087</v>
      </c>
      <c r="L975" s="56" t="s">
        <v>2078</v>
      </c>
      <c r="M975" s="56" t="s">
        <v>2079</v>
      </c>
      <c r="N975" s="56">
        <v>100</v>
      </c>
      <c r="O975" s="57" t="s">
        <v>17906</v>
      </c>
      <c r="P975" s="57" t="s">
        <v>2080</v>
      </c>
      <c r="Q975" s="57">
        <v>100</v>
      </c>
      <c r="R975" s="56" t="s">
        <v>402</v>
      </c>
      <c r="S975" s="56" t="s">
        <v>250</v>
      </c>
      <c r="T975" s="58" t="s">
        <v>7330</v>
      </c>
      <c r="U975" s="56" t="s">
        <v>13</v>
      </c>
      <c r="V975" s="58" t="s">
        <v>13</v>
      </c>
      <c r="W975" s="58" t="s">
        <v>7330</v>
      </c>
      <c r="X975" s="58" t="s">
        <v>13</v>
      </c>
      <c r="Y975" s="58" t="s">
        <v>13</v>
      </c>
      <c r="Z975" s="58" t="s">
        <v>13</v>
      </c>
      <c r="AA975" s="58" t="s">
        <v>13</v>
      </c>
      <c r="AB975" s="58" t="s">
        <v>13</v>
      </c>
      <c r="AC975" s="56" t="s">
        <v>13</v>
      </c>
      <c r="AD975" s="56" t="s">
        <v>13</v>
      </c>
      <c r="AE975" s="56" t="s">
        <v>13</v>
      </c>
      <c r="AF975" s="56" t="s">
        <v>13</v>
      </c>
      <c r="AG975" s="56" t="s">
        <v>13</v>
      </c>
      <c r="AH975" s="56" t="s">
        <v>13</v>
      </c>
    </row>
    <row r="976" spans="1:34" ht="24.9" customHeight="1" x14ac:dyDescent="0.3">
      <c r="A976" s="54" t="s">
        <v>1317</v>
      </c>
      <c r="B976" s="55" t="s">
        <v>1315</v>
      </c>
      <c r="C976" s="56" t="s">
        <v>1319</v>
      </c>
      <c r="D976" s="56" t="s">
        <v>1316</v>
      </c>
      <c r="E976" s="56">
        <v>1</v>
      </c>
      <c r="F976" s="56">
        <v>0</v>
      </c>
      <c r="G976" s="56">
        <v>0</v>
      </c>
      <c r="H976" s="56">
        <v>1</v>
      </c>
      <c r="I976" s="56">
        <v>5</v>
      </c>
      <c r="J976" s="104">
        <v>0.2</v>
      </c>
      <c r="K976" s="56" t="s">
        <v>1318</v>
      </c>
      <c r="L976" s="56" t="s">
        <v>1320</v>
      </c>
      <c r="M976" s="56" t="s">
        <v>1319</v>
      </c>
      <c r="N976" s="56">
        <v>100</v>
      </c>
      <c r="O976" s="56"/>
      <c r="P976" s="56"/>
      <c r="Q976" s="56"/>
      <c r="R976" s="56" t="s">
        <v>18</v>
      </c>
      <c r="S976" s="57" t="s">
        <v>19</v>
      </c>
      <c r="T976" s="58" t="s">
        <v>7330</v>
      </c>
      <c r="U976" s="56" t="s">
        <v>13</v>
      </c>
      <c r="V976" s="58" t="s">
        <v>13</v>
      </c>
      <c r="W976" s="58" t="s">
        <v>7330</v>
      </c>
      <c r="X976" s="58" t="s">
        <v>13</v>
      </c>
      <c r="Y976" s="58" t="s">
        <v>13</v>
      </c>
      <c r="Z976" s="58" t="s">
        <v>13</v>
      </c>
      <c r="AA976" s="58" t="s">
        <v>13</v>
      </c>
      <c r="AB976" s="58" t="s">
        <v>13</v>
      </c>
      <c r="AC976" s="56" t="s">
        <v>7330</v>
      </c>
      <c r="AD976" s="56" t="s">
        <v>13</v>
      </c>
      <c r="AE976" s="56" t="s">
        <v>13</v>
      </c>
      <c r="AF976" s="56" t="s">
        <v>7330</v>
      </c>
      <c r="AG976" s="56" t="s">
        <v>13</v>
      </c>
      <c r="AH976" s="56" t="s">
        <v>13</v>
      </c>
    </row>
    <row r="977" spans="1:34" ht="24.9" customHeight="1" x14ac:dyDescent="0.3">
      <c r="A977" s="54" t="s">
        <v>1484</v>
      </c>
      <c r="B977" s="55" t="s">
        <v>1482</v>
      </c>
      <c r="C977" s="56" t="s">
        <v>1486</v>
      </c>
      <c r="D977" s="56" t="s">
        <v>1483</v>
      </c>
      <c r="E977" s="56">
        <v>1</v>
      </c>
      <c r="F977" s="56">
        <v>0</v>
      </c>
      <c r="G977" s="56">
        <v>0</v>
      </c>
      <c r="H977" s="56">
        <v>1</v>
      </c>
      <c r="I977" s="56">
        <v>20</v>
      </c>
      <c r="J977" s="104">
        <v>0.05</v>
      </c>
      <c r="K977" s="56" t="s">
        <v>1485</v>
      </c>
      <c r="L977" s="56" t="s">
        <v>1487</v>
      </c>
      <c r="M977" s="56" t="s">
        <v>1486</v>
      </c>
      <c r="N977" s="56">
        <v>100</v>
      </c>
      <c r="O977" s="56"/>
      <c r="P977" s="56"/>
      <c r="Q977" s="56"/>
      <c r="R977" s="56" t="s">
        <v>236</v>
      </c>
      <c r="S977" s="57" t="s">
        <v>418</v>
      </c>
      <c r="T977" s="58" t="s">
        <v>7330</v>
      </c>
      <c r="U977" s="56" t="s">
        <v>13</v>
      </c>
      <c r="V977" s="58" t="s">
        <v>13</v>
      </c>
      <c r="W977" s="58" t="s">
        <v>13</v>
      </c>
      <c r="X977" s="58" t="s">
        <v>13</v>
      </c>
      <c r="Y977" s="58" t="s">
        <v>13</v>
      </c>
      <c r="Z977" s="58" t="s">
        <v>13</v>
      </c>
      <c r="AA977" s="58" t="s">
        <v>13</v>
      </c>
      <c r="AB977" s="58" t="s">
        <v>13</v>
      </c>
      <c r="AC977" s="56" t="s">
        <v>13</v>
      </c>
      <c r="AD977" s="56" t="s">
        <v>13</v>
      </c>
      <c r="AE977" s="56" t="s">
        <v>13</v>
      </c>
      <c r="AF977" s="56" t="s">
        <v>7330</v>
      </c>
      <c r="AG977" s="56" t="s">
        <v>13</v>
      </c>
      <c r="AH977" s="56" t="s">
        <v>13</v>
      </c>
    </row>
    <row r="978" spans="1:34" ht="24.9" customHeight="1" x14ac:dyDescent="0.3">
      <c r="A978" s="54" t="s">
        <v>2062</v>
      </c>
      <c r="B978" s="55" t="s">
        <v>2042</v>
      </c>
      <c r="C978" s="56" t="s">
        <v>2046</v>
      </c>
      <c r="D978" s="56" t="s">
        <v>2043</v>
      </c>
      <c r="E978" s="56">
        <v>3</v>
      </c>
      <c r="F978" s="56">
        <v>0</v>
      </c>
      <c r="G978" s="56">
        <v>8</v>
      </c>
      <c r="H978" s="56">
        <v>11</v>
      </c>
      <c r="I978" s="56">
        <v>15</v>
      </c>
      <c r="J978" s="104">
        <v>0.73333333333333328</v>
      </c>
      <c r="K978" s="56" t="s">
        <v>2063</v>
      </c>
      <c r="L978" s="56" t="s">
        <v>2047</v>
      </c>
      <c r="M978" s="56" t="s">
        <v>2046</v>
      </c>
      <c r="N978" s="56">
        <v>100</v>
      </c>
      <c r="O978" s="56"/>
      <c r="P978" s="56"/>
      <c r="Q978" s="56"/>
      <c r="R978" s="56" t="s">
        <v>18</v>
      </c>
      <c r="S978" s="57" t="s">
        <v>55</v>
      </c>
      <c r="T978" s="58" t="s">
        <v>7330</v>
      </c>
      <c r="U978" s="56" t="s">
        <v>13</v>
      </c>
      <c r="V978" s="58" t="s">
        <v>13</v>
      </c>
      <c r="W978" s="58" t="s">
        <v>7330</v>
      </c>
      <c r="X978" s="58" t="s">
        <v>13</v>
      </c>
      <c r="Y978" s="58" t="s">
        <v>13</v>
      </c>
      <c r="Z978" s="58" t="s">
        <v>13</v>
      </c>
      <c r="AA978" s="58" t="s">
        <v>13</v>
      </c>
      <c r="AB978" s="58" t="s">
        <v>13</v>
      </c>
      <c r="AC978" s="56" t="s">
        <v>13</v>
      </c>
      <c r="AD978" s="56" t="s">
        <v>13</v>
      </c>
      <c r="AE978" s="56" t="s">
        <v>13</v>
      </c>
      <c r="AF978" s="56" t="s">
        <v>13</v>
      </c>
      <c r="AG978" s="56" t="s">
        <v>13</v>
      </c>
      <c r="AH978" s="56" t="s">
        <v>13</v>
      </c>
    </row>
    <row r="979" spans="1:34" ht="24.9" customHeight="1" x14ac:dyDescent="0.3">
      <c r="A979" s="54" t="s">
        <v>1311</v>
      </c>
      <c r="B979" s="55" t="s">
        <v>1309</v>
      </c>
      <c r="C979" s="56" t="s">
        <v>1313</v>
      </c>
      <c r="D979" s="56" t="s">
        <v>1310</v>
      </c>
      <c r="E979" s="56">
        <v>1</v>
      </c>
      <c r="F979" s="56">
        <v>0</v>
      </c>
      <c r="G979" s="56">
        <v>0</v>
      </c>
      <c r="H979" s="56">
        <v>1</v>
      </c>
      <c r="I979" s="56">
        <v>46</v>
      </c>
      <c r="J979" s="104">
        <v>2.1739130434782608E-2</v>
      </c>
      <c r="K979" s="56" t="s">
        <v>1312</v>
      </c>
      <c r="L979" s="56" t="s">
        <v>1314</v>
      </c>
      <c r="M979" s="56" t="s">
        <v>1313</v>
      </c>
      <c r="N979" s="56">
        <v>100</v>
      </c>
      <c r="O979" s="56"/>
      <c r="P979" s="56"/>
      <c r="Q979" s="56"/>
      <c r="R979" s="56" t="s">
        <v>18</v>
      </c>
      <c r="S979" s="57" t="s">
        <v>19</v>
      </c>
      <c r="T979" s="58" t="s">
        <v>7330</v>
      </c>
      <c r="U979" s="56" t="s">
        <v>13</v>
      </c>
      <c r="V979" s="58" t="s">
        <v>13</v>
      </c>
      <c r="W979" s="58" t="s">
        <v>7330</v>
      </c>
      <c r="X979" s="58" t="s">
        <v>13</v>
      </c>
      <c r="Y979" s="58" t="s">
        <v>13</v>
      </c>
      <c r="Z979" s="58" t="s">
        <v>13</v>
      </c>
      <c r="AA979" s="58" t="s">
        <v>13</v>
      </c>
      <c r="AB979" s="58" t="s">
        <v>13</v>
      </c>
      <c r="AC979" s="56" t="s">
        <v>13</v>
      </c>
      <c r="AD979" s="56" t="s">
        <v>13</v>
      </c>
      <c r="AE979" s="56" t="s">
        <v>13</v>
      </c>
      <c r="AF979" s="56" t="s">
        <v>13</v>
      </c>
      <c r="AG979" s="56" t="s">
        <v>13</v>
      </c>
      <c r="AH979" s="56" t="s">
        <v>13</v>
      </c>
    </row>
    <row r="980" spans="1:34" ht="24.9" customHeight="1" x14ac:dyDescent="0.3">
      <c r="A980" s="59" t="s">
        <v>864</v>
      </c>
      <c r="B980" s="60" t="s">
        <v>862</v>
      </c>
      <c r="C980" s="57" t="s">
        <v>866</v>
      </c>
      <c r="D980" s="57" t="s">
        <v>863</v>
      </c>
      <c r="E980" s="57">
        <v>0</v>
      </c>
      <c r="F980" s="57">
        <v>1</v>
      </c>
      <c r="G980" s="57">
        <v>0</v>
      </c>
      <c r="H980" s="57">
        <v>1</v>
      </c>
      <c r="I980" s="57">
        <v>20</v>
      </c>
      <c r="J980" s="104">
        <v>0.05</v>
      </c>
      <c r="K980" s="56" t="s">
        <v>865</v>
      </c>
      <c r="L980" s="57" t="s">
        <v>867</v>
      </c>
      <c r="M980" s="57" t="s">
        <v>202</v>
      </c>
      <c r="N980" s="57">
        <v>100</v>
      </c>
      <c r="O980" s="57"/>
      <c r="P980" s="57"/>
      <c r="Q980" s="57"/>
      <c r="R980" s="57" t="s">
        <v>18</v>
      </c>
      <c r="S980" s="57" t="s">
        <v>868</v>
      </c>
      <c r="T980" s="61" t="s">
        <v>13</v>
      </c>
      <c r="U980" s="56" t="s">
        <v>7330</v>
      </c>
      <c r="V980" s="61" t="s">
        <v>13</v>
      </c>
      <c r="W980" s="61" t="s">
        <v>13</v>
      </c>
      <c r="X980" s="61" t="s">
        <v>7330</v>
      </c>
      <c r="Y980" s="61" t="s">
        <v>13</v>
      </c>
      <c r="Z980" s="61" t="s">
        <v>13</v>
      </c>
      <c r="AA980" s="58" t="s">
        <v>7330</v>
      </c>
      <c r="AB980" s="61" t="s">
        <v>13</v>
      </c>
      <c r="AC980" s="56" t="s">
        <v>13</v>
      </c>
      <c r="AD980" s="56" t="s">
        <v>7330</v>
      </c>
      <c r="AE980" s="56" t="s">
        <v>13</v>
      </c>
      <c r="AF980" s="56" t="s">
        <v>13</v>
      </c>
      <c r="AG980" s="56" t="s">
        <v>13</v>
      </c>
      <c r="AH980" s="56" t="s">
        <v>13</v>
      </c>
    </row>
    <row r="981" spans="1:34" ht="24.9" customHeight="1" x14ac:dyDescent="0.3">
      <c r="A981" s="54" t="s">
        <v>4940</v>
      </c>
      <c r="B981" s="55" t="s">
        <v>4932</v>
      </c>
      <c r="C981" s="56" t="s">
        <v>4936</v>
      </c>
      <c r="D981" s="56" t="s">
        <v>4933</v>
      </c>
      <c r="E981" s="56">
        <v>3</v>
      </c>
      <c r="F981" s="56">
        <v>0</v>
      </c>
      <c r="G981" s="56">
        <v>1</v>
      </c>
      <c r="H981" s="56">
        <v>4</v>
      </c>
      <c r="I981" s="56">
        <v>23</v>
      </c>
      <c r="J981" s="104">
        <v>0.17391304347826086</v>
      </c>
      <c r="K981" s="56" t="s">
        <v>4941</v>
      </c>
      <c r="L981" s="56" t="s">
        <v>4937</v>
      </c>
      <c r="M981" s="56" t="s">
        <v>4936</v>
      </c>
      <c r="N981" s="56">
        <v>100</v>
      </c>
      <c r="O981" s="56"/>
      <c r="P981" s="56"/>
      <c r="Q981" s="56"/>
      <c r="R981" s="56" t="s">
        <v>63</v>
      </c>
      <c r="S981" s="56" t="s">
        <v>250</v>
      </c>
      <c r="T981" s="58" t="s">
        <v>7330</v>
      </c>
      <c r="U981" s="56" t="s">
        <v>13</v>
      </c>
      <c r="V981" s="58" t="s">
        <v>13</v>
      </c>
      <c r="W981" s="58" t="s">
        <v>7330</v>
      </c>
      <c r="X981" s="58" t="s">
        <v>13</v>
      </c>
      <c r="Y981" s="58" t="s">
        <v>13</v>
      </c>
      <c r="Z981" s="58" t="s">
        <v>13</v>
      </c>
      <c r="AA981" s="58" t="s">
        <v>13</v>
      </c>
      <c r="AB981" s="58" t="s">
        <v>13</v>
      </c>
      <c r="AC981" s="56" t="s">
        <v>7330</v>
      </c>
      <c r="AD981" s="56" t="s">
        <v>13</v>
      </c>
      <c r="AE981" s="56" t="s">
        <v>13</v>
      </c>
      <c r="AF981" s="56" t="s">
        <v>13</v>
      </c>
      <c r="AG981" s="56" t="s">
        <v>13</v>
      </c>
      <c r="AH981" s="56" t="s">
        <v>13</v>
      </c>
    </row>
    <row r="982" spans="1:34" ht="24.9" customHeight="1" x14ac:dyDescent="0.3">
      <c r="A982" s="59" t="s">
        <v>1194</v>
      </c>
      <c r="B982" s="60" t="s">
        <v>1192</v>
      </c>
      <c r="C982" s="57" t="s">
        <v>1196</v>
      </c>
      <c r="D982" s="57" t="s">
        <v>1193</v>
      </c>
      <c r="E982" s="57">
        <v>0</v>
      </c>
      <c r="F982" s="57">
        <v>2</v>
      </c>
      <c r="G982" s="57">
        <v>1</v>
      </c>
      <c r="H982" s="57">
        <v>3</v>
      </c>
      <c r="I982" s="57">
        <v>16</v>
      </c>
      <c r="J982" s="104">
        <v>0.1875</v>
      </c>
      <c r="K982" s="56" t="s">
        <v>1195</v>
      </c>
      <c r="L982" s="57" t="s">
        <v>1197</v>
      </c>
      <c r="M982" s="57" t="s">
        <v>1196</v>
      </c>
      <c r="N982" s="57">
        <v>100</v>
      </c>
      <c r="O982" s="57"/>
      <c r="P982" s="57"/>
      <c r="Q982" s="57"/>
      <c r="R982" s="57" t="s">
        <v>18</v>
      </c>
      <c r="S982" s="57" t="s">
        <v>55</v>
      </c>
      <c r="T982" s="61" t="s">
        <v>13</v>
      </c>
      <c r="U982" s="56" t="s">
        <v>7330</v>
      </c>
      <c r="V982" s="61" t="s">
        <v>13</v>
      </c>
      <c r="W982" s="61" t="s">
        <v>13</v>
      </c>
      <c r="X982" s="61" t="s">
        <v>13</v>
      </c>
      <c r="Y982" s="61" t="s">
        <v>13</v>
      </c>
      <c r="Z982" s="61" t="s">
        <v>13</v>
      </c>
      <c r="AA982" s="61" t="s">
        <v>13</v>
      </c>
      <c r="AB982" s="61" t="s">
        <v>13</v>
      </c>
      <c r="AC982" s="56" t="s">
        <v>13</v>
      </c>
      <c r="AD982" s="56" t="s">
        <v>13</v>
      </c>
      <c r="AE982" s="56" t="s">
        <v>13</v>
      </c>
      <c r="AF982" s="56" t="s">
        <v>13</v>
      </c>
      <c r="AG982" s="56" t="s">
        <v>7330</v>
      </c>
      <c r="AH982" s="56" t="s">
        <v>13</v>
      </c>
    </row>
    <row r="983" spans="1:34" ht="24.9" customHeight="1" x14ac:dyDescent="0.3">
      <c r="A983" s="54" t="s">
        <v>2429</v>
      </c>
      <c r="B983" s="55" t="s">
        <v>2428</v>
      </c>
      <c r="C983" s="56" t="s">
        <v>110</v>
      </c>
      <c r="D983" s="56"/>
      <c r="E983" s="56">
        <v>1</v>
      </c>
      <c r="F983" s="56">
        <v>0</v>
      </c>
      <c r="G983" s="56">
        <v>0</v>
      </c>
      <c r="H983" s="56">
        <v>1</v>
      </c>
      <c r="I983" s="56">
        <v>2</v>
      </c>
      <c r="J983" s="104">
        <v>0.5</v>
      </c>
      <c r="K983" s="56" t="s">
        <v>2430</v>
      </c>
      <c r="L983" s="56" t="s">
        <v>2431</v>
      </c>
      <c r="M983" s="56" t="s">
        <v>2432</v>
      </c>
      <c r="N983" s="56">
        <v>100</v>
      </c>
      <c r="O983" s="57" t="s">
        <v>17906</v>
      </c>
      <c r="P983" s="56" t="s">
        <v>2433</v>
      </c>
      <c r="Q983" s="56">
        <v>100</v>
      </c>
      <c r="R983" s="56" t="s">
        <v>112</v>
      </c>
      <c r="S983" s="57" t="s">
        <v>113</v>
      </c>
      <c r="T983" s="58" t="s">
        <v>7330</v>
      </c>
      <c r="U983" s="56" t="s">
        <v>13</v>
      </c>
      <c r="V983" s="58" t="s">
        <v>13</v>
      </c>
      <c r="W983" s="58" t="s">
        <v>7330</v>
      </c>
      <c r="X983" s="58" t="s">
        <v>13</v>
      </c>
      <c r="Y983" s="58" t="s">
        <v>13</v>
      </c>
      <c r="Z983" s="58" t="s">
        <v>13</v>
      </c>
      <c r="AA983" s="58" t="s">
        <v>13</v>
      </c>
      <c r="AB983" s="58" t="s">
        <v>13</v>
      </c>
      <c r="AC983" s="56" t="s">
        <v>13</v>
      </c>
      <c r="AD983" s="56" t="s">
        <v>13</v>
      </c>
      <c r="AE983" s="56" t="s">
        <v>13</v>
      </c>
      <c r="AF983" s="56" t="s">
        <v>13</v>
      </c>
      <c r="AG983" s="56" t="s">
        <v>13</v>
      </c>
      <c r="AH983" s="56" t="s">
        <v>13</v>
      </c>
    </row>
    <row r="984" spans="1:34" ht="24.9" customHeight="1" x14ac:dyDescent="0.3">
      <c r="A984" s="54" t="s">
        <v>7064</v>
      </c>
      <c r="B984" s="55" t="s">
        <v>7062</v>
      </c>
      <c r="C984" s="56" t="s">
        <v>7066</v>
      </c>
      <c r="D984" s="56" t="s">
        <v>7063</v>
      </c>
      <c r="E984" s="56">
        <v>1</v>
      </c>
      <c r="F984" s="56">
        <v>0</v>
      </c>
      <c r="G984" s="56">
        <v>0</v>
      </c>
      <c r="H984" s="56">
        <v>1</v>
      </c>
      <c r="I984" s="56">
        <v>17</v>
      </c>
      <c r="J984" s="104">
        <v>5.8823529411764705E-2</v>
      </c>
      <c r="K984" s="56" t="s">
        <v>7065</v>
      </c>
      <c r="L984" s="56" t="s">
        <v>7067</v>
      </c>
      <c r="M984" s="56" t="s">
        <v>7068</v>
      </c>
      <c r="N984" s="56">
        <v>100</v>
      </c>
      <c r="O984" s="56"/>
      <c r="P984" s="56"/>
      <c r="Q984" s="56"/>
      <c r="R984" s="56" t="s">
        <v>18</v>
      </c>
      <c r="S984" s="56" t="s">
        <v>465</v>
      </c>
      <c r="T984" s="58" t="s">
        <v>7330</v>
      </c>
      <c r="U984" s="56" t="s">
        <v>13</v>
      </c>
      <c r="V984" s="58" t="s">
        <v>13</v>
      </c>
      <c r="W984" s="58" t="s">
        <v>13</v>
      </c>
      <c r="X984" s="58" t="s">
        <v>13</v>
      </c>
      <c r="Y984" s="58" t="s">
        <v>13</v>
      </c>
      <c r="Z984" s="58" t="s">
        <v>13</v>
      </c>
      <c r="AA984" s="58" t="s">
        <v>13</v>
      </c>
      <c r="AB984" s="58" t="s">
        <v>13</v>
      </c>
      <c r="AC984" s="56" t="s">
        <v>13</v>
      </c>
      <c r="AD984" s="56" t="s">
        <v>13</v>
      </c>
      <c r="AE984" s="56" t="s">
        <v>13</v>
      </c>
      <c r="AF984" s="56" t="s">
        <v>7330</v>
      </c>
      <c r="AG984" s="56" t="s">
        <v>13</v>
      </c>
      <c r="AH984" s="56" t="s">
        <v>13</v>
      </c>
    </row>
    <row r="985" spans="1:34" ht="24.9" customHeight="1" x14ac:dyDescent="0.3">
      <c r="A985" s="54" t="s">
        <v>5380</v>
      </c>
      <c r="B985" s="55" t="s">
        <v>5354</v>
      </c>
      <c r="C985" s="56" t="s">
        <v>5357</v>
      </c>
      <c r="D985" s="56"/>
      <c r="E985" s="56">
        <v>6</v>
      </c>
      <c r="F985" s="56">
        <v>2</v>
      </c>
      <c r="G985" s="56">
        <v>4</v>
      </c>
      <c r="H985" s="56">
        <v>12</v>
      </c>
      <c r="I985" s="56">
        <v>19</v>
      </c>
      <c r="J985" s="104">
        <v>0.63157894736842102</v>
      </c>
      <c r="K985" s="56" t="s">
        <v>5381</v>
      </c>
      <c r="L985" s="56" t="s">
        <v>5358</v>
      </c>
      <c r="M985" s="56" t="s">
        <v>202</v>
      </c>
      <c r="N985" s="56" t="s">
        <v>7378</v>
      </c>
      <c r="O985" s="56"/>
      <c r="P985" s="56"/>
      <c r="Q985" s="56"/>
      <c r="R985" s="56" t="s">
        <v>18</v>
      </c>
      <c r="S985" s="56" t="s">
        <v>113</v>
      </c>
      <c r="T985" s="58" t="s">
        <v>7330</v>
      </c>
      <c r="U985" s="56" t="s">
        <v>13</v>
      </c>
      <c r="V985" s="58" t="s">
        <v>13</v>
      </c>
      <c r="W985" s="58" t="s">
        <v>7330</v>
      </c>
      <c r="X985" s="58" t="s">
        <v>13</v>
      </c>
      <c r="Y985" s="58" t="s">
        <v>13</v>
      </c>
      <c r="Z985" s="58" t="s">
        <v>13</v>
      </c>
      <c r="AA985" s="58" t="s">
        <v>13</v>
      </c>
      <c r="AB985" s="58" t="s">
        <v>13</v>
      </c>
      <c r="AC985" s="56" t="s">
        <v>13</v>
      </c>
      <c r="AD985" s="56" t="s">
        <v>13</v>
      </c>
      <c r="AE985" s="56" t="s">
        <v>13</v>
      </c>
      <c r="AF985" s="56" t="s">
        <v>13</v>
      </c>
      <c r="AG985" s="56" t="s">
        <v>13</v>
      </c>
      <c r="AH985" s="56" t="s">
        <v>13</v>
      </c>
    </row>
    <row r="986" spans="1:34" ht="24.9" customHeight="1" x14ac:dyDescent="0.3">
      <c r="A986" s="54" t="s">
        <v>7079</v>
      </c>
      <c r="B986" s="55" t="s">
        <v>7069</v>
      </c>
      <c r="C986" s="56" t="s">
        <v>7073</v>
      </c>
      <c r="D986" s="56" t="s">
        <v>7070</v>
      </c>
      <c r="E986" s="56">
        <v>2</v>
      </c>
      <c r="F986" s="56">
        <v>1</v>
      </c>
      <c r="G986" s="56">
        <v>2</v>
      </c>
      <c r="H986" s="56">
        <v>5</v>
      </c>
      <c r="I986" s="56">
        <v>18</v>
      </c>
      <c r="J986" s="104">
        <v>0.27777777777777779</v>
      </c>
      <c r="K986" s="56" t="s">
        <v>7080</v>
      </c>
      <c r="L986" s="56" t="s">
        <v>7074</v>
      </c>
      <c r="M986" s="56" t="s">
        <v>7075</v>
      </c>
      <c r="N986" s="56">
        <v>100</v>
      </c>
      <c r="O986" s="56"/>
      <c r="P986" s="56"/>
      <c r="Q986" s="56"/>
      <c r="R986" s="56" t="s">
        <v>63</v>
      </c>
      <c r="S986" s="56" t="s">
        <v>680</v>
      </c>
      <c r="T986" s="58" t="s">
        <v>13</v>
      </c>
      <c r="U986" s="56" t="s">
        <v>13</v>
      </c>
      <c r="V986" s="58" t="s">
        <v>7330</v>
      </c>
      <c r="W986" s="58" t="s">
        <v>13</v>
      </c>
      <c r="X986" s="58" t="s">
        <v>13</v>
      </c>
      <c r="Y986" s="58" t="s">
        <v>7330</v>
      </c>
      <c r="Z986" s="58" t="s">
        <v>13</v>
      </c>
      <c r="AA986" s="58" t="s">
        <v>7330</v>
      </c>
      <c r="AB986" s="58" t="s">
        <v>13</v>
      </c>
      <c r="AC986" s="56" t="s">
        <v>13</v>
      </c>
      <c r="AD986" s="56" t="s">
        <v>13</v>
      </c>
      <c r="AE986" s="56" t="s">
        <v>7330</v>
      </c>
      <c r="AF986" s="56" t="s">
        <v>13</v>
      </c>
      <c r="AG986" s="56" t="s">
        <v>13</v>
      </c>
      <c r="AH986" s="56" t="s">
        <v>13</v>
      </c>
    </row>
    <row r="987" spans="1:34" ht="24.9" customHeight="1" x14ac:dyDescent="0.3">
      <c r="A987" s="59" t="s">
        <v>1581</v>
      </c>
      <c r="B987" s="60" t="s">
        <v>1579</v>
      </c>
      <c r="C987" s="57" t="s">
        <v>1583</v>
      </c>
      <c r="D987" s="57" t="s">
        <v>1580</v>
      </c>
      <c r="E987" s="57">
        <v>0</v>
      </c>
      <c r="F987" s="57">
        <v>1</v>
      </c>
      <c r="G987" s="57">
        <v>0</v>
      </c>
      <c r="H987" s="57">
        <v>1</v>
      </c>
      <c r="I987" s="57">
        <v>10</v>
      </c>
      <c r="J987" s="104">
        <v>0.1</v>
      </c>
      <c r="K987" s="56" t="s">
        <v>1582</v>
      </c>
      <c r="L987" s="57" t="s">
        <v>1584</v>
      </c>
      <c r="M987" s="57" t="s">
        <v>1585</v>
      </c>
      <c r="N987" s="57">
        <v>100</v>
      </c>
      <c r="O987" s="57"/>
      <c r="P987" s="57"/>
      <c r="Q987" s="57"/>
      <c r="R987" s="57" t="s">
        <v>18</v>
      </c>
      <c r="S987" s="57" t="s">
        <v>868</v>
      </c>
      <c r="T987" s="61" t="s">
        <v>13</v>
      </c>
      <c r="U987" s="56" t="s">
        <v>7330</v>
      </c>
      <c r="V987" s="61" t="s">
        <v>13</v>
      </c>
      <c r="W987" s="61" t="s">
        <v>13</v>
      </c>
      <c r="X987" s="61" t="s">
        <v>13</v>
      </c>
      <c r="Y987" s="61" t="s">
        <v>13</v>
      </c>
      <c r="Z987" s="61" t="s">
        <v>13</v>
      </c>
      <c r="AA987" s="61" t="s">
        <v>13</v>
      </c>
      <c r="AB987" s="61" t="s">
        <v>13</v>
      </c>
      <c r="AC987" s="56" t="s">
        <v>13</v>
      </c>
      <c r="AD987" s="56" t="s">
        <v>13</v>
      </c>
      <c r="AE987" s="56" t="s">
        <v>13</v>
      </c>
      <c r="AF987" s="56" t="s">
        <v>13</v>
      </c>
      <c r="AG987" s="56" t="s">
        <v>7330</v>
      </c>
      <c r="AH987" s="56" t="s">
        <v>13</v>
      </c>
    </row>
    <row r="988" spans="1:34" ht="24.9" customHeight="1" x14ac:dyDescent="0.3">
      <c r="A988" s="59" t="s">
        <v>2362</v>
      </c>
      <c r="B988" s="60" t="s">
        <v>2361</v>
      </c>
      <c r="C988" s="57" t="s">
        <v>2364</v>
      </c>
      <c r="D988" s="57"/>
      <c r="E988" s="57">
        <v>0</v>
      </c>
      <c r="F988" s="57">
        <v>1</v>
      </c>
      <c r="G988" s="57">
        <v>0</v>
      </c>
      <c r="H988" s="57">
        <v>1</v>
      </c>
      <c r="I988" s="57">
        <v>8</v>
      </c>
      <c r="J988" s="104">
        <v>0.13</v>
      </c>
      <c r="K988" s="56" t="s">
        <v>2363</v>
      </c>
      <c r="L988" s="57" t="s">
        <v>2365</v>
      </c>
      <c r="M988" s="57" t="s">
        <v>2366</v>
      </c>
      <c r="N988" s="57" t="s">
        <v>7387</v>
      </c>
      <c r="O988" s="57"/>
      <c r="P988" s="57"/>
      <c r="Q988" s="57"/>
      <c r="R988" s="57" t="s">
        <v>18</v>
      </c>
      <c r="S988" s="56" t="s">
        <v>465</v>
      </c>
      <c r="T988" s="61" t="s">
        <v>13</v>
      </c>
      <c r="U988" s="56" t="s">
        <v>7330</v>
      </c>
      <c r="V988" s="61" t="s">
        <v>13</v>
      </c>
      <c r="W988" s="61" t="s">
        <v>13</v>
      </c>
      <c r="X988" s="61" t="s">
        <v>13</v>
      </c>
      <c r="Y988" s="61" t="s">
        <v>13</v>
      </c>
      <c r="Z988" s="61" t="s">
        <v>13</v>
      </c>
      <c r="AA988" s="58" t="s">
        <v>7330</v>
      </c>
      <c r="AB988" s="61" t="s">
        <v>13</v>
      </c>
      <c r="AC988" s="56" t="s">
        <v>13</v>
      </c>
      <c r="AD988" s="56" t="s">
        <v>13</v>
      </c>
      <c r="AE988" s="56" t="s">
        <v>13</v>
      </c>
      <c r="AF988" s="56" t="s">
        <v>13</v>
      </c>
      <c r="AG988" s="56" t="s">
        <v>13</v>
      </c>
      <c r="AH988" s="56" t="s">
        <v>13</v>
      </c>
    </row>
    <row r="989" spans="1:34" ht="24.9" customHeight="1" x14ac:dyDescent="0.3">
      <c r="A989" s="54" t="s">
        <v>4593</v>
      </c>
      <c r="B989" s="55" t="s">
        <v>4575</v>
      </c>
      <c r="C989" s="56" t="s">
        <v>4579</v>
      </c>
      <c r="D989" s="56" t="s">
        <v>4576</v>
      </c>
      <c r="E989" s="56">
        <v>3</v>
      </c>
      <c r="F989" s="56">
        <v>3</v>
      </c>
      <c r="G989" s="56">
        <v>2</v>
      </c>
      <c r="H989" s="56">
        <v>8</v>
      </c>
      <c r="I989" s="56">
        <v>52</v>
      </c>
      <c r="J989" s="104">
        <v>0.15384615384615385</v>
      </c>
      <c r="K989" s="56" t="s">
        <v>4594</v>
      </c>
      <c r="L989" s="56" t="s">
        <v>4580</v>
      </c>
      <c r="M989" s="56" t="s">
        <v>4581</v>
      </c>
      <c r="N989" s="56">
        <v>100</v>
      </c>
      <c r="O989" s="56"/>
      <c r="P989" s="56"/>
      <c r="Q989" s="56"/>
      <c r="R989" s="56" t="s">
        <v>18</v>
      </c>
      <c r="S989" s="57" t="s">
        <v>534</v>
      </c>
      <c r="T989" s="58" t="s">
        <v>7330</v>
      </c>
      <c r="U989" s="56" t="s">
        <v>13</v>
      </c>
      <c r="V989" s="58" t="s">
        <v>13</v>
      </c>
      <c r="W989" s="58" t="s">
        <v>7330</v>
      </c>
      <c r="X989" s="58" t="s">
        <v>13</v>
      </c>
      <c r="Y989" s="58" t="s">
        <v>13</v>
      </c>
      <c r="Z989" s="58" t="s">
        <v>13</v>
      </c>
      <c r="AA989" s="58" t="s">
        <v>13</v>
      </c>
      <c r="AB989" s="58" t="s">
        <v>13</v>
      </c>
      <c r="AC989" s="56" t="s">
        <v>13</v>
      </c>
      <c r="AD989" s="56" t="s">
        <v>13</v>
      </c>
      <c r="AE989" s="56" t="s">
        <v>13</v>
      </c>
      <c r="AF989" s="56" t="s">
        <v>13</v>
      </c>
      <c r="AG989" s="56" t="s">
        <v>13</v>
      </c>
      <c r="AH989" s="56" t="s">
        <v>13</v>
      </c>
    </row>
    <row r="990" spans="1:34" ht="24.9" customHeight="1" x14ac:dyDescent="0.3">
      <c r="A990" s="54" t="s">
        <v>2631</v>
      </c>
      <c r="B990" s="55" t="s">
        <v>2624</v>
      </c>
      <c r="C990" s="56" t="s">
        <v>2628</v>
      </c>
      <c r="D990" s="56" t="s">
        <v>2625</v>
      </c>
      <c r="E990" s="56">
        <v>1</v>
      </c>
      <c r="F990" s="56">
        <v>0</v>
      </c>
      <c r="G990" s="56">
        <v>1</v>
      </c>
      <c r="H990" s="56">
        <v>2</v>
      </c>
      <c r="I990" s="56">
        <v>16</v>
      </c>
      <c r="J990" s="104">
        <v>0.125</v>
      </c>
      <c r="K990" s="56" t="s">
        <v>2632</v>
      </c>
      <c r="L990" s="56" t="s">
        <v>2629</v>
      </c>
      <c r="M990" s="56" t="s">
        <v>2628</v>
      </c>
      <c r="N990" s="56" t="s">
        <v>7372</v>
      </c>
      <c r="O990" s="56"/>
      <c r="P990" s="56"/>
      <c r="Q990" s="56"/>
      <c r="R990" s="56" t="s">
        <v>18</v>
      </c>
      <c r="S990" s="56" t="s">
        <v>465</v>
      </c>
      <c r="T990" s="58" t="s">
        <v>7330</v>
      </c>
      <c r="U990" s="56" t="s">
        <v>13</v>
      </c>
      <c r="V990" s="58" t="s">
        <v>13</v>
      </c>
      <c r="W990" s="58" t="s">
        <v>7330</v>
      </c>
      <c r="X990" s="58" t="s">
        <v>13</v>
      </c>
      <c r="Y990" s="58" t="s">
        <v>13</v>
      </c>
      <c r="Z990" s="58" t="s">
        <v>13</v>
      </c>
      <c r="AA990" s="58" t="s">
        <v>13</v>
      </c>
      <c r="AB990" s="58" t="s">
        <v>13</v>
      </c>
      <c r="AC990" s="56" t="s">
        <v>13</v>
      </c>
      <c r="AD990" s="56" t="s">
        <v>13</v>
      </c>
      <c r="AE990" s="56" t="s">
        <v>13</v>
      </c>
      <c r="AF990" s="56" t="s">
        <v>13</v>
      </c>
      <c r="AG990" s="56" t="s">
        <v>13</v>
      </c>
      <c r="AH990" s="56" t="s">
        <v>13</v>
      </c>
    </row>
    <row r="991" spans="1:34" ht="24.9" customHeight="1" x14ac:dyDescent="0.3">
      <c r="A991" s="59" t="s">
        <v>7051</v>
      </c>
      <c r="B991" s="60" t="s">
        <v>7049</v>
      </c>
      <c r="C991" s="57" t="s">
        <v>2156</v>
      </c>
      <c r="D991" s="57" t="s">
        <v>7050</v>
      </c>
      <c r="E991" s="57">
        <v>1</v>
      </c>
      <c r="F991" s="57">
        <v>1</v>
      </c>
      <c r="G991" s="57">
        <v>0</v>
      </c>
      <c r="H991" s="57">
        <v>2</v>
      </c>
      <c r="I991" s="57">
        <v>13</v>
      </c>
      <c r="J991" s="104">
        <v>0.15384615384615385</v>
      </c>
      <c r="K991" s="56" t="s">
        <v>7052</v>
      </c>
      <c r="L991" s="57" t="s">
        <v>7053</v>
      </c>
      <c r="M991" s="57" t="s">
        <v>2156</v>
      </c>
      <c r="N991" s="57" t="s">
        <v>7374</v>
      </c>
      <c r="O991" s="57"/>
      <c r="P991" s="57"/>
      <c r="Q991" s="57"/>
      <c r="R991" s="57" t="s">
        <v>18</v>
      </c>
      <c r="S991" s="56" t="s">
        <v>465</v>
      </c>
      <c r="T991" s="61" t="s">
        <v>13</v>
      </c>
      <c r="U991" s="56" t="s">
        <v>7330</v>
      </c>
      <c r="V991" s="61" t="s">
        <v>13</v>
      </c>
      <c r="W991" s="61" t="s">
        <v>13</v>
      </c>
      <c r="X991" s="61" t="s">
        <v>13</v>
      </c>
      <c r="Y991" s="61" t="s">
        <v>13</v>
      </c>
      <c r="Z991" s="61" t="s">
        <v>13</v>
      </c>
      <c r="AA991" s="61" t="s">
        <v>13</v>
      </c>
      <c r="AB991" s="61" t="s">
        <v>13</v>
      </c>
      <c r="AC991" s="56" t="s">
        <v>13</v>
      </c>
      <c r="AD991" s="56" t="s">
        <v>7330</v>
      </c>
      <c r="AE991" s="56" t="s">
        <v>13</v>
      </c>
      <c r="AF991" s="56" t="s">
        <v>13</v>
      </c>
      <c r="AG991" s="56" t="s">
        <v>13</v>
      </c>
      <c r="AH991" s="56" t="s">
        <v>13</v>
      </c>
    </row>
    <row r="992" spans="1:34" ht="24.9" customHeight="1" x14ac:dyDescent="0.3">
      <c r="A992" s="59" t="s">
        <v>6155</v>
      </c>
      <c r="B992" s="60" t="s">
        <v>6153</v>
      </c>
      <c r="C992" s="57" t="s">
        <v>6157</v>
      </c>
      <c r="D992" s="57" t="s">
        <v>6154</v>
      </c>
      <c r="E992" s="57">
        <v>3</v>
      </c>
      <c r="F992" s="57">
        <v>1</v>
      </c>
      <c r="G992" s="57">
        <v>5</v>
      </c>
      <c r="H992" s="57">
        <v>9</v>
      </c>
      <c r="I992" s="57">
        <v>24</v>
      </c>
      <c r="J992" s="104">
        <v>0.375</v>
      </c>
      <c r="K992" s="56" t="s">
        <v>6156</v>
      </c>
      <c r="L992" s="57" t="s">
        <v>6158</v>
      </c>
      <c r="M992" s="57" t="s">
        <v>6159</v>
      </c>
      <c r="N992" s="57">
        <v>100</v>
      </c>
      <c r="O992" s="57"/>
      <c r="P992" s="57"/>
      <c r="Q992" s="57"/>
      <c r="R992" s="57" t="s">
        <v>18</v>
      </c>
      <c r="S992" s="56" t="s">
        <v>644</v>
      </c>
      <c r="T992" s="61" t="s">
        <v>13</v>
      </c>
      <c r="U992" s="56" t="s">
        <v>7330</v>
      </c>
      <c r="V992" s="61" t="s">
        <v>13</v>
      </c>
      <c r="W992" s="61" t="s">
        <v>13</v>
      </c>
      <c r="X992" s="61" t="s">
        <v>13</v>
      </c>
      <c r="Y992" s="61" t="s">
        <v>13</v>
      </c>
      <c r="Z992" s="61" t="s">
        <v>13</v>
      </c>
      <c r="AA992" s="58" t="s">
        <v>7330</v>
      </c>
      <c r="AB992" s="61" t="s">
        <v>13</v>
      </c>
      <c r="AC992" s="56" t="s">
        <v>13</v>
      </c>
      <c r="AD992" s="56" t="s">
        <v>13</v>
      </c>
      <c r="AE992" s="56" t="s">
        <v>13</v>
      </c>
      <c r="AF992" s="56" t="s">
        <v>13</v>
      </c>
      <c r="AG992" s="56" t="s">
        <v>13</v>
      </c>
      <c r="AH992" s="56" t="s">
        <v>13</v>
      </c>
    </row>
    <row r="993" spans="1:34" ht="24.9" customHeight="1" x14ac:dyDescent="0.3">
      <c r="A993" s="54" t="s">
        <v>5857</v>
      </c>
      <c r="B993" s="55" t="s">
        <v>5855</v>
      </c>
      <c r="C993" s="56" t="s">
        <v>5859</v>
      </c>
      <c r="D993" s="56" t="s">
        <v>5856</v>
      </c>
      <c r="E993" s="56">
        <v>1</v>
      </c>
      <c r="F993" s="56">
        <v>0</v>
      </c>
      <c r="G993" s="56">
        <v>0</v>
      </c>
      <c r="H993" s="56">
        <v>1</v>
      </c>
      <c r="I993" s="56">
        <v>10</v>
      </c>
      <c r="J993" s="104">
        <v>0.1</v>
      </c>
      <c r="K993" s="56" t="s">
        <v>5858</v>
      </c>
      <c r="L993" s="56" t="s">
        <v>5860</v>
      </c>
      <c r="M993" s="56" t="s">
        <v>5859</v>
      </c>
      <c r="N993" s="56">
        <v>100</v>
      </c>
      <c r="O993" s="56"/>
      <c r="P993" s="56"/>
      <c r="Q993" s="56"/>
      <c r="R993" s="56" t="s">
        <v>18</v>
      </c>
      <c r="S993" s="56" t="s">
        <v>403</v>
      </c>
      <c r="T993" s="58" t="s">
        <v>7330</v>
      </c>
      <c r="U993" s="56" t="s">
        <v>13</v>
      </c>
      <c r="V993" s="58" t="s">
        <v>13</v>
      </c>
      <c r="W993" s="58" t="s">
        <v>13</v>
      </c>
      <c r="X993" s="58" t="s">
        <v>13</v>
      </c>
      <c r="Y993" s="58" t="s">
        <v>13</v>
      </c>
      <c r="Z993" s="58" t="s">
        <v>13</v>
      </c>
      <c r="AA993" s="58" t="s">
        <v>13</v>
      </c>
      <c r="AB993" s="58" t="s">
        <v>13</v>
      </c>
      <c r="AC993" s="56" t="s">
        <v>13</v>
      </c>
      <c r="AD993" s="56" t="s">
        <v>13</v>
      </c>
      <c r="AE993" s="56" t="s">
        <v>13</v>
      </c>
      <c r="AF993" s="56" t="s">
        <v>7330</v>
      </c>
      <c r="AG993" s="56" t="s">
        <v>13</v>
      </c>
      <c r="AH993" s="56" t="s">
        <v>13</v>
      </c>
    </row>
    <row r="994" spans="1:34" ht="24.9" customHeight="1" x14ac:dyDescent="0.3">
      <c r="A994" s="54" t="s">
        <v>5378</v>
      </c>
      <c r="B994" s="55" t="s">
        <v>5354</v>
      </c>
      <c r="C994" s="56" t="s">
        <v>5357</v>
      </c>
      <c r="D994" s="56"/>
      <c r="E994" s="56">
        <v>6</v>
      </c>
      <c r="F994" s="56">
        <v>2</v>
      </c>
      <c r="G994" s="56">
        <v>4</v>
      </c>
      <c r="H994" s="56">
        <v>12</v>
      </c>
      <c r="I994" s="56">
        <v>19</v>
      </c>
      <c r="J994" s="104">
        <v>0.63157894736842102</v>
      </c>
      <c r="K994" s="56" t="s">
        <v>5379</v>
      </c>
      <c r="L994" s="56" t="s">
        <v>5358</v>
      </c>
      <c r="M994" s="56" t="s">
        <v>202</v>
      </c>
      <c r="N994" s="56" t="s">
        <v>7378</v>
      </c>
      <c r="O994" s="56"/>
      <c r="P994" s="56"/>
      <c r="Q994" s="56"/>
      <c r="R994" s="56" t="s">
        <v>18</v>
      </c>
      <c r="S994" s="56" t="s">
        <v>113</v>
      </c>
      <c r="T994" s="58" t="s">
        <v>7330</v>
      </c>
      <c r="U994" s="56" t="s">
        <v>13</v>
      </c>
      <c r="V994" s="58" t="s">
        <v>13</v>
      </c>
      <c r="W994" s="58" t="s">
        <v>7330</v>
      </c>
      <c r="X994" s="58" t="s">
        <v>13</v>
      </c>
      <c r="Y994" s="58" t="s">
        <v>13</v>
      </c>
      <c r="Z994" s="58" t="s">
        <v>13</v>
      </c>
      <c r="AA994" s="58" t="s">
        <v>13</v>
      </c>
      <c r="AB994" s="58" t="s">
        <v>13</v>
      </c>
      <c r="AC994" s="56" t="s">
        <v>13</v>
      </c>
      <c r="AD994" s="56" t="s">
        <v>13</v>
      </c>
      <c r="AE994" s="56" t="s">
        <v>13</v>
      </c>
      <c r="AF994" s="56" t="s">
        <v>13</v>
      </c>
      <c r="AG994" s="56" t="s">
        <v>13</v>
      </c>
      <c r="AH994" s="56" t="s">
        <v>13</v>
      </c>
    </row>
    <row r="995" spans="1:34" ht="24.9" customHeight="1" x14ac:dyDescent="0.3">
      <c r="A995" s="54" t="s">
        <v>4027</v>
      </c>
      <c r="B995" s="55" t="s">
        <v>4017</v>
      </c>
      <c r="C995" s="56" t="s">
        <v>4021</v>
      </c>
      <c r="D995" s="56" t="s">
        <v>4018</v>
      </c>
      <c r="E995" s="56">
        <v>2</v>
      </c>
      <c r="F995" s="56">
        <v>0</v>
      </c>
      <c r="G995" s="56">
        <v>2</v>
      </c>
      <c r="H995" s="56">
        <v>4</v>
      </c>
      <c r="I995" s="56">
        <v>38</v>
      </c>
      <c r="J995" s="104">
        <v>0.10526315789473684</v>
      </c>
      <c r="K995" s="56" t="s">
        <v>4028</v>
      </c>
      <c r="L995" s="56" t="s">
        <v>4022</v>
      </c>
      <c r="M995" s="56" t="s">
        <v>4021</v>
      </c>
      <c r="N995" s="56">
        <v>100</v>
      </c>
      <c r="O995" s="56"/>
      <c r="P995" s="56"/>
      <c r="Q995" s="56"/>
      <c r="R995" s="56" t="s">
        <v>18</v>
      </c>
      <c r="S995" s="56" t="s">
        <v>465</v>
      </c>
      <c r="T995" s="58" t="s">
        <v>7330</v>
      </c>
      <c r="U995" s="56" t="s">
        <v>13</v>
      </c>
      <c r="V995" s="58" t="s">
        <v>13</v>
      </c>
      <c r="W995" s="58" t="s">
        <v>7330</v>
      </c>
      <c r="X995" s="58" t="s">
        <v>13</v>
      </c>
      <c r="Y995" s="58" t="s">
        <v>13</v>
      </c>
      <c r="Z995" s="58" t="s">
        <v>13</v>
      </c>
      <c r="AA995" s="58" t="s">
        <v>13</v>
      </c>
      <c r="AB995" s="58" t="s">
        <v>13</v>
      </c>
      <c r="AC995" s="56" t="s">
        <v>13</v>
      </c>
      <c r="AD995" s="56" t="s">
        <v>13</v>
      </c>
      <c r="AE995" s="56" t="s">
        <v>13</v>
      </c>
      <c r="AF995" s="56" t="s">
        <v>13</v>
      </c>
      <c r="AG995" s="56" t="s">
        <v>13</v>
      </c>
      <c r="AH995" s="56" t="s">
        <v>13</v>
      </c>
    </row>
    <row r="996" spans="1:34" ht="24.9" customHeight="1" x14ac:dyDescent="0.3">
      <c r="A996" s="54" t="s">
        <v>972</v>
      </c>
      <c r="B996" s="55" t="s">
        <v>966</v>
      </c>
      <c r="C996" s="56" t="s">
        <v>970</v>
      </c>
      <c r="D996" s="56" t="s">
        <v>967</v>
      </c>
      <c r="E996" s="56">
        <v>1</v>
      </c>
      <c r="F996" s="56">
        <v>0</v>
      </c>
      <c r="G996" s="56">
        <v>4</v>
      </c>
      <c r="H996" s="56">
        <v>5</v>
      </c>
      <c r="I996" s="56">
        <v>22</v>
      </c>
      <c r="J996" s="104">
        <v>0.22727272727272727</v>
      </c>
      <c r="K996" s="56" t="s">
        <v>973</v>
      </c>
      <c r="L996" s="56" t="s">
        <v>971</v>
      </c>
      <c r="M996" s="56" t="s">
        <v>970</v>
      </c>
      <c r="N996" s="56">
        <v>100</v>
      </c>
      <c r="O996" s="56"/>
      <c r="P996" s="56"/>
      <c r="Q996" s="56"/>
      <c r="R996" s="56" t="s">
        <v>18</v>
      </c>
      <c r="S996" s="57" t="s">
        <v>55</v>
      </c>
      <c r="T996" s="58" t="s">
        <v>13</v>
      </c>
      <c r="U996" s="56" t="s">
        <v>13</v>
      </c>
      <c r="V996" s="58" t="s">
        <v>7330</v>
      </c>
      <c r="W996" s="58" t="s">
        <v>13</v>
      </c>
      <c r="X996" s="58" t="s">
        <v>13</v>
      </c>
      <c r="Y996" s="58" t="s">
        <v>7330</v>
      </c>
      <c r="Z996" s="58" t="s">
        <v>13</v>
      </c>
      <c r="AA996" s="58" t="s">
        <v>13</v>
      </c>
      <c r="AB996" s="58" t="s">
        <v>7330</v>
      </c>
      <c r="AC996" s="56" t="s">
        <v>13</v>
      </c>
      <c r="AD996" s="56" t="s">
        <v>13</v>
      </c>
      <c r="AE996" s="56" t="s">
        <v>7330</v>
      </c>
      <c r="AF996" s="56" t="s">
        <v>13</v>
      </c>
      <c r="AG996" s="56" t="s">
        <v>13</v>
      </c>
      <c r="AH996" s="56" t="s">
        <v>7330</v>
      </c>
    </row>
    <row r="997" spans="1:34" ht="24.9" customHeight="1" x14ac:dyDescent="0.3">
      <c r="A997" s="59" t="s">
        <v>3262</v>
      </c>
      <c r="B997" s="60" t="s">
        <v>3261</v>
      </c>
      <c r="C997" s="57" t="s">
        <v>110</v>
      </c>
      <c r="D997" s="57"/>
      <c r="E997" s="57">
        <v>0</v>
      </c>
      <c r="F997" s="57">
        <v>1</v>
      </c>
      <c r="G997" s="57">
        <v>0</v>
      </c>
      <c r="H997" s="57">
        <v>1</v>
      </c>
      <c r="I997" s="57">
        <v>13</v>
      </c>
      <c r="J997" s="104">
        <v>7.6923076923076927E-2</v>
      </c>
      <c r="K997" s="56" t="s">
        <v>3263</v>
      </c>
      <c r="L997" s="57" t="s">
        <v>13</v>
      </c>
      <c r="M997" s="57" t="s">
        <v>13</v>
      </c>
      <c r="N997" s="57" t="s">
        <v>13</v>
      </c>
      <c r="O997" s="57" t="s">
        <v>17906</v>
      </c>
      <c r="P997" s="57" t="s">
        <v>3256</v>
      </c>
      <c r="Q997" s="57" t="s">
        <v>7374</v>
      </c>
      <c r="R997" s="57" t="s">
        <v>112</v>
      </c>
      <c r="S997" s="56" t="s">
        <v>130</v>
      </c>
      <c r="T997" s="61" t="s">
        <v>13</v>
      </c>
      <c r="U997" s="56" t="s">
        <v>7330</v>
      </c>
      <c r="V997" s="61" t="s">
        <v>13</v>
      </c>
      <c r="W997" s="61" t="s">
        <v>13</v>
      </c>
      <c r="X997" s="61" t="s">
        <v>13</v>
      </c>
      <c r="Y997" s="61" t="s">
        <v>13</v>
      </c>
      <c r="Z997" s="61" t="s">
        <v>13</v>
      </c>
      <c r="AA997" s="61" t="s">
        <v>13</v>
      </c>
      <c r="AB997" s="61" t="s">
        <v>13</v>
      </c>
      <c r="AC997" s="56" t="s">
        <v>13</v>
      </c>
      <c r="AD997" s="56" t="s">
        <v>13</v>
      </c>
      <c r="AE997" s="56" t="s">
        <v>13</v>
      </c>
      <c r="AF997" s="56" t="s">
        <v>13</v>
      </c>
      <c r="AG997" s="56" t="s">
        <v>7330</v>
      </c>
      <c r="AH997" s="56" t="s">
        <v>13</v>
      </c>
    </row>
    <row r="998" spans="1:34" ht="24.9" customHeight="1" x14ac:dyDescent="0.3">
      <c r="A998" s="54" t="s">
        <v>7193</v>
      </c>
      <c r="B998" s="55" t="s">
        <v>7171</v>
      </c>
      <c r="C998" s="56" t="s">
        <v>7175</v>
      </c>
      <c r="D998" s="56" t="s">
        <v>7172</v>
      </c>
      <c r="E998" s="56">
        <v>6</v>
      </c>
      <c r="F998" s="56">
        <v>3</v>
      </c>
      <c r="G998" s="56">
        <v>3</v>
      </c>
      <c r="H998" s="56">
        <v>12</v>
      </c>
      <c r="I998" s="56">
        <v>28</v>
      </c>
      <c r="J998" s="104">
        <v>0.42857142857142855</v>
      </c>
      <c r="K998" s="56" t="s">
        <v>7194</v>
      </c>
      <c r="L998" s="56" t="s">
        <v>7176</v>
      </c>
      <c r="M998" s="56" t="s">
        <v>7177</v>
      </c>
      <c r="N998" s="56">
        <v>100</v>
      </c>
      <c r="O998" s="56"/>
      <c r="P998" s="56"/>
      <c r="Q998" s="56"/>
      <c r="R998" s="56" t="s">
        <v>18</v>
      </c>
      <c r="S998" s="56" t="s">
        <v>79</v>
      </c>
      <c r="T998" s="58" t="s">
        <v>7330</v>
      </c>
      <c r="U998" s="56" t="s">
        <v>13</v>
      </c>
      <c r="V998" s="58" t="s">
        <v>13</v>
      </c>
      <c r="W998" s="58" t="s">
        <v>7330</v>
      </c>
      <c r="X998" s="58" t="s">
        <v>13</v>
      </c>
      <c r="Y998" s="58" t="s">
        <v>13</v>
      </c>
      <c r="Z998" s="58" t="s">
        <v>13</v>
      </c>
      <c r="AA998" s="58" t="s">
        <v>13</v>
      </c>
      <c r="AB998" s="58" t="s">
        <v>13</v>
      </c>
      <c r="AC998" s="56" t="s">
        <v>13</v>
      </c>
      <c r="AD998" s="56" t="s">
        <v>13</v>
      </c>
      <c r="AE998" s="56" t="s">
        <v>13</v>
      </c>
      <c r="AF998" s="56" t="s">
        <v>13</v>
      </c>
      <c r="AG998" s="56" t="s">
        <v>13</v>
      </c>
      <c r="AH998" s="56" t="s">
        <v>13</v>
      </c>
    </row>
    <row r="999" spans="1:34" ht="24.9" customHeight="1" x14ac:dyDescent="0.3">
      <c r="A999" s="54" t="s">
        <v>5162</v>
      </c>
      <c r="B999" s="55" t="s">
        <v>5161</v>
      </c>
      <c r="C999" s="56" t="s">
        <v>5164</v>
      </c>
      <c r="D999" s="56"/>
      <c r="E999" s="56">
        <v>2</v>
      </c>
      <c r="F999" s="56">
        <v>0</v>
      </c>
      <c r="G999" s="56">
        <v>1</v>
      </c>
      <c r="H999" s="56">
        <v>3</v>
      </c>
      <c r="I999" s="56">
        <v>6</v>
      </c>
      <c r="J999" s="104">
        <v>0.5</v>
      </c>
      <c r="K999" s="56" t="s">
        <v>5163</v>
      </c>
      <c r="L999" s="56" t="s">
        <v>5165</v>
      </c>
      <c r="M999" s="56" t="s">
        <v>3863</v>
      </c>
      <c r="N999" s="56" t="s">
        <v>7374</v>
      </c>
      <c r="O999" s="56"/>
      <c r="P999" s="56"/>
      <c r="Q999" s="56"/>
      <c r="R999" s="56" t="s">
        <v>18</v>
      </c>
      <c r="S999" s="56" t="s">
        <v>465</v>
      </c>
      <c r="T999" s="58" t="s">
        <v>13</v>
      </c>
      <c r="U999" s="56" t="s">
        <v>13</v>
      </c>
      <c r="V999" s="58" t="s">
        <v>7330</v>
      </c>
      <c r="W999" s="58" t="s">
        <v>13</v>
      </c>
      <c r="X999" s="58" t="s">
        <v>13</v>
      </c>
      <c r="Y999" s="58" t="s">
        <v>7330</v>
      </c>
      <c r="Z999" s="58" t="s">
        <v>13</v>
      </c>
      <c r="AA999" s="58" t="s">
        <v>13</v>
      </c>
      <c r="AB999" s="58" t="s">
        <v>13</v>
      </c>
      <c r="AC999" s="56" t="s">
        <v>13</v>
      </c>
      <c r="AD999" s="56" t="s">
        <v>7330</v>
      </c>
      <c r="AE999" s="56" t="s">
        <v>13</v>
      </c>
      <c r="AF999" s="56" t="s">
        <v>13</v>
      </c>
      <c r="AG999" s="56" t="s">
        <v>13</v>
      </c>
      <c r="AH999" s="56" t="s">
        <v>13</v>
      </c>
    </row>
    <row r="1000" spans="1:34" ht="24.9" customHeight="1" x14ac:dyDescent="0.3">
      <c r="A1000" s="54" t="s">
        <v>389</v>
      </c>
      <c r="B1000" s="55" t="s">
        <v>375</v>
      </c>
      <c r="C1000" s="56" t="s">
        <v>379</v>
      </c>
      <c r="D1000" s="56" t="s">
        <v>376</v>
      </c>
      <c r="E1000" s="56">
        <v>3</v>
      </c>
      <c r="F1000" s="56">
        <v>1</v>
      </c>
      <c r="G1000" s="56">
        <v>3</v>
      </c>
      <c r="H1000" s="56">
        <v>7</v>
      </c>
      <c r="I1000" s="56">
        <v>38</v>
      </c>
      <c r="J1000" s="104">
        <v>0.18421052631578946</v>
      </c>
      <c r="K1000" s="56" t="s">
        <v>390</v>
      </c>
      <c r="L1000" s="56" t="s">
        <v>380</v>
      </c>
      <c r="M1000" s="56" t="s">
        <v>379</v>
      </c>
      <c r="N1000" s="56">
        <v>100</v>
      </c>
      <c r="O1000" s="56"/>
      <c r="P1000" s="56"/>
      <c r="Q1000" s="56"/>
      <c r="R1000" s="56" t="s">
        <v>63</v>
      </c>
      <c r="S1000" s="56" t="s">
        <v>250</v>
      </c>
      <c r="T1000" s="58" t="s">
        <v>7330</v>
      </c>
      <c r="U1000" s="56" t="s">
        <v>13</v>
      </c>
      <c r="V1000" s="58" t="s">
        <v>13</v>
      </c>
      <c r="W1000" s="58" t="s">
        <v>7330</v>
      </c>
      <c r="X1000" s="58" t="s">
        <v>13</v>
      </c>
      <c r="Y1000" s="58" t="s">
        <v>13</v>
      </c>
      <c r="Z1000" s="58" t="s">
        <v>13</v>
      </c>
      <c r="AA1000" s="58" t="s">
        <v>13</v>
      </c>
      <c r="AB1000" s="58" t="s">
        <v>13</v>
      </c>
      <c r="AC1000" s="56" t="s">
        <v>7330</v>
      </c>
      <c r="AD1000" s="56" t="s">
        <v>13</v>
      </c>
      <c r="AE1000" s="56" t="s">
        <v>13</v>
      </c>
      <c r="AF1000" s="56" t="s">
        <v>13</v>
      </c>
      <c r="AG1000" s="56" t="s">
        <v>13</v>
      </c>
      <c r="AH1000" s="56" t="s">
        <v>13</v>
      </c>
    </row>
    <row r="1001" spans="1:34" ht="24.9" customHeight="1" x14ac:dyDescent="0.3">
      <c r="A1001" s="54" t="s">
        <v>4488</v>
      </c>
      <c r="B1001" s="55" t="s">
        <v>4463</v>
      </c>
      <c r="C1001" s="56" t="s">
        <v>410</v>
      </c>
      <c r="D1001" s="56"/>
      <c r="E1001" s="56">
        <v>8</v>
      </c>
      <c r="F1001" s="56">
        <v>3</v>
      </c>
      <c r="G1001" s="56">
        <v>5</v>
      </c>
      <c r="H1001" s="56">
        <v>16</v>
      </c>
      <c r="I1001" s="56">
        <v>31</v>
      </c>
      <c r="J1001" s="104">
        <v>0.5161290322580645</v>
      </c>
      <c r="K1001" s="56" t="s">
        <v>4489</v>
      </c>
      <c r="L1001" s="56" t="s">
        <v>4466</v>
      </c>
      <c r="M1001" s="56" t="s">
        <v>4467</v>
      </c>
      <c r="N1001" s="56" t="s">
        <v>7377</v>
      </c>
      <c r="O1001" s="56"/>
      <c r="P1001" s="56"/>
      <c r="Q1001" s="56"/>
      <c r="R1001" s="56" t="s">
        <v>63</v>
      </c>
      <c r="S1001" s="56" t="s">
        <v>250</v>
      </c>
      <c r="T1001" s="58" t="s">
        <v>7330</v>
      </c>
      <c r="U1001" s="56" t="s">
        <v>13</v>
      </c>
      <c r="V1001" s="58" t="s">
        <v>13</v>
      </c>
      <c r="W1001" s="58" t="s">
        <v>7330</v>
      </c>
      <c r="X1001" s="58" t="s">
        <v>13</v>
      </c>
      <c r="Y1001" s="58" t="s">
        <v>13</v>
      </c>
      <c r="Z1001" s="58" t="s">
        <v>13</v>
      </c>
      <c r="AA1001" s="58" t="s">
        <v>13</v>
      </c>
      <c r="AB1001" s="58" t="s">
        <v>13</v>
      </c>
      <c r="AC1001" s="56" t="s">
        <v>13</v>
      </c>
      <c r="AD1001" s="56" t="s">
        <v>13</v>
      </c>
      <c r="AE1001" s="56" t="s">
        <v>13</v>
      </c>
      <c r="AF1001" s="56" t="s">
        <v>13</v>
      </c>
      <c r="AG1001" s="56" t="s">
        <v>13</v>
      </c>
      <c r="AH1001" s="56" t="s">
        <v>13</v>
      </c>
    </row>
    <row r="1002" spans="1:34" ht="24.9" customHeight="1" x14ac:dyDescent="0.3">
      <c r="A1002" s="59" t="s">
        <v>7030</v>
      </c>
      <c r="B1002" s="60" t="s">
        <v>7029</v>
      </c>
      <c r="C1002" s="57" t="s">
        <v>110</v>
      </c>
      <c r="D1002" s="57"/>
      <c r="E1002" s="57">
        <v>0</v>
      </c>
      <c r="F1002" s="57">
        <v>1</v>
      </c>
      <c r="G1002" s="57">
        <v>0</v>
      </c>
      <c r="H1002" s="57">
        <v>1</v>
      </c>
      <c r="I1002" s="57">
        <v>17</v>
      </c>
      <c r="J1002" s="104">
        <v>5.8823529411764705E-2</v>
      </c>
      <c r="K1002" s="56" t="s">
        <v>7031</v>
      </c>
      <c r="L1002" s="57" t="s">
        <v>7032</v>
      </c>
      <c r="M1002" s="57" t="s">
        <v>7033</v>
      </c>
      <c r="N1002" s="57">
        <v>100</v>
      </c>
      <c r="O1002" s="56" t="s">
        <v>17919</v>
      </c>
      <c r="P1002" s="57" t="s">
        <v>7034</v>
      </c>
      <c r="Q1002" s="57">
        <v>100</v>
      </c>
      <c r="R1002" s="57" t="s">
        <v>112</v>
      </c>
      <c r="S1002" s="57" t="s">
        <v>250</v>
      </c>
      <c r="T1002" s="61" t="s">
        <v>13</v>
      </c>
      <c r="U1002" s="56" t="s">
        <v>7330</v>
      </c>
      <c r="V1002" s="61" t="s">
        <v>13</v>
      </c>
      <c r="W1002" s="61" t="s">
        <v>13</v>
      </c>
      <c r="X1002" s="61" t="s">
        <v>7330</v>
      </c>
      <c r="Y1002" s="61" t="s">
        <v>13</v>
      </c>
      <c r="Z1002" s="61" t="s">
        <v>13</v>
      </c>
      <c r="AA1002" s="61" t="s">
        <v>13</v>
      </c>
      <c r="AB1002" s="61" t="s">
        <v>13</v>
      </c>
      <c r="AC1002" s="56" t="s">
        <v>13</v>
      </c>
      <c r="AD1002" s="56" t="s">
        <v>13</v>
      </c>
      <c r="AE1002" s="56" t="s">
        <v>13</v>
      </c>
      <c r="AF1002" s="56" t="s">
        <v>13</v>
      </c>
      <c r="AG1002" s="56" t="s">
        <v>13</v>
      </c>
      <c r="AH1002" s="56" t="s">
        <v>13</v>
      </c>
    </row>
    <row r="1003" spans="1:34" ht="24.9" customHeight="1" x14ac:dyDescent="0.3">
      <c r="A1003" s="54" t="s">
        <v>6090</v>
      </c>
      <c r="B1003" s="55" t="s">
        <v>6043</v>
      </c>
      <c r="C1003" s="56" t="s">
        <v>6047</v>
      </c>
      <c r="D1003" s="56" t="s">
        <v>6044</v>
      </c>
      <c r="E1003" s="56">
        <v>7</v>
      </c>
      <c r="F1003" s="56">
        <v>7</v>
      </c>
      <c r="G1003" s="56">
        <v>10</v>
      </c>
      <c r="H1003" s="56">
        <v>24</v>
      </c>
      <c r="I1003" s="56">
        <v>52</v>
      </c>
      <c r="J1003" s="104">
        <v>0.46153846153846156</v>
      </c>
      <c r="K1003" s="56" t="s">
        <v>6091</v>
      </c>
      <c r="L1003" s="56" t="s">
        <v>6048</v>
      </c>
      <c r="M1003" s="56" t="s">
        <v>6049</v>
      </c>
      <c r="N1003" s="56">
        <v>100</v>
      </c>
      <c r="O1003" s="56"/>
      <c r="P1003" s="56"/>
      <c r="Q1003" s="56"/>
      <c r="R1003" s="56" t="s">
        <v>18</v>
      </c>
      <c r="S1003" s="56" t="s">
        <v>680</v>
      </c>
      <c r="T1003" s="58" t="s">
        <v>7330</v>
      </c>
      <c r="U1003" s="56" t="s">
        <v>13</v>
      </c>
      <c r="V1003" s="58" t="s">
        <v>13</v>
      </c>
      <c r="W1003" s="58" t="s">
        <v>7330</v>
      </c>
      <c r="X1003" s="58" t="s">
        <v>13</v>
      </c>
      <c r="Y1003" s="58" t="s">
        <v>13</v>
      </c>
      <c r="Z1003" s="58" t="s">
        <v>13</v>
      </c>
      <c r="AA1003" s="58" t="s">
        <v>13</v>
      </c>
      <c r="AB1003" s="58" t="s">
        <v>13</v>
      </c>
      <c r="AC1003" s="56" t="s">
        <v>7330</v>
      </c>
      <c r="AD1003" s="56" t="s">
        <v>13</v>
      </c>
      <c r="AE1003" s="56" t="s">
        <v>13</v>
      </c>
      <c r="AF1003" s="56" t="s">
        <v>13</v>
      </c>
      <c r="AG1003" s="56" t="s">
        <v>13</v>
      </c>
      <c r="AH1003" s="56" t="s">
        <v>13</v>
      </c>
    </row>
    <row r="1004" spans="1:34" ht="24.9" customHeight="1" x14ac:dyDescent="0.3">
      <c r="A1004" s="54" t="s">
        <v>7010</v>
      </c>
      <c r="B1004" s="55" t="s">
        <v>6985</v>
      </c>
      <c r="C1004" s="56" t="s">
        <v>110</v>
      </c>
      <c r="D1004" s="56" t="s">
        <v>7427</v>
      </c>
      <c r="E1004" s="56">
        <v>9</v>
      </c>
      <c r="F1004" s="56">
        <v>0</v>
      </c>
      <c r="G1004" s="56">
        <v>6</v>
      </c>
      <c r="H1004" s="56">
        <v>15</v>
      </c>
      <c r="I1004" s="56">
        <v>28</v>
      </c>
      <c r="J1004" s="104">
        <v>0.5357142857142857</v>
      </c>
      <c r="K1004" s="56" t="s">
        <v>6997</v>
      </c>
      <c r="L1004" s="56" t="s">
        <v>6988</v>
      </c>
      <c r="M1004" s="56" t="s">
        <v>6989</v>
      </c>
      <c r="N1004" s="56">
        <v>100</v>
      </c>
      <c r="O1004" s="57" t="s">
        <v>17906</v>
      </c>
      <c r="P1004" s="56" t="s">
        <v>6990</v>
      </c>
      <c r="Q1004" s="56" t="s">
        <v>17910</v>
      </c>
      <c r="R1004" s="56" t="s">
        <v>236</v>
      </c>
      <c r="S1004" s="56" t="s">
        <v>250</v>
      </c>
      <c r="T1004" s="58" t="s">
        <v>7330</v>
      </c>
      <c r="U1004" s="56" t="s">
        <v>13</v>
      </c>
      <c r="V1004" s="58" t="s">
        <v>13</v>
      </c>
      <c r="W1004" s="58" t="s">
        <v>7330</v>
      </c>
      <c r="X1004" s="58" t="s">
        <v>13</v>
      </c>
      <c r="Y1004" s="58" t="s">
        <v>13</v>
      </c>
      <c r="Z1004" s="58" t="s">
        <v>7330</v>
      </c>
      <c r="AA1004" s="58" t="s">
        <v>13</v>
      </c>
      <c r="AB1004" s="58" t="s">
        <v>13</v>
      </c>
      <c r="AC1004" s="56" t="s">
        <v>7330</v>
      </c>
      <c r="AD1004" s="56" t="s">
        <v>13</v>
      </c>
      <c r="AE1004" s="56" t="s">
        <v>13</v>
      </c>
      <c r="AF1004" s="56" t="s">
        <v>7330</v>
      </c>
      <c r="AG1004" s="56" t="s">
        <v>13</v>
      </c>
      <c r="AH1004" s="56" t="s">
        <v>13</v>
      </c>
    </row>
    <row r="1005" spans="1:34" ht="24.9" customHeight="1" x14ac:dyDescent="0.3">
      <c r="A1005" s="54" t="s">
        <v>5306</v>
      </c>
      <c r="B1005" s="55" t="s">
        <v>5270</v>
      </c>
      <c r="C1005" s="56" t="s">
        <v>5274</v>
      </c>
      <c r="D1005" s="56" t="s">
        <v>5271</v>
      </c>
      <c r="E1005" s="56">
        <v>9</v>
      </c>
      <c r="F1005" s="56">
        <v>1</v>
      </c>
      <c r="G1005" s="56">
        <v>10</v>
      </c>
      <c r="H1005" s="56">
        <v>20</v>
      </c>
      <c r="I1005" s="56">
        <v>42</v>
      </c>
      <c r="J1005" s="104">
        <v>0.47599999999999998</v>
      </c>
      <c r="K1005" s="56" t="s">
        <v>5307</v>
      </c>
      <c r="L1005" s="56" t="s">
        <v>5275</v>
      </c>
      <c r="M1005" s="56" t="s">
        <v>5276</v>
      </c>
      <c r="N1005" s="56">
        <v>100</v>
      </c>
      <c r="O1005" s="56"/>
      <c r="P1005" s="56"/>
      <c r="Q1005" s="56"/>
      <c r="R1005" s="56" t="s">
        <v>18</v>
      </c>
      <c r="S1005" s="56" t="s">
        <v>680</v>
      </c>
      <c r="T1005" s="58" t="s">
        <v>7330</v>
      </c>
      <c r="U1005" s="56" t="s">
        <v>13</v>
      </c>
      <c r="V1005" s="58" t="s">
        <v>13</v>
      </c>
      <c r="W1005" s="58" t="s">
        <v>7330</v>
      </c>
      <c r="X1005" s="58" t="s">
        <v>13</v>
      </c>
      <c r="Y1005" s="58" t="s">
        <v>13</v>
      </c>
      <c r="Z1005" s="58" t="s">
        <v>13</v>
      </c>
      <c r="AA1005" s="58" t="s">
        <v>13</v>
      </c>
      <c r="AB1005" s="58" t="s">
        <v>13</v>
      </c>
      <c r="AC1005" s="56" t="s">
        <v>7330</v>
      </c>
      <c r="AD1005" s="56" t="s">
        <v>13</v>
      </c>
      <c r="AE1005" s="56" t="s">
        <v>13</v>
      </c>
      <c r="AF1005" s="56" t="s">
        <v>7330</v>
      </c>
      <c r="AG1005" s="56" t="s">
        <v>13</v>
      </c>
      <c r="AH1005" s="56" t="s">
        <v>13</v>
      </c>
    </row>
    <row r="1006" spans="1:34" ht="24.9" customHeight="1" x14ac:dyDescent="0.3">
      <c r="A1006" s="54" t="s">
        <v>801</v>
      </c>
      <c r="B1006" s="55" t="s">
        <v>793</v>
      </c>
      <c r="C1006" s="56" t="s">
        <v>797</v>
      </c>
      <c r="D1006" s="56" t="s">
        <v>794</v>
      </c>
      <c r="E1006" s="56">
        <v>6</v>
      </c>
      <c r="F1006" s="56">
        <v>0</v>
      </c>
      <c r="G1006" s="56">
        <v>5</v>
      </c>
      <c r="H1006" s="56">
        <v>11</v>
      </c>
      <c r="I1006" s="56">
        <v>30</v>
      </c>
      <c r="J1006" s="104">
        <v>0.36666666666666664</v>
      </c>
      <c r="K1006" s="56" t="s">
        <v>802</v>
      </c>
      <c r="L1006" s="56" t="s">
        <v>798</v>
      </c>
      <c r="M1006" s="56" t="s">
        <v>797</v>
      </c>
      <c r="N1006" s="56">
        <v>100</v>
      </c>
      <c r="O1006" s="56"/>
      <c r="P1006" s="56"/>
      <c r="Q1006" s="56"/>
      <c r="R1006" s="56" t="s">
        <v>18</v>
      </c>
      <c r="S1006" s="56" t="s">
        <v>465</v>
      </c>
      <c r="T1006" s="58" t="s">
        <v>13</v>
      </c>
      <c r="U1006" s="56" t="s">
        <v>13</v>
      </c>
      <c r="V1006" s="58" t="s">
        <v>7330</v>
      </c>
      <c r="W1006" s="58" t="s">
        <v>13</v>
      </c>
      <c r="X1006" s="58" t="s">
        <v>13</v>
      </c>
      <c r="Y1006" s="58" t="s">
        <v>7330</v>
      </c>
      <c r="Z1006" s="58" t="s">
        <v>7330</v>
      </c>
      <c r="AA1006" s="58" t="s">
        <v>13</v>
      </c>
      <c r="AB1006" s="58" t="s">
        <v>13</v>
      </c>
      <c r="AC1006" s="56" t="s">
        <v>13</v>
      </c>
      <c r="AD1006" s="56" t="s">
        <v>13</v>
      </c>
      <c r="AE1006" s="56" t="s">
        <v>7330</v>
      </c>
      <c r="AF1006" s="56" t="s">
        <v>13</v>
      </c>
      <c r="AG1006" s="56" t="s">
        <v>13</v>
      </c>
      <c r="AH1006" s="56" t="s">
        <v>7330</v>
      </c>
    </row>
    <row r="1007" spans="1:34" ht="24.9" customHeight="1" x14ac:dyDescent="0.3">
      <c r="A1007" s="54" t="s">
        <v>6664</v>
      </c>
      <c r="B1007" s="55" t="s">
        <v>6646</v>
      </c>
      <c r="C1007" s="56" t="s">
        <v>2250</v>
      </c>
      <c r="D1007" s="56" t="s">
        <v>6647</v>
      </c>
      <c r="E1007" s="56">
        <v>3</v>
      </c>
      <c r="F1007" s="56">
        <v>1</v>
      </c>
      <c r="G1007" s="56">
        <v>4</v>
      </c>
      <c r="H1007" s="56">
        <v>8</v>
      </c>
      <c r="I1007" s="56">
        <v>22</v>
      </c>
      <c r="J1007" s="104">
        <v>0.36363636363636365</v>
      </c>
      <c r="K1007" s="56" t="s">
        <v>6665</v>
      </c>
      <c r="L1007" s="56" t="s">
        <v>6650</v>
      </c>
      <c r="M1007" s="56" t="s">
        <v>6651</v>
      </c>
      <c r="N1007" s="56" t="s">
        <v>7374</v>
      </c>
      <c r="O1007" s="56"/>
      <c r="P1007" s="56"/>
      <c r="Q1007" s="56"/>
      <c r="R1007" s="56" t="s">
        <v>18</v>
      </c>
      <c r="S1007" s="56" t="s">
        <v>102</v>
      </c>
      <c r="T1007" s="58" t="s">
        <v>7330</v>
      </c>
      <c r="U1007" s="56" t="s">
        <v>13</v>
      </c>
      <c r="V1007" s="58" t="s">
        <v>13</v>
      </c>
      <c r="W1007" s="58" t="s">
        <v>7330</v>
      </c>
      <c r="X1007" s="58" t="s">
        <v>13</v>
      </c>
      <c r="Y1007" s="58" t="s">
        <v>13</v>
      </c>
      <c r="Z1007" s="58" t="s">
        <v>13</v>
      </c>
      <c r="AA1007" s="58" t="s">
        <v>13</v>
      </c>
      <c r="AB1007" s="58" t="s">
        <v>13</v>
      </c>
      <c r="AC1007" s="56" t="s">
        <v>13</v>
      </c>
      <c r="AD1007" s="56" t="s">
        <v>13</v>
      </c>
      <c r="AE1007" s="56" t="s">
        <v>13</v>
      </c>
      <c r="AF1007" s="56" t="s">
        <v>13</v>
      </c>
      <c r="AG1007" s="56" t="s">
        <v>13</v>
      </c>
      <c r="AH1007" s="56" t="s">
        <v>13</v>
      </c>
    </row>
    <row r="1008" spans="1:34" ht="24.9" customHeight="1" x14ac:dyDescent="0.3">
      <c r="A1008" s="54" t="s">
        <v>3992</v>
      </c>
      <c r="B1008" s="55" t="s">
        <v>3969</v>
      </c>
      <c r="C1008" s="56" t="s">
        <v>3973</v>
      </c>
      <c r="D1008" s="56" t="s">
        <v>3970</v>
      </c>
      <c r="E1008" s="56">
        <v>3</v>
      </c>
      <c r="F1008" s="56">
        <v>3</v>
      </c>
      <c r="G1008" s="56">
        <v>4</v>
      </c>
      <c r="H1008" s="56">
        <v>10</v>
      </c>
      <c r="I1008" s="56">
        <v>50</v>
      </c>
      <c r="J1008" s="104">
        <v>0.2</v>
      </c>
      <c r="K1008" s="56" t="s">
        <v>3993</v>
      </c>
      <c r="L1008" s="56" t="s">
        <v>3974</v>
      </c>
      <c r="M1008" s="56" t="s">
        <v>3975</v>
      </c>
      <c r="N1008" s="56">
        <v>100</v>
      </c>
      <c r="O1008" s="56"/>
      <c r="P1008" s="56"/>
      <c r="Q1008" s="56"/>
      <c r="R1008" s="56" t="s">
        <v>18</v>
      </c>
      <c r="S1008" s="56" t="s">
        <v>465</v>
      </c>
      <c r="T1008" s="58" t="s">
        <v>7330</v>
      </c>
      <c r="U1008" s="56" t="s">
        <v>13</v>
      </c>
      <c r="V1008" s="58" t="s">
        <v>13</v>
      </c>
      <c r="W1008" s="58" t="s">
        <v>13</v>
      </c>
      <c r="X1008" s="58" t="s">
        <v>13</v>
      </c>
      <c r="Y1008" s="58" t="s">
        <v>13</v>
      </c>
      <c r="Z1008" s="58" t="s">
        <v>13</v>
      </c>
      <c r="AA1008" s="58" t="s">
        <v>13</v>
      </c>
      <c r="AB1008" s="58" t="s">
        <v>13</v>
      </c>
      <c r="AC1008" s="56" t="s">
        <v>13</v>
      </c>
      <c r="AD1008" s="56" t="s">
        <v>13</v>
      </c>
      <c r="AE1008" s="56" t="s">
        <v>13</v>
      </c>
      <c r="AF1008" s="56" t="s">
        <v>7330</v>
      </c>
      <c r="AG1008" s="56" t="s">
        <v>13</v>
      </c>
      <c r="AH1008" s="56" t="s">
        <v>13</v>
      </c>
    </row>
    <row r="1009" spans="1:34" ht="24.9" customHeight="1" x14ac:dyDescent="0.3">
      <c r="A1009" s="54" t="s">
        <v>629</v>
      </c>
      <c r="B1009" s="55" t="s">
        <v>611</v>
      </c>
      <c r="C1009" s="56" t="s">
        <v>615</v>
      </c>
      <c r="D1009" s="56" t="s">
        <v>612</v>
      </c>
      <c r="E1009" s="56">
        <v>5</v>
      </c>
      <c r="F1009" s="56">
        <v>2</v>
      </c>
      <c r="G1009" s="56">
        <v>0</v>
      </c>
      <c r="H1009" s="56">
        <v>7</v>
      </c>
      <c r="I1009" s="56">
        <v>34</v>
      </c>
      <c r="J1009" s="104">
        <v>0.20588235294117646</v>
      </c>
      <c r="K1009" s="56" t="s">
        <v>630</v>
      </c>
      <c r="L1009" s="56" t="s">
        <v>616</v>
      </c>
      <c r="M1009" s="56" t="s">
        <v>615</v>
      </c>
      <c r="N1009" s="56" t="s">
        <v>7372</v>
      </c>
      <c r="O1009" s="56"/>
      <c r="P1009" s="56"/>
      <c r="Q1009" s="56"/>
      <c r="R1009" s="56" t="s">
        <v>18</v>
      </c>
      <c r="S1009" s="57" t="s">
        <v>102</v>
      </c>
      <c r="T1009" s="58" t="s">
        <v>7330</v>
      </c>
      <c r="U1009" s="56" t="s">
        <v>13</v>
      </c>
      <c r="V1009" s="58" t="s">
        <v>13</v>
      </c>
      <c r="W1009" s="58" t="s">
        <v>7330</v>
      </c>
      <c r="X1009" s="58" t="s">
        <v>13</v>
      </c>
      <c r="Y1009" s="58" t="s">
        <v>13</v>
      </c>
      <c r="Z1009" s="58" t="s">
        <v>13</v>
      </c>
      <c r="AA1009" s="58" t="s">
        <v>13</v>
      </c>
      <c r="AB1009" s="58" t="s">
        <v>13</v>
      </c>
      <c r="AC1009" s="56" t="s">
        <v>13</v>
      </c>
      <c r="AD1009" s="56" t="s">
        <v>13</v>
      </c>
      <c r="AE1009" s="56" t="s">
        <v>13</v>
      </c>
      <c r="AF1009" s="56" t="s">
        <v>13</v>
      </c>
      <c r="AG1009" s="56" t="s">
        <v>13</v>
      </c>
      <c r="AH1009" s="56" t="s">
        <v>13</v>
      </c>
    </row>
    <row r="1010" spans="1:34" ht="24.9" customHeight="1" x14ac:dyDescent="0.3">
      <c r="A1010" s="54" t="s">
        <v>3477</v>
      </c>
      <c r="B1010" s="55" t="s">
        <v>3476</v>
      </c>
      <c r="C1010" s="56" t="s">
        <v>110</v>
      </c>
      <c r="D1010" s="56"/>
      <c r="E1010" s="56">
        <v>2</v>
      </c>
      <c r="F1010" s="56">
        <v>0</v>
      </c>
      <c r="G1010" s="56">
        <v>0</v>
      </c>
      <c r="H1010" s="56">
        <v>2</v>
      </c>
      <c r="I1010" s="56">
        <v>11</v>
      </c>
      <c r="J1010" s="104">
        <v>0.18181818181818182</v>
      </c>
      <c r="K1010" s="56" t="s">
        <v>3478</v>
      </c>
      <c r="L1010" s="56" t="s">
        <v>13</v>
      </c>
      <c r="M1010" s="56" t="s">
        <v>13</v>
      </c>
      <c r="N1010" s="56" t="s">
        <v>13</v>
      </c>
      <c r="O1010" s="56"/>
      <c r="P1010" s="56"/>
      <c r="Q1010" s="56"/>
      <c r="R1010" s="56" t="s">
        <v>112</v>
      </c>
      <c r="S1010" s="56" t="s">
        <v>113</v>
      </c>
      <c r="T1010" s="58" t="s">
        <v>7330</v>
      </c>
      <c r="U1010" s="56" t="s">
        <v>13</v>
      </c>
      <c r="V1010" s="58" t="s">
        <v>13</v>
      </c>
      <c r="W1010" s="58" t="s">
        <v>7330</v>
      </c>
      <c r="X1010" s="58" t="s">
        <v>13</v>
      </c>
      <c r="Y1010" s="58" t="s">
        <v>13</v>
      </c>
      <c r="Z1010" s="58" t="s">
        <v>13</v>
      </c>
      <c r="AA1010" s="58" t="s">
        <v>13</v>
      </c>
      <c r="AB1010" s="58" t="s">
        <v>13</v>
      </c>
      <c r="AC1010" s="56" t="s">
        <v>7330</v>
      </c>
      <c r="AD1010" s="56" t="s">
        <v>13</v>
      </c>
      <c r="AE1010" s="56" t="s">
        <v>13</v>
      </c>
      <c r="AF1010" s="56" t="s">
        <v>13</v>
      </c>
      <c r="AG1010" s="56" t="s">
        <v>13</v>
      </c>
      <c r="AH1010" s="56" t="s">
        <v>13</v>
      </c>
    </row>
    <row r="1011" spans="1:34" ht="24.9" customHeight="1" x14ac:dyDescent="0.3">
      <c r="A1011" s="54" t="s">
        <v>3990</v>
      </c>
      <c r="B1011" s="55" t="s">
        <v>3969</v>
      </c>
      <c r="C1011" s="56" t="s">
        <v>3973</v>
      </c>
      <c r="D1011" s="56" t="s">
        <v>3970</v>
      </c>
      <c r="E1011" s="56">
        <v>3</v>
      </c>
      <c r="F1011" s="56">
        <v>3</v>
      </c>
      <c r="G1011" s="56">
        <v>4</v>
      </c>
      <c r="H1011" s="56">
        <v>10</v>
      </c>
      <c r="I1011" s="56">
        <v>50</v>
      </c>
      <c r="J1011" s="104">
        <v>0.2</v>
      </c>
      <c r="K1011" s="56" t="s">
        <v>3991</v>
      </c>
      <c r="L1011" s="56" t="s">
        <v>3974</v>
      </c>
      <c r="M1011" s="56" t="s">
        <v>3975</v>
      </c>
      <c r="N1011" s="56">
        <v>100</v>
      </c>
      <c r="O1011" s="56"/>
      <c r="P1011" s="56"/>
      <c r="Q1011" s="56"/>
      <c r="R1011" s="56" t="s">
        <v>18</v>
      </c>
      <c r="S1011" s="56" t="s">
        <v>465</v>
      </c>
      <c r="T1011" s="58" t="s">
        <v>7330</v>
      </c>
      <c r="U1011" s="56" t="s">
        <v>13</v>
      </c>
      <c r="V1011" s="58" t="s">
        <v>13</v>
      </c>
      <c r="W1011" s="58" t="s">
        <v>7330</v>
      </c>
      <c r="X1011" s="58" t="s">
        <v>13</v>
      </c>
      <c r="Y1011" s="58" t="s">
        <v>13</v>
      </c>
      <c r="Z1011" s="58" t="s">
        <v>13</v>
      </c>
      <c r="AA1011" s="58" t="s">
        <v>13</v>
      </c>
      <c r="AB1011" s="58" t="s">
        <v>13</v>
      </c>
      <c r="AC1011" s="56" t="s">
        <v>13</v>
      </c>
      <c r="AD1011" s="56" t="s">
        <v>13</v>
      </c>
      <c r="AE1011" s="56" t="s">
        <v>13</v>
      </c>
      <c r="AF1011" s="56" t="s">
        <v>13</v>
      </c>
      <c r="AG1011" s="56" t="s">
        <v>13</v>
      </c>
      <c r="AH1011" s="56" t="s">
        <v>13</v>
      </c>
    </row>
    <row r="1012" spans="1:34" ht="24.9" customHeight="1" x14ac:dyDescent="0.3">
      <c r="A1012" s="54" t="s">
        <v>511</v>
      </c>
      <c r="B1012" s="55" t="s">
        <v>509</v>
      </c>
      <c r="C1012" s="56" t="s">
        <v>513</v>
      </c>
      <c r="D1012" s="56" t="s">
        <v>510</v>
      </c>
      <c r="E1012" s="56">
        <v>3</v>
      </c>
      <c r="F1012" s="56">
        <v>0</v>
      </c>
      <c r="G1012" s="56">
        <v>0</v>
      </c>
      <c r="H1012" s="56">
        <v>3</v>
      </c>
      <c r="I1012" s="56">
        <v>9</v>
      </c>
      <c r="J1012" s="104">
        <v>0.33333333333333331</v>
      </c>
      <c r="K1012" s="56" t="s">
        <v>512</v>
      </c>
      <c r="L1012" s="56" t="s">
        <v>514</v>
      </c>
      <c r="M1012" s="56" t="s">
        <v>513</v>
      </c>
      <c r="N1012" s="56" t="s">
        <v>7380</v>
      </c>
      <c r="O1012" s="56"/>
      <c r="P1012" s="56"/>
      <c r="Q1012" s="56"/>
      <c r="R1012" s="56" t="s">
        <v>18</v>
      </c>
      <c r="S1012" s="57" t="s">
        <v>55</v>
      </c>
      <c r="T1012" s="58" t="s">
        <v>7330</v>
      </c>
      <c r="U1012" s="56" t="s">
        <v>13</v>
      </c>
      <c r="V1012" s="58" t="s">
        <v>13</v>
      </c>
      <c r="W1012" s="58" t="s">
        <v>7330</v>
      </c>
      <c r="X1012" s="58" t="s">
        <v>13</v>
      </c>
      <c r="Y1012" s="58" t="s">
        <v>13</v>
      </c>
      <c r="Z1012" s="58" t="s">
        <v>13</v>
      </c>
      <c r="AA1012" s="58" t="s">
        <v>13</v>
      </c>
      <c r="AB1012" s="58" t="s">
        <v>13</v>
      </c>
      <c r="AC1012" s="56" t="s">
        <v>7330</v>
      </c>
      <c r="AD1012" s="56" t="s">
        <v>13</v>
      </c>
      <c r="AE1012" s="56" t="s">
        <v>13</v>
      </c>
      <c r="AF1012" s="56" t="s">
        <v>13</v>
      </c>
      <c r="AG1012" s="56" t="s">
        <v>13</v>
      </c>
      <c r="AH1012" s="56" t="s">
        <v>13</v>
      </c>
    </row>
    <row r="1013" spans="1:34" ht="24.9" customHeight="1" x14ac:dyDescent="0.3">
      <c r="A1013" s="54" t="s">
        <v>1182</v>
      </c>
      <c r="B1013" s="55" t="s">
        <v>1176</v>
      </c>
      <c r="C1013" s="56" t="s">
        <v>1180</v>
      </c>
      <c r="D1013" s="56" t="s">
        <v>1177</v>
      </c>
      <c r="E1013" s="56">
        <v>2</v>
      </c>
      <c r="F1013" s="56">
        <v>0</v>
      </c>
      <c r="G1013" s="56">
        <v>0</v>
      </c>
      <c r="H1013" s="56">
        <v>2</v>
      </c>
      <c r="I1013" s="56">
        <v>19</v>
      </c>
      <c r="J1013" s="104">
        <v>0.10526315789473684</v>
      </c>
      <c r="K1013" s="56" t="s">
        <v>1183</v>
      </c>
      <c r="L1013" s="56" t="s">
        <v>1181</v>
      </c>
      <c r="M1013" s="56" t="s">
        <v>1180</v>
      </c>
      <c r="N1013" s="56">
        <v>100</v>
      </c>
      <c r="O1013" s="56"/>
      <c r="P1013" s="56"/>
      <c r="Q1013" s="56"/>
      <c r="R1013" s="56" t="s">
        <v>18</v>
      </c>
      <c r="S1013" s="57" t="s">
        <v>55</v>
      </c>
      <c r="T1013" s="58" t="s">
        <v>7330</v>
      </c>
      <c r="U1013" s="56" t="s">
        <v>13</v>
      </c>
      <c r="V1013" s="58" t="s">
        <v>13</v>
      </c>
      <c r="W1013" s="58" t="s">
        <v>7330</v>
      </c>
      <c r="X1013" s="58" t="s">
        <v>13</v>
      </c>
      <c r="Y1013" s="58" t="s">
        <v>13</v>
      </c>
      <c r="Z1013" s="58" t="s">
        <v>13</v>
      </c>
      <c r="AA1013" s="58" t="s">
        <v>13</v>
      </c>
      <c r="AB1013" s="58" t="s">
        <v>13</v>
      </c>
      <c r="AC1013" s="56" t="s">
        <v>7330</v>
      </c>
      <c r="AD1013" s="56" t="s">
        <v>13</v>
      </c>
      <c r="AE1013" s="56" t="s">
        <v>13</v>
      </c>
      <c r="AF1013" s="56" t="s">
        <v>13</v>
      </c>
      <c r="AG1013" s="56" t="s">
        <v>13</v>
      </c>
      <c r="AH1013" s="56" t="s">
        <v>13</v>
      </c>
    </row>
    <row r="1014" spans="1:34" ht="24.9" customHeight="1" x14ac:dyDescent="0.3">
      <c r="A1014" s="54" t="s">
        <v>3383</v>
      </c>
      <c r="B1014" s="55" t="s">
        <v>3369</v>
      </c>
      <c r="C1014" s="56" t="s">
        <v>3361</v>
      </c>
      <c r="D1014" s="56" t="s">
        <v>3370</v>
      </c>
      <c r="E1014" s="56">
        <v>5</v>
      </c>
      <c r="F1014" s="56">
        <v>1</v>
      </c>
      <c r="G1014" s="56">
        <v>8</v>
      </c>
      <c r="H1014" s="56">
        <v>14</v>
      </c>
      <c r="I1014" s="56">
        <v>31</v>
      </c>
      <c r="J1014" s="104">
        <v>0.45161290322580644</v>
      </c>
      <c r="K1014" s="56" t="s">
        <v>3384</v>
      </c>
      <c r="L1014" s="56" t="s">
        <v>3373</v>
      </c>
      <c r="M1014" s="56" t="s">
        <v>3361</v>
      </c>
      <c r="N1014" s="56">
        <v>100</v>
      </c>
      <c r="O1014" s="56"/>
      <c r="P1014" s="56"/>
      <c r="Q1014" s="56"/>
      <c r="R1014" s="56" t="s">
        <v>18</v>
      </c>
      <c r="S1014" s="56" t="s">
        <v>465</v>
      </c>
      <c r="T1014" s="58" t="s">
        <v>13</v>
      </c>
      <c r="U1014" s="56" t="s">
        <v>13</v>
      </c>
      <c r="V1014" s="58" t="s">
        <v>7330</v>
      </c>
      <c r="W1014" s="58" t="s">
        <v>13</v>
      </c>
      <c r="X1014" s="58" t="s">
        <v>13</v>
      </c>
      <c r="Y1014" s="58" t="s">
        <v>7330</v>
      </c>
      <c r="Z1014" s="58" t="s">
        <v>13</v>
      </c>
      <c r="AA1014" s="58" t="s">
        <v>13</v>
      </c>
      <c r="AB1014" s="58" t="s">
        <v>7330</v>
      </c>
      <c r="AC1014" s="56" t="s">
        <v>13</v>
      </c>
      <c r="AD1014" s="56" t="s">
        <v>13</v>
      </c>
      <c r="AE1014" s="56" t="s">
        <v>7330</v>
      </c>
      <c r="AF1014" s="56" t="s">
        <v>13</v>
      </c>
      <c r="AG1014" s="56" t="s">
        <v>13</v>
      </c>
      <c r="AH1014" s="56" t="s">
        <v>7330</v>
      </c>
    </row>
    <row r="1015" spans="1:34" ht="24.9" customHeight="1" x14ac:dyDescent="0.3">
      <c r="A1015" s="54" t="s">
        <v>2242</v>
      </c>
      <c r="B1015" s="55" t="s">
        <v>2234</v>
      </c>
      <c r="C1015" s="56" t="s">
        <v>2237</v>
      </c>
      <c r="D1015" s="56"/>
      <c r="E1015" s="56">
        <v>0</v>
      </c>
      <c r="F1015" s="56">
        <v>2</v>
      </c>
      <c r="G1015" s="56">
        <v>2</v>
      </c>
      <c r="H1015" s="56">
        <v>4</v>
      </c>
      <c r="I1015" s="56">
        <v>9</v>
      </c>
      <c r="J1015" s="104">
        <v>0.44444444444444442</v>
      </c>
      <c r="K1015" s="56" t="s">
        <v>2243</v>
      </c>
      <c r="L1015" s="56" t="s">
        <v>2238</v>
      </c>
      <c r="M1015" s="56" t="s">
        <v>2239</v>
      </c>
      <c r="N1015" s="56" t="s">
        <v>7375</v>
      </c>
      <c r="O1015" s="56"/>
      <c r="P1015" s="56"/>
      <c r="Q1015" s="56"/>
      <c r="R1015" s="56" t="s">
        <v>18</v>
      </c>
      <c r="S1015" s="57" t="s">
        <v>102</v>
      </c>
      <c r="T1015" s="58" t="s">
        <v>13</v>
      </c>
      <c r="U1015" s="56" t="s">
        <v>13</v>
      </c>
      <c r="V1015" s="58" t="s">
        <v>7330</v>
      </c>
      <c r="W1015" s="58" t="s">
        <v>7330</v>
      </c>
      <c r="X1015" s="58" t="s">
        <v>13</v>
      </c>
      <c r="Y1015" s="58" t="s">
        <v>13</v>
      </c>
      <c r="Z1015" s="58" t="s">
        <v>13</v>
      </c>
      <c r="AA1015" s="58" t="s">
        <v>13</v>
      </c>
      <c r="AB1015" s="58" t="s">
        <v>13</v>
      </c>
      <c r="AC1015" s="56" t="s">
        <v>13</v>
      </c>
      <c r="AD1015" s="56" t="s">
        <v>13</v>
      </c>
      <c r="AE1015" s="56" t="s">
        <v>13</v>
      </c>
      <c r="AF1015" s="56" t="s">
        <v>13</v>
      </c>
      <c r="AG1015" s="56" t="s">
        <v>7330</v>
      </c>
      <c r="AH1015" s="56" t="s">
        <v>13</v>
      </c>
    </row>
    <row r="1016" spans="1:34" ht="24.9" customHeight="1" x14ac:dyDescent="0.3">
      <c r="A1016" s="54" t="s">
        <v>2381</v>
      </c>
      <c r="B1016" s="55" t="s">
        <v>2372</v>
      </c>
      <c r="C1016" s="56" t="s">
        <v>2376</v>
      </c>
      <c r="D1016" s="56" t="s">
        <v>2373</v>
      </c>
      <c r="E1016" s="56">
        <v>2</v>
      </c>
      <c r="F1016" s="56">
        <v>1</v>
      </c>
      <c r="G1016" s="56">
        <v>0</v>
      </c>
      <c r="H1016" s="56">
        <v>3</v>
      </c>
      <c r="I1016" s="56">
        <v>13</v>
      </c>
      <c r="J1016" s="104">
        <v>0.23076923076923078</v>
      </c>
      <c r="K1016" s="56" t="s">
        <v>2382</v>
      </c>
      <c r="L1016" s="56" t="s">
        <v>2377</v>
      </c>
      <c r="M1016" s="56" t="s">
        <v>2378</v>
      </c>
      <c r="N1016" s="56">
        <v>100</v>
      </c>
      <c r="O1016" s="56"/>
      <c r="P1016" s="56"/>
      <c r="Q1016" s="56"/>
      <c r="R1016" s="56" t="s">
        <v>18</v>
      </c>
      <c r="S1016" s="56" t="s">
        <v>79</v>
      </c>
      <c r="T1016" s="58" t="s">
        <v>7330</v>
      </c>
      <c r="U1016" s="56" t="s">
        <v>13</v>
      </c>
      <c r="V1016" s="58" t="s">
        <v>13</v>
      </c>
      <c r="W1016" s="58" t="s">
        <v>7330</v>
      </c>
      <c r="X1016" s="58" t="s">
        <v>13</v>
      </c>
      <c r="Y1016" s="58" t="s">
        <v>13</v>
      </c>
      <c r="Z1016" s="58" t="s">
        <v>7330</v>
      </c>
      <c r="AA1016" s="58" t="s">
        <v>13</v>
      </c>
      <c r="AB1016" s="58" t="s">
        <v>13</v>
      </c>
      <c r="AC1016" s="56" t="s">
        <v>7330</v>
      </c>
      <c r="AD1016" s="56" t="s">
        <v>13</v>
      </c>
      <c r="AE1016" s="56" t="s">
        <v>13</v>
      </c>
      <c r="AF1016" s="56" t="s">
        <v>7330</v>
      </c>
      <c r="AG1016" s="56" t="s">
        <v>13</v>
      </c>
      <c r="AH1016" s="56" t="s">
        <v>13</v>
      </c>
    </row>
    <row r="1017" spans="1:34" ht="24.9" customHeight="1" x14ac:dyDescent="0.3">
      <c r="A1017" s="54" t="s">
        <v>6432</v>
      </c>
      <c r="B1017" s="55" t="s">
        <v>6431</v>
      </c>
      <c r="C1017" s="56" t="s">
        <v>110</v>
      </c>
      <c r="D1017" s="56"/>
      <c r="E1017" s="56">
        <v>1</v>
      </c>
      <c r="F1017" s="56">
        <v>0</v>
      </c>
      <c r="G1017" s="56">
        <v>0</v>
      </c>
      <c r="H1017" s="56">
        <v>1</v>
      </c>
      <c r="I1017" s="56">
        <v>22</v>
      </c>
      <c r="J1017" s="104">
        <v>4.5454545454545456E-2</v>
      </c>
      <c r="K1017" s="56" t="s">
        <v>6433</v>
      </c>
      <c r="L1017" s="56" t="s">
        <v>6434</v>
      </c>
      <c r="M1017" s="56" t="s">
        <v>110</v>
      </c>
      <c r="N1017" s="56" t="s">
        <v>7372</v>
      </c>
      <c r="O1017" s="56" t="s">
        <v>17920</v>
      </c>
      <c r="P1017" s="56" t="s">
        <v>6435</v>
      </c>
      <c r="Q1017" s="56" t="s">
        <v>17921</v>
      </c>
      <c r="R1017" s="56" t="s">
        <v>236</v>
      </c>
      <c r="S1017" s="57" t="s">
        <v>418</v>
      </c>
      <c r="T1017" s="58" t="s">
        <v>7330</v>
      </c>
      <c r="U1017" s="56" t="s">
        <v>13</v>
      </c>
      <c r="V1017" s="58" t="s">
        <v>13</v>
      </c>
      <c r="W1017" s="58" t="s">
        <v>7330</v>
      </c>
      <c r="X1017" s="58" t="s">
        <v>13</v>
      </c>
      <c r="Y1017" s="58" t="s">
        <v>13</v>
      </c>
      <c r="Z1017" s="58" t="s">
        <v>13</v>
      </c>
      <c r="AA1017" s="58" t="s">
        <v>13</v>
      </c>
      <c r="AB1017" s="58" t="s">
        <v>13</v>
      </c>
      <c r="AC1017" s="56" t="s">
        <v>13</v>
      </c>
      <c r="AD1017" s="56" t="s">
        <v>13</v>
      </c>
      <c r="AE1017" s="56" t="s">
        <v>13</v>
      </c>
      <c r="AF1017" s="56" t="s">
        <v>13</v>
      </c>
      <c r="AG1017" s="56" t="s">
        <v>13</v>
      </c>
      <c r="AH1017" s="56" t="s">
        <v>13</v>
      </c>
    </row>
    <row r="1018" spans="1:34" ht="24.9" customHeight="1" x14ac:dyDescent="0.3">
      <c r="A1018" s="54" t="s">
        <v>7001</v>
      </c>
      <c r="B1018" s="55" t="s">
        <v>6985</v>
      </c>
      <c r="C1018" s="56" t="s">
        <v>110</v>
      </c>
      <c r="D1018" s="56" t="s">
        <v>7427</v>
      </c>
      <c r="E1018" s="56">
        <v>9</v>
      </c>
      <c r="F1018" s="56">
        <v>0</v>
      </c>
      <c r="G1018" s="56">
        <v>6</v>
      </c>
      <c r="H1018" s="56">
        <v>15</v>
      </c>
      <c r="I1018" s="56">
        <v>28</v>
      </c>
      <c r="J1018" s="104">
        <v>0.5357142857142857</v>
      </c>
      <c r="K1018" s="56" t="s">
        <v>7002</v>
      </c>
      <c r="L1018" s="56" t="s">
        <v>6988</v>
      </c>
      <c r="M1018" s="56" t="s">
        <v>6989</v>
      </c>
      <c r="N1018" s="56">
        <v>100</v>
      </c>
      <c r="O1018" s="57" t="s">
        <v>17906</v>
      </c>
      <c r="P1018" s="56" t="s">
        <v>6990</v>
      </c>
      <c r="Q1018" s="56" t="s">
        <v>7374</v>
      </c>
      <c r="R1018" s="56" t="s">
        <v>236</v>
      </c>
      <c r="S1018" s="56" t="s">
        <v>250</v>
      </c>
      <c r="T1018" s="58" t="s">
        <v>13</v>
      </c>
      <c r="U1018" s="56" t="s">
        <v>13</v>
      </c>
      <c r="V1018" s="58" t="s">
        <v>7330</v>
      </c>
      <c r="W1018" s="58" t="s">
        <v>7330</v>
      </c>
      <c r="X1018" s="58" t="s">
        <v>13</v>
      </c>
      <c r="Y1018" s="58" t="s">
        <v>13</v>
      </c>
      <c r="Z1018" s="58" t="s">
        <v>7330</v>
      </c>
      <c r="AA1018" s="58" t="s">
        <v>13</v>
      </c>
      <c r="AB1018" s="58" t="s">
        <v>13</v>
      </c>
      <c r="AC1018" s="56" t="s">
        <v>7330</v>
      </c>
      <c r="AD1018" s="56" t="s">
        <v>13</v>
      </c>
      <c r="AE1018" s="56" t="s">
        <v>13</v>
      </c>
      <c r="AF1018" s="56" t="s">
        <v>13</v>
      </c>
      <c r="AG1018" s="56" t="s">
        <v>13</v>
      </c>
      <c r="AH1018" s="56" t="s">
        <v>7330</v>
      </c>
    </row>
    <row r="1019" spans="1:34" ht="24.9" customHeight="1" x14ac:dyDescent="0.3">
      <c r="A1019" s="54" t="s">
        <v>5288</v>
      </c>
      <c r="B1019" s="55" t="s">
        <v>5270</v>
      </c>
      <c r="C1019" s="56" t="s">
        <v>5274</v>
      </c>
      <c r="D1019" s="56" t="s">
        <v>5271</v>
      </c>
      <c r="E1019" s="56">
        <v>9</v>
      </c>
      <c r="F1019" s="56">
        <v>1</v>
      </c>
      <c r="G1019" s="56">
        <v>10</v>
      </c>
      <c r="H1019" s="56">
        <v>20</v>
      </c>
      <c r="I1019" s="56">
        <v>42</v>
      </c>
      <c r="J1019" s="104">
        <v>0.47599999999999998</v>
      </c>
      <c r="K1019" s="56" t="s">
        <v>5289</v>
      </c>
      <c r="L1019" s="56" t="s">
        <v>5275</v>
      </c>
      <c r="M1019" s="56" t="s">
        <v>5276</v>
      </c>
      <c r="N1019" s="56">
        <v>100</v>
      </c>
      <c r="O1019" s="56"/>
      <c r="P1019" s="56"/>
      <c r="Q1019" s="56"/>
      <c r="R1019" s="56" t="s">
        <v>18</v>
      </c>
      <c r="S1019" s="56" t="s">
        <v>680</v>
      </c>
      <c r="T1019" s="58" t="s">
        <v>13</v>
      </c>
      <c r="U1019" s="56" t="s">
        <v>13</v>
      </c>
      <c r="V1019" s="58" t="s">
        <v>7330</v>
      </c>
      <c r="W1019" s="58" t="s">
        <v>13</v>
      </c>
      <c r="X1019" s="58" t="s">
        <v>13</v>
      </c>
      <c r="Y1019" s="58" t="s">
        <v>7330</v>
      </c>
      <c r="Z1019" s="58" t="s">
        <v>7330</v>
      </c>
      <c r="AA1019" s="58" t="s">
        <v>13</v>
      </c>
      <c r="AB1019" s="58" t="s">
        <v>13</v>
      </c>
      <c r="AC1019" s="56" t="s">
        <v>13</v>
      </c>
      <c r="AD1019" s="56" t="s">
        <v>13</v>
      </c>
      <c r="AE1019" s="56" t="s">
        <v>7330</v>
      </c>
      <c r="AF1019" s="56" t="s">
        <v>13</v>
      </c>
      <c r="AG1019" s="56" t="s">
        <v>13</v>
      </c>
      <c r="AH1019" s="56" t="s">
        <v>7330</v>
      </c>
    </row>
    <row r="1020" spans="1:34" ht="24.9" customHeight="1" x14ac:dyDescent="0.3">
      <c r="A1020" s="54" t="s">
        <v>3212</v>
      </c>
      <c r="B1020" s="55" t="s">
        <v>3199</v>
      </c>
      <c r="C1020" s="56" t="s">
        <v>3203</v>
      </c>
      <c r="D1020" s="56" t="s">
        <v>3200</v>
      </c>
      <c r="E1020" s="56">
        <v>2</v>
      </c>
      <c r="F1020" s="56">
        <v>1</v>
      </c>
      <c r="G1020" s="56">
        <v>2</v>
      </c>
      <c r="H1020" s="56">
        <v>5</v>
      </c>
      <c r="I1020" s="56">
        <v>35</v>
      </c>
      <c r="J1020" s="104">
        <v>0.14285714285714285</v>
      </c>
      <c r="K1020" s="56" t="s">
        <v>3213</v>
      </c>
      <c r="L1020" s="56" t="s">
        <v>3204</v>
      </c>
      <c r="M1020" s="56" t="s">
        <v>3203</v>
      </c>
      <c r="N1020" s="56">
        <v>100</v>
      </c>
      <c r="O1020" s="56"/>
      <c r="P1020" s="56"/>
      <c r="Q1020" s="56"/>
      <c r="R1020" s="56" t="s">
        <v>18</v>
      </c>
      <c r="S1020" s="56" t="s">
        <v>55</v>
      </c>
      <c r="T1020" s="58" t="s">
        <v>7330</v>
      </c>
      <c r="U1020" s="56" t="s">
        <v>13</v>
      </c>
      <c r="V1020" s="58" t="s">
        <v>13</v>
      </c>
      <c r="W1020" s="58" t="s">
        <v>7330</v>
      </c>
      <c r="X1020" s="58" t="s">
        <v>13</v>
      </c>
      <c r="Y1020" s="58" t="s">
        <v>13</v>
      </c>
      <c r="Z1020" s="58" t="s">
        <v>13</v>
      </c>
      <c r="AA1020" s="58" t="s">
        <v>13</v>
      </c>
      <c r="AB1020" s="58" t="s">
        <v>13</v>
      </c>
      <c r="AC1020" s="56" t="s">
        <v>7330</v>
      </c>
      <c r="AD1020" s="56" t="s">
        <v>13</v>
      </c>
      <c r="AE1020" s="56" t="s">
        <v>13</v>
      </c>
      <c r="AF1020" s="56" t="s">
        <v>13</v>
      </c>
      <c r="AG1020" s="56" t="s">
        <v>13</v>
      </c>
      <c r="AH1020" s="56" t="s">
        <v>13</v>
      </c>
    </row>
    <row r="1021" spans="1:34" ht="24.9" customHeight="1" x14ac:dyDescent="0.3">
      <c r="A1021" s="54" t="s">
        <v>5376</v>
      </c>
      <c r="B1021" s="55" t="s">
        <v>5354</v>
      </c>
      <c r="C1021" s="56" t="s">
        <v>5357</v>
      </c>
      <c r="D1021" s="56"/>
      <c r="E1021" s="56">
        <v>6</v>
      </c>
      <c r="F1021" s="56">
        <v>2</v>
      </c>
      <c r="G1021" s="56">
        <v>4</v>
      </c>
      <c r="H1021" s="56">
        <v>12</v>
      </c>
      <c r="I1021" s="56">
        <v>19</v>
      </c>
      <c r="J1021" s="104">
        <v>0.63157894736842102</v>
      </c>
      <c r="K1021" s="56" t="s">
        <v>5377</v>
      </c>
      <c r="L1021" s="56" t="s">
        <v>5358</v>
      </c>
      <c r="M1021" s="56" t="s">
        <v>202</v>
      </c>
      <c r="N1021" s="56" t="s">
        <v>7378</v>
      </c>
      <c r="O1021" s="56"/>
      <c r="P1021" s="56"/>
      <c r="Q1021" s="56"/>
      <c r="R1021" s="56" t="s">
        <v>18</v>
      </c>
      <c r="S1021" s="56" t="s">
        <v>113</v>
      </c>
      <c r="T1021" s="58" t="s">
        <v>7330</v>
      </c>
      <c r="U1021" s="56" t="s">
        <v>13</v>
      </c>
      <c r="V1021" s="58" t="s">
        <v>13</v>
      </c>
      <c r="W1021" s="58" t="s">
        <v>7330</v>
      </c>
      <c r="X1021" s="58" t="s">
        <v>13</v>
      </c>
      <c r="Y1021" s="58" t="s">
        <v>13</v>
      </c>
      <c r="Z1021" s="58" t="s">
        <v>7330</v>
      </c>
      <c r="AA1021" s="58" t="s">
        <v>13</v>
      </c>
      <c r="AB1021" s="58" t="s">
        <v>13</v>
      </c>
      <c r="AC1021" s="56" t="s">
        <v>7330</v>
      </c>
      <c r="AD1021" s="56" t="s">
        <v>13</v>
      </c>
      <c r="AE1021" s="56" t="s">
        <v>13</v>
      </c>
      <c r="AF1021" s="56" t="s">
        <v>7330</v>
      </c>
      <c r="AG1021" s="56" t="s">
        <v>13</v>
      </c>
      <c r="AH1021" s="56" t="s">
        <v>13</v>
      </c>
    </row>
    <row r="1022" spans="1:34" ht="24.9" customHeight="1" x14ac:dyDescent="0.3">
      <c r="A1022" s="59" t="s">
        <v>273</v>
      </c>
      <c r="B1022" s="60" t="s">
        <v>272</v>
      </c>
      <c r="C1022" s="57" t="s">
        <v>275</v>
      </c>
      <c r="D1022" s="57"/>
      <c r="E1022" s="57">
        <v>1</v>
      </c>
      <c r="F1022" s="57">
        <v>0</v>
      </c>
      <c r="G1022" s="57">
        <v>0</v>
      </c>
      <c r="H1022" s="57">
        <v>1</v>
      </c>
      <c r="I1022" s="57">
        <v>13</v>
      </c>
      <c r="J1022" s="104">
        <v>7.6923076923076927E-2</v>
      </c>
      <c r="K1022" s="56" t="s">
        <v>274</v>
      </c>
      <c r="L1022" s="57" t="s">
        <v>276</v>
      </c>
      <c r="M1022" s="57" t="s">
        <v>277</v>
      </c>
      <c r="N1022" s="57" t="s">
        <v>7372</v>
      </c>
      <c r="O1022" s="57"/>
      <c r="P1022" s="57"/>
      <c r="Q1022" s="57"/>
      <c r="R1022" s="57" t="s">
        <v>18</v>
      </c>
      <c r="S1022" s="57" t="s">
        <v>250</v>
      </c>
      <c r="T1022" s="61" t="s">
        <v>13</v>
      </c>
      <c r="U1022" s="56" t="s">
        <v>7330</v>
      </c>
      <c r="V1022" s="61" t="s">
        <v>13</v>
      </c>
      <c r="W1022" s="61" t="s">
        <v>13</v>
      </c>
      <c r="X1022" s="61" t="s">
        <v>13</v>
      </c>
      <c r="Y1022" s="61" t="s">
        <v>13</v>
      </c>
      <c r="Z1022" s="61" t="s">
        <v>13</v>
      </c>
      <c r="AA1022" s="61" t="s">
        <v>13</v>
      </c>
      <c r="AB1022" s="61" t="s">
        <v>13</v>
      </c>
      <c r="AC1022" s="56" t="s">
        <v>13</v>
      </c>
      <c r="AD1022" s="56" t="s">
        <v>13</v>
      </c>
      <c r="AE1022" s="56" t="s">
        <v>13</v>
      </c>
      <c r="AF1022" s="56" t="s">
        <v>13</v>
      </c>
      <c r="AG1022" s="56" t="s">
        <v>7330</v>
      </c>
      <c r="AH1022" s="56" t="s">
        <v>13</v>
      </c>
    </row>
    <row r="1023" spans="1:34" ht="24.9" customHeight="1" x14ac:dyDescent="0.3">
      <c r="A1023" s="54" t="s">
        <v>6465</v>
      </c>
      <c r="B1023" s="55" t="s">
        <v>6454</v>
      </c>
      <c r="C1023" s="56" t="s">
        <v>6458</v>
      </c>
      <c r="D1023" s="56" t="s">
        <v>6455</v>
      </c>
      <c r="E1023" s="56">
        <v>3</v>
      </c>
      <c r="F1023" s="56">
        <v>1</v>
      </c>
      <c r="G1023" s="56">
        <v>0</v>
      </c>
      <c r="H1023" s="56">
        <v>4</v>
      </c>
      <c r="I1023" s="56">
        <v>24</v>
      </c>
      <c r="J1023" s="104">
        <v>0.16666666666666666</v>
      </c>
      <c r="K1023" s="56" t="s">
        <v>6466</v>
      </c>
      <c r="L1023" s="56" t="s">
        <v>6459</v>
      </c>
      <c r="M1023" s="56" t="s">
        <v>6458</v>
      </c>
      <c r="N1023" s="56" t="s">
        <v>7372</v>
      </c>
      <c r="O1023" s="56"/>
      <c r="P1023" s="56"/>
      <c r="Q1023" s="56"/>
      <c r="R1023" s="56" t="s">
        <v>18</v>
      </c>
      <c r="S1023" s="57" t="s">
        <v>55</v>
      </c>
      <c r="T1023" s="58" t="s">
        <v>7330</v>
      </c>
      <c r="U1023" s="56" t="s">
        <v>13</v>
      </c>
      <c r="V1023" s="58" t="s">
        <v>13</v>
      </c>
      <c r="W1023" s="58" t="s">
        <v>7330</v>
      </c>
      <c r="X1023" s="58" t="s">
        <v>13</v>
      </c>
      <c r="Y1023" s="58" t="s">
        <v>13</v>
      </c>
      <c r="Z1023" s="58" t="s">
        <v>13</v>
      </c>
      <c r="AA1023" s="58" t="s">
        <v>13</v>
      </c>
      <c r="AB1023" s="58" t="s">
        <v>13</v>
      </c>
      <c r="AC1023" s="56" t="s">
        <v>13</v>
      </c>
      <c r="AD1023" s="56" t="s">
        <v>13</v>
      </c>
      <c r="AE1023" s="56" t="s">
        <v>13</v>
      </c>
      <c r="AF1023" s="56" t="s">
        <v>13</v>
      </c>
      <c r="AG1023" s="56" t="s">
        <v>13</v>
      </c>
      <c r="AH1023" s="56" t="s">
        <v>13</v>
      </c>
    </row>
    <row r="1024" spans="1:34" ht="24.9" customHeight="1" x14ac:dyDescent="0.3">
      <c r="A1024" s="54" t="s">
        <v>5047</v>
      </c>
      <c r="B1024" s="55" t="s">
        <v>5037</v>
      </c>
      <c r="C1024" s="56" t="s">
        <v>110</v>
      </c>
      <c r="D1024" s="56"/>
      <c r="E1024" s="56">
        <v>1</v>
      </c>
      <c r="F1024" s="56">
        <v>0</v>
      </c>
      <c r="G1024" s="56">
        <v>3</v>
      </c>
      <c r="H1024" s="56">
        <v>4</v>
      </c>
      <c r="I1024" s="56">
        <v>11</v>
      </c>
      <c r="J1024" s="104">
        <v>0.36363636363636365</v>
      </c>
      <c r="K1024" s="56" t="s">
        <v>5048</v>
      </c>
      <c r="L1024" s="56" t="s">
        <v>5040</v>
      </c>
      <c r="M1024" s="56" t="s">
        <v>5041</v>
      </c>
      <c r="N1024" s="56">
        <v>100</v>
      </c>
      <c r="O1024" s="56" t="s">
        <v>17919</v>
      </c>
      <c r="P1024" s="56" t="s">
        <v>5042</v>
      </c>
      <c r="Q1024" s="56">
        <v>100</v>
      </c>
      <c r="R1024" s="56" t="s">
        <v>18</v>
      </c>
      <c r="S1024" s="57" t="s">
        <v>418</v>
      </c>
      <c r="T1024" s="58" t="s">
        <v>7330</v>
      </c>
      <c r="U1024" s="56" t="s">
        <v>13</v>
      </c>
      <c r="V1024" s="58" t="s">
        <v>13</v>
      </c>
      <c r="W1024" s="58" t="s">
        <v>7330</v>
      </c>
      <c r="X1024" s="58" t="s">
        <v>13</v>
      </c>
      <c r="Y1024" s="58" t="s">
        <v>13</v>
      </c>
      <c r="Z1024" s="58" t="s">
        <v>7330</v>
      </c>
      <c r="AA1024" s="58" t="s">
        <v>13</v>
      </c>
      <c r="AB1024" s="58" t="s">
        <v>13</v>
      </c>
      <c r="AC1024" s="56" t="s">
        <v>13</v>
      </c>
      <c r="AD1024" s="56" t="s">
        <v>13</v>
      </c>
      <c r="AE1024" s="56" t="s">
        <v>13</v>
      </c>
      <c r="AF1024" s="56" t="s">
        <v>13</v>
      </c>
      <c r="AG1024" s="56" t="s">
        <v>13</v>
      </c>
      <c r="AH1024" s="56" t="s">
        <v>13</v>
      </c>
    </row>
    <row r="1025" spans="1:34" ht="24.9" customHeight="1" x14ac:dyDescent="0.3">
      <c r="A1025" s="54" t="s">
        <v>649</v>
      </c>
      <c r="B1025" s="55" t="s">
        <v>648</v>
      </c>
      <c r="C1025" s="56" t="s">
        <v>110</v>
      </c>
      <c r="D1025" s="56"/>
      <c r="E1025" s="56">
        <v>1</v>
      </c>
      <c r="F1025" s="56">
        <v>0</v>
      </c>
      <c r="G1025" s="56">
        <v>0</v>
      </c>
      <c r="H1025" s="56">
        <v>1</v>
      </c>
      <c r="I1025" s="56">
        <v>9</v>
      </c>
      <c r="J1025" s="104">
        <v>0.1111111111111111</v>
      </c>
      <c r="K1025" s="56" t="s">
        <v>650</v>
      </c>
      <c r="L1025" s="56" t="s">
        <v>651</v>
      </c>
      <c r="M1025" s="56" t="s">
        <v>110</v>
      </c>
      <c r="N1025" s="56">
        <v>100</v>
      </c>
      <c r="O1025" s="57" t="s">
        <v>17906</v>
      </c>
      <c r="P1025" s="56" t="s">
        <v>652</v>
      </c>
      <c r="Q1025" s="56">
        <v>100</v>
      </c>
      <c r="R1025" s="56" t="s">
        <v>18</v>
      </c>
      <c r="S1025" s="56" t="s">
        <v>130</v>
      </c>
      <c r="T1025" s="58" t="s">
        <v>7330</v>
      </c>
      <c r="U1025" s="56" t="s">
        <v>13</v>
      </c>
      <c r="V1025" s="58" t="s">
        <v>13</v>
      </c>
      <c r="W1025" s="58" t="s">
        <v>7330</v>
      </c>
      <c r="X1025" s="58" t="s">
        <v>13</v>
      </c>
      <c r="Y1025" s="58" t="s">
        <v>13</v>
      </c>
      <c r="Z1025" s="58" t="s">
        <v>7330</v>
      </c>
      <c r="AA1025" s="58" t="s">
        <v>13</v>
      </c>
      <c r="AB1025" s="58" t="s">
        <v>13</v>
      </c>
      <c r="AC1025" s="56" t="s">
        <v>7330</v>
      </c>
      <c r="AD1025" s="56" t="s">
        <v>13</v>
      </c>
      <c r="AE1025" s="56" t="s">
        <v>13</v>
      </c>
      <c r="AF1025" s="56" t="s">
        <v>7330</v>
      </c>
      <c r="AG1025" s="56" t="s">
        <v>13</v>
      </c>
      <c r="AH1025" s="56" t="s">
        <v>13</v>
      </c>
    </row>
    <row r="1026" spans="1:34" ht="24.9" customHeight="1" x14ac:dyDescent="0.3">
      <c r="A1026" s="54" t="s">
        <v>6678</v>
      </c>
      <c r="B1026" s="55" t="s">
        <v>6677</v>
      </c>
      <c r="C1026" s="56" t="s">
        <v>6680</v>
      </c>
      <c r="D1026" s="56"/>
      <c r="E1026" s="56">
        <v>2</v>
      </c>
      <c r="F1026" s="56">
        <v>0</v>
      </c>
      <c r="G1026" s="56">
        <v>0</v>
      </c>
      <c r="H1026" s="56">
        <v>2</v>
      </c>
      <c r="I1026" s="56">
        <v>25</v>
      </c>
      <c r="J1026" s="104">
        <v>0.08</v>
      </c>
      <c r="K1026" s="56" t="s">
        <v>6679</v>
      </c>
      <c r="L1026" s="56" t="s">
        <v>6681</v>
      </c>
      <c r="M1026" s="56" t="s">
        <v>6682</v>
      </c>
      <c r="N1026" s="56" t="s">
        <v>7374</v>
      </c>
      <c r="O1026" s="56"/>
      <c r="P1026" s="56"/>
      <c r="Q1026" s="56"/>
      <c r="R1026" s="56" t="s">
        <v>18</v>
      </c>
      <c r="S1026" s="56" t="s">
        <v>644</v>
      </c>
      <c r="T1026" s="58" t="s">
        <v>7330</v>
      </c>
      <c r="U1026" s="56" t="s">
        <v>13</v>
      </c>
      <c r="V1026" s="58" t="s">
        <v>13</v>
      </c>
      <c r="W1026" s="58" t="s">
        <v>7330</v>
      </c>
      <c r="X1026" s="58" t="s">
        <v>13</v>
      </c>
      <c r="Y1026" s="58" t="s">
        <v>13</v>
      </c>
      <c r="Z1026" s="58" t="s">
        <v>7330</v>
      </c>
      <c r="AA1026" s="58" t="s">
        <v>13</v>
      </c>
      <c r="AB1026" s="58" t="s">
        <v>13</v>
      </c>
      <c r="AC1026" s="56" t="s">
        <v>7330</v>
      </c>
      <c r="AD1026" s="56" t="s">
        <v>13</v>
      </c>
      <c r="AE1026" s="56" t="s">
        <v>13</v>
      </c>
      <c r="AF1026" s="56" t="s">
        <v>7330</v>
      </c>
      <c r="AG1026" s="56" t="s">
        <v>13</v>
      </c>
      <c r="AH1026" s="56" t="s">
        <v>13</v>
      </c>
    </row>
    <row r="1027" spans="1:34" ht="24.9" customHeight="1" x14ac:dyDescent="0.3">
      <c r="A1027" s="59" t="s">
        <v>1895</v>
      </c>
      <c r="B1027" s="60" t="s">
        <v>1894</v>
      </c>
      <c r="C1027" s="57" t="s">
        <v>1897</v>
      </c>
      <c r="D1027" s="57"/>
      <c r="E1027" s="57">
        <v>0</v>
      </c>
      <c r="F1027" s="57">
        <v>1</v>
      </c>
      <c r="G1027" s="57">
        <v>0</v>
      </c>
      <c r="H1027" s="57">
        <v>1</v>
      </c>
      <c r="I1027" s="57">
        <v>13</v>
      </c>
      <c r="J1027" s="104">
        <v>7.6923076923076927E-2</v>
      </c>
      <c r="K1027" s="56" t="s">
        <v>1896</v>
      </c>
      <c r="L1027" s="57" t="s">
        <v>13</v>
      </c>
      <c r="M1027" s="57" t="s">
        <v>13</v>
      </c>
      <c r="N1027" s="57" t="s">
        <v>13</v>
      </c>
      <c r="O1027" s="57"/>
      <c r="P1027" s="57"/>
      <c r="Q1027" s="57"/>
      <c r="R1027" s="57" t="s">
        <v>18</v>
      </c>
      <c r="S1027" s="57" t="s">
        <v>55</v>
      </c>
      <c r="T1027" s="61" t="s">
        <v>13</v>
      </c>
      <c r="U1027" s="56" t="s">
        <v>7330</v>
      </c>
      <c r="V1027" s="61" t="s">
        <v>13</v>
      </c>
      <c r="W1027" s="61" t="s">
        <v>13</v>
      </c>
      <c r="X1027" s="61" t="s">
        <v>7330</v>
      </c>
      <c r="Y1027" s="61" t="s">
        <v>13</v>
      </c>
      <c r="Z1027" s="61" t="s">
        <v>13</v>
      </c>
      <c r="AA1027" s="61" t="s">
        <v>13</v>
      </c>
      <c r="AB1027" s="61" t="s">
        <v>13</v>
      </c>
      <c r="AC1027" s="56" t="s">
        <v>13</v>
      </c>
      <c r="AD1027" s="56" t="s">
        <v>7330</v>
      </c>
      <c r="AE1027" s="56" t="s">
        <v>13</v>
      </c>
      <c r="AF1027" s="56" t="s">
        <v>13</v>
      </c>
      <c r="AG1027" s="56" t="s">
        <v>13</v>
      </c>
      <c r="AH1027" s="56" t="s">
        <v>13</v>
      </c>
    </row>
    <row r="1028" spans="1:34" ht="24.9" customHeight="1" x14ac:dyDescent="0.3">
      <c r="A1028" s="54" t="s">
        <v>5704</v>
      </c>
      <c r="B1028" s="55" t="s">
        <v>5702</v>
      </c>
      <c r="C1028" s="56" t="s">
        <v>5706</v>
      </c>
      <c r="D1028" s="56" t="s">
        <v>5703</v>
      </c>
      <c r="E1028" s="56">
        <v>4</v>
      </c>
      <c r="F1028" s="56">
        <v>0</v>
      </c>
      <c r="G1028" s="56">
        <v>0</v>
      </c>
      <c r="H1028" s="56">
        <v>4</v>
      </c>
      <c r="I1028" s="56">
        <v>44</v>
      </c>
      <c r="J1028" s="104">
        <v>9.0909090909090912E-2</v>
      </c>
      <c r="K1028" s="56" t="s">
        <v>5705</v>
      </c>
      <c r="L1028" s="56" t="s">
        <v>5707</v>
      </c>
      <c r="M1028" s="56" t="s">
        <v>5706</v>
      </c>
      <c r="N1028" s="56" t="s">
        <v>7374</v>
      </c>
      <c r="O1028" s="56"/>
      <c r="P1028" s="56"/>
      <c r="Q1028" s="56"/>
      <c r="R1028" s="56" t="s">
        <v>18</v>
      </c>
      <c r="S1028" s="57" t="s">
        <v>55</v>
      </c>
      <c r="T1028" s="58" t="s">
        <v>7330</v>
      </c>
      <c r="U1028" s="56" t="s">
        <v>13</v>
      </c>
      <c r="V1028" s="58" t="s">
        <v>13</v>
      </c>
      <c r="W1028" s="58" t="s">
        <v>7330</v>
      </c>
      <c r="X1028" s="58" t="s">
        <v>13</v>
      </c>
      <c r="Y1028" s="58" t="s">
        <v>13</v>
      </c>
      <c r="Z1028" s="58" t="s">
        <v>13</v>
      </c>
      <c r="AA1028" s="58" t="s">
        <v>13</v>
      </c>
      <c r="AB1028" s="58" t="s">
        <v>13</v>
      </c>
      <c r="AC1028" s="56" t="s">
        <v>13</v>
      </c>
      <c r="AD1028" s="56" t="s">
        <v>13</v>
      </c>
      <c r="AE1028" s="56" t="s">
        <v>13</v>
      </c>
      <c r="AF1028" s="56" t="s">
        <v>13</v>
      </c>
      <c r="AG1028" s="56" t="s">
        <v>13</v>
      </c>
      <c r="AH1028" s="56" t="s">
        <v>13</v>
      </c>
    </row>
    <row r="1029" spans="1:34" ht="24.9" customHeight="1" x14ac:dyDescent="0.3">
      <c r="A1029" s="54" t="s">
        <v>7191</v>
      </c>
      <c r="B1029" s="55" t="s">
        <v>7171</v>
      </c>
      <c r="C1029" s="56" t="s">
        <v>7175</v>
      </c>
      <c r="D1029" s="56" t="s">
        <v>7172</v>
      </c>
      <c r="E1029" s="56">
        <v>6</v>
      </c>
      <c r="F1029" s="56">
        <v>3</v>
      </c>
      <c r="G1029" s="56">
        <v>3</v>
      </c>
      <c r="H1029" s="56">
        <v>12</v>
      </c>
      <c r="I1029" s="56">
        <v>28</v>
      </c>
      <c r="J1029" s="104">
        <v>0.42857142857142855</v>
      </c>
      <c r="K1029" s="56" t="s">
        <v>7192</v>
      </c>
      <c r="L1029" s="56" t="s">
        <v>7176</v>
      </c>
      <c r="M1029" s="56" t="s">
        <v>7177</v>
      </c>
      <c r="N1029" s="56">
        <v>100</v>
      </c>
      <c r="O1029" s="56"/>
      <c r="P1029" s="56"/>
      <c r="Q1029" s="56"/>
      <c r="R1029" s="56" t="s">
        <v>18</v>
      </c>
      <c r="S1029" s="56" t="s">
        <v>79</v>
      </c>
      <c r="T1029" s="58" t="s">
        <v>7330</v>
      </c>
      <c r="U1029" s="56" t="s">
        <v>13</v>
      </c>
      <c r="V1029" s="58" t="s">
        <v>13</v>
      </c>
      <c r="W1029" s="58" t="s">
        <v>7330</v>
      </c>
      <c r="X1029" s="58" t="s">
        <v>13</v>
      </c>
      <c r="Y1029" s="58" t="s">
        <v>13</v>
      </c>
      <c r="Z1029" s="58" t="s">
        <v>13</v>
      </c>
      <c r="AA1029" s="58" t="s">
        <v>13</v>
      </c>
      <c r="AB1029" s="58" t="s">
        <v>13</v>
      </c>
      <c r="AC1029" s="56" t="s">
        <v>13</v>
      </c>
      <c r="AD1029" s="56" t="s">
        <v>13</v>
      </c>
      <c r="AE1029" s="56" t="s">
        <v>13</v>
      </c>
      <c r="AF1029" s="56" t="s">
        <v>13</v>
      </c>
      <c r="AG1029" s="56" t="s">
        <v>13</v>
      </c>
      <c r="AH1029" s="56" t="s">
        <v>13</v>
      </c>
    </row>
    <row r="1030" spans="1:34" ht="24.9" customHeight="1" x14ac:dyDescent="0.3">
      <c r="A1030" s="54" t="s">
        <v>2368</v>
      </c>
      <c r="B1030" s="55" t="s">
        <v>2367</v>
      </c>
      <c r="C1030" s="56" t="s">
        <v>110</v>
      </c>
      <c r="D1030" s="56"/>
      <c r="E1030" s="56">
        <v>1</v>
      </c>
      <c r="F1030" s="56">
        <v>0</v>
      </c>
      <c r="G1030" s="56">
        <v>0</v>
      </c>
      <c r="H1030" s="56">
        <v>1</v>
      </c>
      <c r="I1030" s="56">
        <v>2</v>
      </c>
      <c r="J1030" s="104">
        <v>0.5</v>
      </c>
      <c r="K1030" s="56" t="s">
        <v>2369</v>
      </c>
      <c r="L1030" s="56" t="s">
        <v>2370</v>
      </c>
      <c r="M1030" s="56" t="s">
        <v>110</v>
      </c>
      <c r="N1030" s="56">
        <v>100</v>
      </c>
      <c r="O1030" s="56" t="s">
        <v>17919</v>
      </c>
      <c r="P1030" s="56" t="s">
        <v>2371</v>
      </c>
      <c r="Q1030" s="56">
        <v>100</v>
      </c>
      <c r="R1030" s="56" t="s">
        <v>112</v>
      </c>
      <c r="S1030" s="57" t="s">
        <v>113</v>
      </c>
      <c r="T1030" s="58" t="s">
        <v>7330</v>
      </c>
      <c r="U1030" s="56" t="s">
        <v>13</v>
      </c>
      <c r="V1030" s="58" t="s">
        <v>13</v>
      </c>
      <c r="W1030" s="58" t="s">
        <v>7330</v>
      </c>
      <c r="X1030" s="58" t="s">
        <v>13</v>
      </c>
      <c r="Y1030" s="58" t="s">
        <v>13</v>
      </c>
      <c r="Z1030" s="58" t="s">
        <v>13</v>
      </c>
      <c r="AA1030" s="58" t="s">
        <v>13</v>
      </c>
      <c r="AB1030" s="58" t="s">
        <v>13</v>
      </c>
      <c r="AC1030" s="56" t="s">
        <v>13</v>
      </c>
      <c r="AD1030" s="56" t="s">
        <v>13</v>
      </c>
      <c r="AE1030" s="56" t="s">
        <v>13</v>
      </c>
      <c r="AF1030" s="56" t="s">
        <v>13</v>
      </c>
      <c r="AG1030" s="56" t="s">
        <v>13</v>
      </c>
      <c r="AH1030" s="56" t="s">
        <v>13</v>
      </c>
    </row>
    <row r="1031" spans="1:34" ht="24.9" customHeight="1" x14ac:dyDescent="0.3">
      <c r="A1031" s="54" t="s">
        <v>1306</v>
      </c>
      <c r="B1031" s="55" t="s">
        <v>1282</v>
      </c>
      <c r="C1031" s="56" t="s">
        <v>1286</v>
      </c>
      <c r="D1031" s="56" t="s">
        <v>1283</v>
      </c>
      <c r="E1031" s="56">
        <v>4</v>
      </c>
      <c r="F1031" s="56">
        <v>3</v>
      </c>
      <c r="G1031" s="56">
        <v>3</v>
      </c>
      <c r="H1031" s="56">
        <v>10</v>
      </c>
      <c r="I1031" s="56">
        <v>21</v>
      </c>
      <c r="J1031" s="104">
        <v>0.47619047619047616</v>
      </c>
      <c r="K1031" s="56" t="s">
        <v>1307</v>
      </c>
      <c r="L1031" s="56" t="s">
        <v>1287</v>
      </c>
      <c r="M1031" s="56" t="s">
        <v>1286</v>
      </c>
      <c r="N1031" s="56">
        <v>100</v>
      </c>
      <c r="O1031" s="56"/>
      <c r="P1031" s="56"/>
      <c r="Q1031" s="56"/>
      <c r="R1031" s="56" t="s">
        <v>402</v>
      </c>
      <c r="S1031" s="56" t="s">
        <v>149</v>
      </c>
      <c r="T1031" s="58" t="s">
        <v>7330</v>
      </c>
      <c r="U1031" s="56" t="s">
        <v>13</v>
      </c>
      <c r="V1031" s="58" t="s">
        <v>13</v>
      </c>
      <c r="W1031" s="58" t="s">
        <v>7330</v>
      </c>
      <c r="X1031" s="58" t="s">
        <v>13</v>
      </c>
      <c r="Y1031" s="58" t="s">
        <v>13</v>
      </c>
      <c r="Z1031" s="58" t="s">
        <v>13</v>
      </c>
      <c r="AA1031" s="58" t="s">
        <v>13</v>
      </c>
      <c r="AB1031" s="58" t="s">
        <v>13</v>
      </c>
      <c r="AC1031" s="56" t="s">
        <v>7330</v>
      </c>
      <c r="AD1031" s="56" t="s">
        <v>13</v>
      </c>
      <c r="AE1031" s="56" t="s">
        <v>13</v>
      </c>
      <c r="AF1031" s="56" t="s">
        <v>7330</v>
      </c>
      <c r="AG1031" s="56" t="s">
        <v>13</v>
      </c>
      <c r="AH1031" s="56" t="s">
        <v>13</v>
      </c>
    </row>
    <row r="1032" spans="1:34" ht="24.9" customHeight="1" x14ac:dyDescent="0.3">
      <c r="A1032" s="54" t="s">
        <v>4067</v>
      </c>
      <c r="B1032" s="55" t="s">
        <v>4057</v>
      </c>
      <c r="C1032" s="56" t="s">
        <v>4060</v>
      </c>
      <c r="D1032" s="56" t="s">
        <v>7426</v>
      </c>
      <c r="E1032" s="56">
        <v>1</v>
      </c>
      <c r="F1032" s="56">
        <v>0</v>
      </c>
      <c r="G1032" s="56">
        <v>3</v>
      </c>
      <c r="H1032" s="56">
        <v>4</v>
      </c>
      <c r="I1032" s="56">
        <v>46</v>
      </c>
      <c r="J1032" s="104">
        <v>8.6956521739130432E-2</v>
      </c>
      <c r="K1032" s="56" t="s">
        <v>4068</v>
      </c>
      <c r="L1032" s="56" t="s">
        <v>4061</v>
      </c>
      <c r="M1032" s="56" t="s">
        <v>4062</v>
      </c>
      <c r="N1032" s="56" t="s">
        <v>7386</v>
      </c>
      <c r="O1032" s="56"/>
      <c r="P1032" s="56"/>
      <c r="Q1032" s="56"/>
      <c r="R1032" s="56" t="s">
        <v>18</v>
      </c>
      <c r="S1032" s="56" t="s">
        <v>644</v>
      </c>
      <c r="T1032" s="58" t="s">
        <v>7330</v>
      </c>
      <c r="U1032" s="56" t="s">
        <v>13</v>
      </c>
      <c r="V1032" s="58" t="s">
        <v>13</v>
      </c>
      <c r="W1032" s="58" t="s">
        <v>7330</v>
      </c>
      <c r="X1032" s="58" t="s">
        <v>13</v>
      </c>
      <c r="Y1032" s="58" t="s">
        <v>13</v>
      </c>
      <c r="Z1032" s="58" t="s">
        <v>13</v>
      </c>
      <c r="AA1032" s="58" t="s">
        <v>13</v>
      </c>
      <c r="AB1032" s="58" t="s">
        <v>13</v>
      </c>
      <c r="AC1032" s="56" t="s">
        <v>13</v>
      </c>
      <c r="AD1032" s="56" t="s">
        <v>13</v>
      </c>
      <c r="AE1032" s="56" t="s">
        <v>13</v>
      </c>
      <c r="AF1032" s="56" t="s">
        <v>7330</v>
      </c>
      <c r="AG1032" s="56" t="s">
        <v>13</v>
      </c>
      <c r="AH1032" s="56" t="s">
        <v>13</v>
      </c>
    </row>
    <row r="1033" spans="1:34" ht="24.9" customHeight="1" x14ac:dyDescent="0.3">
      <c r="A1033" s="54" t="s">
        <v>4838</v>
      </c>
      <c r="B1033" s="55" t="s">
        <v>4833</v>
      </c>
      <c r="C1033" s="56" t="s">
        <v>110</v>
      </c>
      <c r="D1033" s="56"/>
      <c r="E1033" s="56">
        <v>1</v>
      </c>
      <c r="F1033" s="56">
        <v>0</v>
      </c>
      <c r="G1033" s="56">
        <v>1</v>
      </c>
      <c r="H1033" s="56">
        <v>2</v>
      </c>
      <c r="I1033" s="56">
        <v>20</v>
      </c>
      <c r="J1033" s="104">
        <v>0.1</v>
      </c>
      <c r="K1033" s="56" t="s">
        <v>4839</v>
      </c>
      <c r="L1033" s="56" t="s">
        <v>4836</v>
      </c>
      <c r="M1033" s="56" t="s">
        <v>110</v>
      </c>
      <c r="N1033" s="56">
        <v>100</v>
      </c>
      <c r="O1033" s="57" t="s">
        <v>17906</v>
      </c>
      <c r="P1033" s="56" t="s">
        <v>4837</v>
      </c>
      <c r="Q1033" s="56">
        <v>100</v>
      </c>
      <c r="R1033" s="56" t="s">
        <v>63</v>
      </c>
      <c r="S1033" s="56" t="s">
        <v>113</v>
      </c>
      <c r="T1033" s="58" t="s">
        <v>7330</v>
      </c>
      <c r="U1033" s="56" t="s">
        <v>13</v>
      </c>
      <c r="V1033" s="58" t="s">
        <v>13</v>
      </c>
      <c r="W1033" s="58" t="s">
        <v>7330</v>
      </c>
      <c r="X1033" s="58" t="s">
        <v>13</v>
      </c>
      <c r="Y1033" s="58" t="s">
        <v>13</v>
      </c>
      <c r="Z1033" s="58" t="s">
        <v>13</v>
      </c>
      <c r="AA1033" s="58" t="s">
        <v>13</v>
      </c>
      <c r="AB1033" s="58" t="s">
        <v>13</v>
      </c>
      <c r="AC1033" s="56" t="s">
        <v>13</v>
      </c>
      <c r="AD1033" s="56" t="s">
        <v>13</v>
      </c>
      <c r="AE1033" s="56" t="s">
        <v>13</v>
      </c>
      <c r="AF1033" s="56" t="s">
        <v>13</v>
      </c>
      <c r="AG1033" s="56" t="s">
        <v>13</v>
      </c>
      <c r="AH1033" s="56" t="s">
        <v>13</v>
      </c>
    </row>
    <row r="1034" spans="1:34" ht="24.9" customHeight="1" x14ac:dyDescent="0.3">
      <c r="A1034" s="54" t="s">
        <v>1913</v>
      </c>
      <c r="B1034" s="55" t="s">
        <v>1898</v>
      </c>
      <c r="C1034" s="56" t="s">
        <v>1902</v>
      </c>
      <c r="D1034" s="56" t="s">
        <v>1899</v>
      </c>
      <c r="E1034" s="56">
        <v>4</v>
      </c>
      <c r="F1034" s="56">
        <v>1</v>
      </c>
      <c r="G1034" s="56">
        <v>1</v>
      </c>
      <c r="H1034" s="56">
        <v>6</v>
      </c>
      <c r="I1034" s="56">
        <v>25</v>
      </c>
      <c r="J1034" s="104">
        <v>0.24</v>
      </c>
      <c r="K1034" s="56" t="s">
        <v>1914</v>
      </c>
      <c r="L1034" s="56" t="s">
        <v>1903</v>
      </c>
      <c r="M1034" s="56" t="s">
        <v>1902</v>
      </c>
      <c r="N1034" s="56" t="s">
        <v>7387</v>
      </c>
      <c r="O1034" s="56"/>
      <c r="P1034" s="56"/>
      <c r="Q1034" s="56"/>
      <c r="R1034" s="56" t="s">
        <v>18</v>
      </c>
      <c r="S1034" s="57" t="s">
        <v>55</v>
      </c>
      <c r="T1034" s="58" t="s">
        <v>7330</v>
      </c>
      <c r="U1034" s="56" t="s">
        <v>13</v>
      </c>
      <c r="V1034" s="58" t="s">
        <v>13</v>
      </c>
      <c r="W1034" s="58" t="s">
        <v>7330</v>
      </c>
      <c r="X1034" s="58" t="s">
        <v>13</v>
      </c>
      <c r="Y1034" s="58" t="s">
        <v>13</v>
      </c>
      <c r="Z1034" s="58" t="s">
        <v>13</v>
      </c>
      <c r="AA1034" s="58" t="s">
        <v>13</v>
      </c>
      <c r="AB1034" s="58" t="s">
        <v>13</v>
      </c>
      <c r="AC1034" s="56" t="s">
        <v>13</v>
      </c>
      <c r="AD1034" s="56" t="s">
        <v>13</v>
      </c>
      <c r="AE1034" s="56" t="s">
        <v>13</v>
      </c>
      <c r="AF1034" s="56" t="s">
        <v>13</v>
      </c>
      <c r="AG1034" s="56" t="s">
        <v>13</v>
      </c>
      <c r="AH1034" s="56" t="s">
        <v>13</v>
      </c>
    </row>
    <row r="1035" spans="1:34" ht="24.9" customHeight="1" x14ac:dyDescent="0.3">
      <c r="A1035" s="54" t="s">
        <v>5374</v>
      </c>
      <c r="B1035" s="55" t="s">
        <v>5354</v>
      </c>
      <c r="C1035" s="56" t="s">
        <v>5357</v>
      </c>
      <c r="D1035" s="56"/>
      <c r="E1035" s="56">
        <v>6</v>
      </c>
      <c r="F1035" s="56">
        <v>2</v>
      </c>
      <c r="G1035" s="56">
        <v>4</v>
      </c>
      <c r="H1035" s="56">
        <v>12</v>
      </c>
      <c r="I1035" s="56">
        <v>19</v>
      </c>
      <c r="J1035" s="104">
        <v>0.63157894736842102</v>
      </c>
      <c r="K1035" s="56" t="s">
        <v>5375</v>
      </c>
      <c r="L1035" s="56" t="s">
        <v>5358</v>
      </c>
      <c r="M1035" s="56" t="s">
        <v>202</v>
      </c>
      <c r="N1035" s="56" t="s">
        <v>7378</v>
      </c>
      <c r="O1035" s="56"/>
      <c r="P1035" s="56"/>
      <c r="Q1035" s="56"/>
      <c r="R1035" s="56" t="s">
        <v>18</v>
      </c>
      <c r="S1035" s="56" t="s">
        <v>113</v>
      </c>
      <c r="T1035" s="58" t="s">
        <v>7330</v>
      </c>
      <c r="U1035" s="56" t="s">
        <v>13</v>
      </c>
      <c r="V1035" s="58" t="s">
        <v>13</v>
      </c>
      <c r="W1035" s="58" t="s">
        <v>7330</v>
      </c>
      <c r="X1035" s="58" t="s">
        <v>13</v>
      </c>
      <c r="Y1035" s="58" t="s">
        <v>13</v>
      </c>
      <c r="Z1035" s="58" t="s">
        <v>7330</v>
      </c>
      <c r="AA1035" s="58" t="s">
        <v>13</v>
      </c>
      <c r="AB1035" s="58" t="s">
        <v>13</v>
      </c>
      <c r="AC1035" s="56" t="s">
        <v>7330</v>
      </c>
      <c r="AD1035" s="56" t="s">
        <v>13</v>
      </c>
      <c r="AE1035" s="56" t="s">
        <v>13</v>
      </c>
      <c r="AF1035" s="56" t="s">
        <v>7330</v>
      </c>
      <c r="AG1035" s="56" t="s">
        <v>13</v>
      </c>
      <c r="AH1035" s="56" t="s">
        <v>13</v>
      </c>
    </row>
    <row r="1036" spans="1:34" ht="24.9" customHeight="1" x14ac:dyDescent="0.3">
      <c r="A1036" s="54" t="s">
        <v>4046</v>
      </c>
      <c r="B1036" s="55" t="s">
        <v>4038</v>
      </c>
      <c r="C1036" s="56" t="s">
        <v>4042</v>
      </c>
      <c r="D1036" s="56" t="s">
        <v>4039</v>
      </c>
      <c r="E1036" s="56">
        <v>1</v>
      </c>
      <c r="F1036" s="56">
        <v>1</v>
      </c>
      <c r="G1036" s="56">
        <v>1</v>
      </c>
      <c r="H1036" s="56">
        <v>3</v>
      </c>
      <c r="I1036" s="56">
        <v>18</v>
      </c>
      <c r="J1036" s="104">
        <v>0.16666666666666666</v>
      </c>
      <c r="K1036" s="56" t="s">
        <v>4047</v>
      </c>
      <c r="L1036" s="56" t="s">
        <v>4043</v>
      </c>
      <c r="M1036" s="56" t="s">
        <v>4042</v>
      </c>
      <c r="N1036" s="56">
        <v>100</v>
      </c>
      <c r="O1036" s="56"/>
      <c r="P1036" s="56"/>
      <c r="Q1036" s="56"/>
      <c r="R1036" s="56" t="s">
        <v>18</v>
      </c>
      <c r="S1036" s="56" t="s">
        <v>403</v>
      </c>
      <c r="T1036" s="58" t="s">
        <v>7330</v>
      </c>
      <c r="U1036" s="56" t="s">
        <v>13</v>
      </c>
      <c r="V1036" s="58" t="s">
        <v>13</v>
      </c>
      <c r="W1036" s="58" t="s">
        <v>7330</v>
      </c>
      <c r="X1036" s="58" t="s">
        <v>13</v>
      </c>
      <c r="Y1036" s="58" t="s">
        <v>13</v>
      </c>
      <c r="Z1036" s="58" t="s">
        <v>13</v>
      </c>
      <c r="AA1036" s="58" t="s">
        <v>13</v>
      </c>
      <c r="AB1036" s="58" t="s">
        <v>13</v>
      </c>
      <c r="AC1036" s="56" t="s">
        <v>13</v>
      </c>
      <c r="AD1036" s="56" t="s">
        <v>13</v>
      </c>
      <c r="AE1036" s="56" t="s">
        <v>13</v>
      </c>
      <c r="AF1036" s="56" t="s">
        <v>13</v>
      </c>
      <c r="AG1036" s="56" t="s">
        <v>13</v>
      </c>
      <c r="AH1036" s="56" t="s">
        <v>13</v>
      </c>
    </row>
    <row r="1037" spans="1:34" ht="24.9" customHeight="1" x14ac:dyDescent="0.3">
      <c r="A1037" s="59" t="s">
        <v>2447</v>
      </c>
      <c r="B1037" s="60" t="s">
        <v>2446</v>
      </c>
      <c r="C1037" s="57" t="s">
        <v>2449</v>
      </c>
      <c r="D1037" s="57" t="s">
        <v>7424</v>
      </c>
      <c r="E1037" s="57">
        <v>0</v>
      </c>
      <c r="F1037" s="57">
        <v>1</v>
      </c>
      <c r="G1037" s="57">
        <v>2</v>
      </c>
      <c r="H1037" s="57">
        <v>3</v>
      </c>
      <c r="I1037" s="57">
        <v>12</v>
      </c>
      <c r="J1037" s="104">
        <v>0.25</v>
      </c>
      <c r="K1037" s="56" t="s">
        <v>2448</v>
      </c>
      <c r="L1037" s="57" t="s">
        <v>2450</v>
      </c>
      <c r="M1037" s="57" t="s">
        <v>2451</v>
      </c>
      <c r="N1037" s="57">
        <v>100</v>
      </c>
      <c r="O1037" s="57"/>
      <c r="P1037" s="57"/>
      <c r="Q1037" s="57"/>
      <c r="R1037" s="57" t="s">
        <v>18</v>
      </c>
      <c r="S1037" s="57" t="s">
        <v>680</v>
      </c>
      <c r="T1037" s="61" t="s">
        <v>13</v>
      </c>
      <c r="U1037" s="56" t="s">
        <v>7330</v>
      </c>
      <c r="V1037" s="61" t="s">
        <v>13</v>
      </c>
      <c r="W1037" s="61" t="s">
        <v>13</v>
      </c>
      <c r="X1037" s="61" t="s">
        <v>13</v>
      </c>
      <c r="Y1037" s="61" t="s">
        <v>13</v>
      </c>
      <c r="Z1037" s="61" t="s">
        <v>13</v>
      </c>
      <c r="AA1037" s="61" t="s">
        <v>13</v>
      </c>
      <c r="AB1037" s="61" t="s">
        <v>13</v>
      </c>
      <c r="AC1037" s="56" t="s">
        <v>13</v>
      </c>
      <c r="AD1037" s="56" t="s">
        <v>13</v>
      </c>
      <c r="AE1037" s="56" t="s">
        <v>13</v>
      </c>
      <c r="AF1037" s="56" t="s">
        <v>13</v>
      </c>
      <c r="AG1037" s="56" t="s">
        <v>7330</v>
      </c>
      <c r="AH1037" s="56" t="s">
        <v>13</v>
      </c>
    </row>
    <row r="1038" spans="1:34" ht="24.9" customHeight="1" x14ac:dyDescent="0.3">
      <c r="A1038" s="54" t="s">
        <v>4765</v>
      </c>
      <c r="B1038" s="55" t="s">
        <v>4763</v>
      </c>
      <c r="C1038" s="56" t="s">
        <v>4767</v>
      </c>
      <c r="D1038" s="56" t="s">
        <v>4764</v>
      </c>
      <c r="E1038" s="56">
        <v>1</v>
      </c>
      <c r="F1038" s="56">
        <v>0</v>
      </c>
      <c r="G1038" s="56">
        <v>0</v>
      </c>
      <c r="H1038" s="56">
        <v>1</v>
      </c>
      <c r="I1038" s="56">
        <v>6</v>
      </c>
      <c r="J1038" s="104">
        <v>0.16666666666666666</v>
      </c>
      <c r="K1038" s="56" t="s">
        <v>4766</v>
      </c>
      <c r="L1038" s="56" t="s">
        <v>4768</v>
      </c>
      <c r="M1038" s="56" t="s">
        <v>4767</v>
      </c>
      <c r="N1038" s="56">
        <v>100</v>
      </c>
      <c r="O1038" s="56"/>
      <c r="P1038" s="56"/>
      <c r="Q1038" s="56"/>
      <c r="R1038" s="56" t="s">
        <v>236</v>
      </c>
      <c r="S1038" s="57" t="s">
        <v>250</v>
      </c>
      <c r="T1038" s="58" t="s">
        <v>7330</v>
      </c>
      <c r="U1038" s="56" t="s">
        <v>13</v>
      </c>
      <c r="V1038" s="58" t="s">
        <v>13</v>
      </c>
      <c r="W1038" s="58" t="s">
        <v>7330</v>
      </c>
      <c r="X1038" s="58" t="s">
        <v>13</v>
      </c>
      <c r="Y1038" s="58" t="s">
        <v>13</v>
      </c>
      <c r="Z1038" s="58" t="s">
        <v>13</v>
      </c>
      <c r="AA1038" s="58" t="s">
        <v>13</v>
      </c>
      <c r="AB1038" s="58" t="s">
        <v>13</v>
      </c>
      <c r="AC1038" s="56" t="s">
        <v>13</v>
      </c>
      <c r="AD1038" s="56" t="s">
        <v>13</v>
      </c>
      <c r="AE1038" s="56" t="s">
        <v>13</v>
      </c>
      <c r="AF1038" s="56" t="s">
        <v>13</v>
      </c>
      <c r="AG1038" s="56" t="s">
        <v>13</v>
      </c>
      <c r="AH1038" s="56" t="s">
        <v>13</v>
      </c>
    </row>
    <row r="1039" spans="1:34" ht="24.9" customHeight="1" x14ac:dyDescent="0.3">
      <c r="A1039" s="54" t="s">
        <v>1494</v>
      </c>
      <c r="B1039" s="55" t="s">
        <v>1488</v>
      </c>
      <c r="C1039" s="56" t="s">
        <v>1492</v>
      </c>
      <c r="D1039" s="56" t="s">
        <v>1489</v>
      </c>
      <c r="E1039" s="56">
        <v>1</v>
      </c>
      <c r="F1039" s="56">
        <v>0</v>
      </c>
      <c r="G1039" s="56">
        <v>1</v>
      </c>
      <c r="H1039" s="56">
        <v>2</v>
      </c>
      <c r="I1039" s="56">
        <v>43</v>
      </c>
      <c r="J1039" s="104">
        <v>4.6511627906976744E-2</v>
      </c>
      <c r="K1039" s="56" t="s">
        <v>1495</v>
      </c>
      <c r="L1039" s="56" t="s">
        <v>1493</v>
      </c>
      <c r="M1039" s="56" t="s">
        <v>1492</v>
      </c>
      <c r="N1039" s="56" t="s">
        <v>7374</v>
      </c>
      <c r="O1039" s="56"/>
      <c r="P1039" s="56"/>
      <c r="Q1039" s="56"/>
      <c r="R1039" s="56" t="s">
        <v>18</v>
      </c>
      <c r="S1039" s="57" t="s">
        <v>55</v>
      </c>
      <c r="T1039" s="58" t="s">
        <v>7330</v>
      </c>
      <c r="U1039" s="56" t="s">
        <v>13</v>
      </c>
      <c r="V1039" s="58" t="s">
        <v>13</v>
      </c>
      <c r="W1039" s="58" t="s">
        <v>7330</v>
      </c>
      <c r="X1039" s="58" t="s">
        <v>13</v>
      </c>
      <c r="Y1039" s="58" t="s">
        <v>13</v>
      </c>
      <c r="Z1039" s="58" t="s">
        <v>13</v>
      </c>
      <c r="AA1039" s="58" t="s">
        <v>13</v>
      </c>
      <c r="AB1039" s="58" t="s">
        <v>13</v>
      </c>
      <c r="AC1039" s="56" t="s">
        <v>13</v>
      </c>
      <c r="AD1039" s="56" t="s">
        <v>13</v>
      </c>
      <c r="AE1039" s="56" t="s">
        <v>13</v>
      </c>
      <c r="AF1039" s="56" t="s">
        <v>13</v>
      </c>
      <c r="AG1039" s="56" t="s">
        <v>13</v>
      </c>
      <c r="AH1039" s="56" t="s">
        <v>13</v>
      </c>
    </row>
    <row r="1040" spans="1:34" ht="24.9" customHeight="1" x14ac:dyDescent="0.3">
      <c r="A1040" s="54" t="s">
        <v>2409</v>
      </c>
      <c r="B1040" s="55" t="s">
        <v>2383</v>
      </c>
      <c r="C1040" s="56" t="s">
        <v>2387</v>
      </c>
      <c r="D1040" s="56" t="s">
        <v>2384</v>
      </c>
      <c r="E1040" s="56">
        <v>6</v>
      </c>
      <c r="F1040" s="56">
        <v>0</v>
      </c>
      <c r="G1040" s="56">
        <v>8</v>
      </c>
      <c r="H1040" s="56">
        <v>14</v>
      </c>
      <c r="I1040" s="56">
        <v>28</v>
      </c>
      <c r="J1040" s="104">
        <v>0.5</v>
      </c>
      <c r="K1040" s="56" t="s">
        <v>2386</v>
      </c>
      <c r="L1040" s="56" t="s">
        <v>2388</v>
      </c>
      <c r="M1040" s="56" t="s">
        <v>2389</v>
      </c>
      <c r="N1040" s="56" t="s">
        <v>7378</v>
      </c>
      <c r="O1040" s="56"/>
      <c r="P1040" s="56"/>
      <c r="Q1040" s="56"/>
      <c r="R1040" s="56" t="s">
        <v>63</v>
      </c>
      <c r="S1040" s="56" t="s">
        <v>250</v>
      </c>
      <c r="T1040" s="58" t="s">
        <v>7330</v>
      </c>
      <c r="U1040" s="56" t="s">
        <v>13</v>
      </c>
      <c r="V1040" s="58" t="s">
        <v>13</v>
      </c>
      <c r="W1040" s="58" t="s">
        <v>7330</v>
      </c>
      <c r="X1040" s="58" t="s">
        <v>13</v>
      </c>
      <c r="Y1040" s="58" t="s">
        <v>13</v>
      </c>
      <c r="Z1040" s="58" t="s">
        <v>13</v>
      </c>
      <c r="AA1040" s="58" t="s">
        <v>13</v>
      </c>
      <c r="AB1040" s="58" t="s">
        <v>13</v>
      </c>
      <c r="AC1040" s="56" t="s">
        <v>7330</v>
      </c>
      <c r="AD1040" s="56" t="s">
        <v>13</v>
      </c>
      <c r="AE1040" s="56" t="s">
        <v>13</v>
      </c>
      <c r="AF1040" s="56" t="s">
        <v>13</v>
      </c>
      <c r="AG1040" s="56" t="s">
        <v>13</v>
      </c>
      <c r="AH1040" s="56" t="s">
        <v>13</v>
      </c>
    </row>
    <row r="1041" spans="1:34" ht="24.9" customHeight="1" x14ac:dyDescent="0.3">
      <c r="A1041" s="59" t="s">
        <v>732</v>
      </c>
      <c r="B1041" s="60" t="s">
        <v>726</v>
      </c>
      <c r="C1041" s="57" t="s">
        <v>729</v>
      </c>
      <c r="D1041" s="57"/>
      <c r="E1041" s="56">
        <v>6</v>
      </c>
      <c r="F1041" s="56">
        <v>2</v>
      </c>
      <c r="G1041" s="56">
        <v>2</v>
      </c>
      <c r="H1041" s="56">
        <v>10</v>
      </c>
      <c r="I1041" s="56">
        <v>30</v>
      </c>
      <c r="J1041" s="104">
        <v>0.33333333333333331</v>
      </c>
      <c r="K1041" s="56" t="s">
        <v>733</v>
      </c>
      <c r="L1041" s="57" t="s">
        <v>730</v>
      </c>
      <c r="M1041" s="57" t="s">
        <v>731</v>
      </c>
      <c r="N1041" s="57">
        <v>100</v>
      </c>
      <c r="O1041" s="57"/>
      <c r="P1041" s="57"/>
      <c r="Q1041" s="57"/>
      <c r="R1041" s="57" t="s">
        <v>18</v>
      </c>
      <c r="S1041" s="56" t="s">
        <v>644</v>
      </c>
      <c r="T1041" s="61" t="s">
        <v>13</v>
      </c>
      <c r="U1041" s="56" t="s">
        <v>7330</v>
      </c>
      <c r="V1041" s="61" t="s">
        <v>13</v>
      </c>
      <c r="W1041" s="61" t="s">
        <v>13</v>
      </c>
      <c r="X1041" s="61" t="s">
        <v>7330</v>
      </c>
      <c r="Y1041" s="61" t="s">
        <v>13</v>
      </c>
      <c r="Z1041" s="61" t="s">
        <v>13</v>
      </c>
      <c r="AA1041" s="61" t="s">
        <v>13</v>
      </c>
      <c r="AB1041" s="61" t="s">
        <v>13</v>
      </c>
      <c r="AC1041" s="56" t="s">
        <v>13</v>
      </c>
      <c r="AD1041" s="56" t="s">
        <v>7330</v>
      </c>
      <c r="AE1041" s="56" t="s">
        <v>13</v>
      </c>
      <c r="AF1041" s="56" t="s">
        <v>13</v>
      </c>
      <c r="AG1041" s="56" t="s">
        <v>13</v>
      </c>
      <c r="AH1041" s="56" t="s">
        <v>13</v>
      </c>
    </row>
    <row r="1042" spans="1:34" ht="24.9" customHeight="1" x14ac:dyDescent="0.3">
      <c r="A1042" s="54" t="s">
        <v>7027</v>
      </c>
      <c r="B1042" s="55" t="s">
        <v>7021</v>
      </c>
      <c r="C1042" s="56" t="s">
        <v>7025</v>
      </c>
      <c r="D1042" s="56" t="s">
        <v>7022</v>
      </c>
      <c r="E1042" s="56">
        <v>1</v>
      </c>
      <c r="F1042" s="56">
        <v>1</v>
      </c>
      <c r="G1042" s="56">
        <v>0</v>
      </c>
      <c r="H1042" s="56">
        <v>2</v>
      </c>
      <c r="I1042" s="56">
        <v>17</v>
      </c>
      <c r="J1042" s="104">
        <v>0.11764705882352941</v>
      </c>
      <c r="K1042" s="56" t="s">
        <v>7028</v>
      </c>
      <c r="L1042" s="56" t="s">
        <v>7026</v>
      </c>
      <c r="M1042" s="56" t="s">
        <v>7025</v>
      </c>
      <c r="N1042" s="56" t="s">
        <v>7378</v>
      </c>
      <c r="O1042" s="56"/>
      <c r="P1042" s="56"/>
      <c r="Q1042" s="56"/>
      <c r="R1042" s="56" t="s">
        <v>18</v>
      </c>
      <c r="S1042" s="56" t="s">
        <v>149</v>
      </c>
      <c r="T1042" s="58" t="s">
        <v>7330</v>
      </c>
      <c r="U1042" s="56" t="s">
        <v>13</v>
      </c>
      <c r="V1042" s="58" t="s">
        <v>13</v>
      </c>
      <c r="W1042" s="58" t="s">
        <v>7330</v>
      </c>
      <c r="X1042" s="58" t="s">
        <v>13</v>
      </c>
      <c r="Y1042" s="58" t="s">
        <v>13</v>
      </c>
      <c r="Z1042" s="58" t="s">
        <v>13</v>
      </c>
      <c r="AA1042" s="58" t="s">
        <v>13</v>
      </c>
      <c r="AB1042" s="58" t="s">
        <v>13</v>
      </c>
      <c r="AC1042" s="56" t="s">
        <v>13</v>
      </c>
      <c r="AD1042" s="56" t="s">
        <v>13</v>
      </c>
      <c r="AE1042" s="56" t="s">
        <v>13</v>
      </c>
      <c r="AF1042" s="56" t="s">
        <v>13</v>
      </c>
      <c r="AG1042" s="56" t="s">
        <v>13</v>
      </c>
      <c r="AH1042" s="56" t="s">
        <v>13</v>
      </c>
    </row>
    <row r="1043" spans="1:34" ht="24.9" customHeight="1" x14ac:dyDescent="0.3">
      <c r="A1043" s="54" t="s">
        <v>1697</v>
      </c>
      <c r="B1043" s="55" t="s">
        <v>1670</v>
      </c>
      <c r="C1043" s="56" t="s">
        <v>1674</v>
      </c>
      <c r="D1043" s="56" t="s">
        <v>1671</v>
      </c>
      <c r="E1043" s="56">
        <v>7</v>
      </c>
      <c r="F1043" s="56">
        <v>1</v>
      </c>
      <c r="G1043" s="56">
        <v>6</v>
      </c>
      <c r="H1043" s="56">
        <v>14</v>
      </c>
      <c r="I1043" s="56">
        <v>20</v>
      </c>
      <c r="J1043" s="104">
        <v>0.7</v>
      </c>
      <c r="K1043" s="56" t="s">
        <v>1698</v>
      </c>
      <c r="L1043" s="56" t="s">
        <v>1675</v>
      </c>
      <c r="M1043" s="56" t="s">
        <v>1676</v>
      </c>
      <c r="N1043" s="56">
        <v>100</v>
      </c>
      <c r="O1043" s="56"/>
      <c r="P1043" s="56"/>
      <c r="Q1043" s="56"/>
      <c r="R1043" s="56" t="s">
        <v>18</v>
      </c>
      <c r="S1043" s="56" t="s">
        <v>102</v>
      </c>
      <c r="T1043" s="58" t="s">
        <v>7330</v>
      </c>
      <c r="U1043" s="56" t="s">
        <v>13</v>
      </c>
      <c r="V1043" s="58" t="s">
        <v>13</v>
      </c>
      <c r="W1043" s="58" t="s">
        <v>7330</v>
      </c>
      <c r="X1043" s="58" t="s">
        <v>13</v>
      </c>
      <c r="Y1043" s="58" t="s">
        <v>13</v>
      </c>
      <c r="Z1043" s="58" t="s">
        <v>13</v>
      </c>
      <c r="AA1043" s="58" t="s">
        <v>13</v>
      </c>
      <c r="AB1043" s="58" t="s">
        <v>13</v>
      </c>
      <c r="AC1043" s="56" t="s">
        <v>13</v>
      </c>
      <c r="AD1043" s="56" t="s">
        <v>13</v>
      </c>
      <c r="AE1043" s="56" t="s">
        <v>13</v>
      </c>
      <c r="AF1043" s="56" t="s">
        <v>13</v>
      </c>
      <c r="AG1043" s="56" t="s">
        <v>13</v>
      </c>
      <c r="AH1043" s="56" t="s">
        <v>13</v>
      </c>
    </row>
    <row r="1044" spans="1:34" ht="24.9" customHeight="1" x14ac:dyDescent="0.3">
      <c r="A1044" s="54" t="s">
        <v>118</v>
      </c>
      <c r="B1044" s="55" t="s">
        <v>107</v>
      </c>
      <c r="C1044" s="56" t="s">
        <v>110</v>
      </c>
      <c r="D1044" s="56"/>
      <c r="E1044" s="56">
        <v>3</v>
      </c>
      <c r="F1044" s="56">
        <v>0</v>
      </c>
      <c r="G1044" s="56">
        <v>1</v>
      </c>
      <c r="H1044" s="56">
        <v>4</v>
      </c>
      <c r="I1044" s="56">
        <v>10</v>
      </c>
      <c r="J1044" s="104">
        <v>0.4</v>
      </c>
      <c r="K1044" s="56" t="s">
        <v>119</v>
      </c>
      <c r="L1044" s="56" t="s">
        <v>111</v>
      </c>
      <c r="M1044" s="56" t="s">
        <v>110</v>
      </c>
      <c r="N1044" s="56">
        <v>100</v>
      </c>
      <c r="O1044" s="56"/>
      <c r="P1044" s="56"/>
      <c r="Q1044" s="56"/>
      <c r="R1044" s="56" t="s">
        <v>112</v>
      </c>
      <c r="S1044" s="57" t="s">
        <v>113</v>
      </c>
      <c r="T1044" s="58" t="s">
        <v>7330</v>
      </c>
      <c r="U1044" s="56" t="s">
        <v>13</v>
      </c>
      <c r="V1044" s="58" t="s">
        <v>13</v>
      </c>
      <c r="W1044" s="58" t="s">
        <v>13</v>
      </c>
      <c r="X1044" s="58" t="s">
        <v>13</v>
      </c>
      <c r="Y1044" s="58" t="s">
        <v>13</v>
      </c>
      <c r="Z1044" s="58" t="s">
        <v>7330</v>
      </c>
      <c r="AA1044" s="58" t="s">
        <v>13</v>
      </c>
      <c r="AB1044" s="58" t="s">
        <v>13</v>
      </c>
      <c r="AC1044" s="56" t="s">
        <v>7330</v>
      </c>
      <c r="AD1044" s="56" t="s">
        <v>13</v>
      </c>
      <c r="AE1044" s="56" t="s">
        <v>13</v>
      </c>
      <c r="AF1044" s="56" t="s">
        <v>7330</v>
      </c>
      <c r="AG1044" s="56" t="s">
        <v>13</v>
      </c>
      <c r="AH1044" s="56" t="s">
        <v>13</v>
      </c>
    </row>
    <row r="1045" spans="1:34" ht="24.9" customHeight="1" x14ac:dyDescent="0.3">
      <c r="A1045" s="54" t="s">
        <v>6902</v>
      </c>
      <c r="B1045" s="55" t="s">
        <v>6901</v>
      </c>
      <c r="C1045" s="56" t="s">
        <v>110</v>
      </c>
      <c r="D1045" s="56"/>
      <c r="E1045" s="56">
        <v>0</v>
      </c>
      <c r="F1045" s="56">
        <v>0</v>
      </c>
      <c r="G1045" s="56">
        <v>1</v>
      </c>
      <c r="H1045" s="56">
        <v>1</v>
      </c>
      <c r="I1045" s="56">
        <v>6</v>
      </c>
      <c r="J1045" s="104">
        <v>0.16666666666666666</v>
      </c>
      <c r="K1045" s="56" t="s">
        <v>6903</v>
      </c>
      <c r="L1045" s="56" t="s">
        <v>6904</v>
      </c>
      <c r="M1045" s="56" t="s">
        <v>110</v>
      </c>
      <c r="N1045" s="56">
        <v>100</v>
      </c>
      <c r="O1045" s="56" t="s">
        <v>17958</v>
      </c>
      <c r="P1045" s="56" t="s">
        <v>6905</v>
      </c>
      <c r="Q1045" s="56">
        <v>100</v>
      </c>
      <c r="R1045" s="56" t="s">
        <v>112</v>
      </c>
      <c r="S1045" s="56" t="s">
        <v>113</v>
      </c>
      <c r="T1045" s="58" t="s">
        <v>13</v>
      </c>
      <c r="U1045" s="56" t="s">
        <v>13</v>
      </c>
      <c r="V1045" s="58" t="s">
        <v>7330</v>
      </c>
      <c r="W1045" s="58" t="s">
        <v>7330</v>
      </c>
      <c r="X1045" s="58" t="s">
        <v>13</v>
      </c>
      <c r="Y1045" s="58" t="s">
        <v>13</v>
      </c>
      <c r="Z1045" s="58" t="s">
        <v>13</v>
      </c>
      <c r="AA1045" s="58" t="s">
        <v>13</v>
      </c>
      <c r="AB1045" s="58" t="s">
        <v>13</v>
      </c>
      <c r="AC1045" s="56" t="s">
        <v>13</v>
      </c>
      <c r="AD1045" s="56" t="s">
        <v>13</v>
      </c>
      <c r="AE1045" s="56" t="s">
        <v>13</v>
      </c>
      <c r="AF1045" s="56" t="s">
        <v>13</v>
      </c>
      <c r="AG1045" s="56" t="s">
        <v>7330</v>
      </c>
      <c r="AH1045" s="56" t="s">
        <v>13</v>
      </c>
    </row>
    <row r="1046" spans="1:34" ht="24.9" customHeight="1" x14ac:dyDescent="0.3">
      <c r="A1046" s="54" t="s">
        <v>832</v>
      </c>
      <c r="B1046" s="55" t="s">
        <v>820</v>
      </c>
      <c r="C1046" s="56" t="s">
        <v>824</v>
      </c>
      <c r="D1046" s="56" t="s">
        <v>821</v>
      </c>
      <c r="E1046" s="56">
        <v>4</v>
      </c>
      <c r="F1046" s="56">
        <v>1</v>
      </c>
      <c r="G1046" s="56">
        <v>2</v>
      </c>
      <c r="H1046" s="56">
        <v>7</v>
      </c>
      <c r="I1046" s="56">
        <v>17</v>
      </c>
      <c r="J1046" s="104">
        <v>0.41176470588235292</v>
      </c>
      <c r="K1046" s="56" t="s">
        <v>833</v>
      </c>
      <c r="L1046" s="56" t="s">
        <v>825</v>
      </c>
      <c r="M1046" s="56" t="s">
        <v>824</v>
      </c>
      <c r="N1046" s="56">
        <v>100</v>
      </c>
      <c r="O1046" s="56"/>
      <c r="P1046" s="56"/>
      <c r="Q1046" s="56"/>
      <c r="R1046" s="56" t="s">
        <v>18</v>
      </c>
      <c r="S1046" s="56" t="s">
        <v>465</v>
      </c>
      <c r="T1046" s="58" t="s">
        <v>7330</v>
      </c>
      <c r="U1046" s="56" t="s">
        <v>13</v>
      </c>
      <c r="V1046" s="58" t="s">
        <v>13</v>
      </c>
      <c r="W1046" s="58" t="s">
        <v>7330</v>
      </c>
      <c r="X1046" s="58" t="s">
        <v>13</v>
      </c>
      <c r="Y1046" s="58" t="s">
        <v>13</v>
      </c>
      <c r="Z1046" s="58" t="s">
        <v>7330</v>
      </c>
      <c r="AA1046" s="58" t="s">
        <v>13</v>
      </c>
      <c r="AB1046" s="58" t="s">
        <v>13</v>
      </c>
      <c r="AC1046" s="56" t="s">
        <v>7330</v>
      </c>
      <c r="AD1046" s="56" t="s">
        <v>13</v>
      </c>
      <c r="AE1046" s="56" t="s">
        <v>13</v>
      </c>
      <c r="AF1046" s="56" t="s">
        <v>7330</v>
      </c>
      <c r="AG1046" s="56" t="s">
        <v>13</v>
      </c>
      <c r="AH1046" s="56" t="s">
        <v>13</v>
      </c>
    </row>
    <row r="1047" spans="1:34" ht="24.9" customHeight="1" x14ac:dyDescent="0.3">
      <c r="A1047" s="54" t="s">
        <v>627</v>
      </c>
      <c r="B1047" s="55" t="s">
        <v>611</v>
      </c>
      <c r="C1047" s="56" t="s">
        <v>615</v>
      </c>
      <c r="D1047" s="56" t="s">
        <v>612</v>
      </c>
      <c r="E1047" s="56">
        <v>5</v>
      </c>
      <c r="F1047" s="56">
        <v>2</v>
      </c>
      <c r="G1047" s="56">
        <v>0</v>
      </c>
      <c r="H1047" s="56">
        <v>7</v>
      </c>
      <c r="I1047" s="56">
        <v>34</v>
      </c>
      <c r="J1047" s="104">
        <v>0.20588235294117646</v>
      </c>
      <c r="K1047" s="56" t="s">
        <v>628</v>
      </c>
      <c r="L1047" s="56" t="s">
        <v>616</v>
      </c>
      <c r="M1047" s="56" t="s">
        <v>615</v>
      </c>
      <c r="N1047" s="56" t="s">
        <v>7372</v>
      </c>
      <c r="O1047" s="56"/>
      <c r="P1047" s="56"/>
      <c r="Q1047" s="56"/>
      <c r="R1047" s="56" t="s">
        <v>18</v>
      </c>
      <c r="S1047" s="57" t="s">
        <v>102</v>
      </c>
      <c r="T1047" s="58" t="s">
        <v>7330</v>
      </c>
      <c r="U1047" s="56" t="s">
        <v>13</v>
      </c>
      <c r="V1047" s="58" t="s">
        <v>13</v>
      </c>
      <c r="W1047" s="58" t="s">
        <v>7330</v>
      </c>
      <c r="X1047" s="58" t="s">
        <v>13</v>
      </c>
      <c r="Y1047" s="58" t="s">
        <v>13</v>
      </c>
      <c r="Z1047" s="58" t="s">
        <v>13</v>
      </c>
      <c r="AA1047" s="58" t="s">
        <v>13</v>
      </c>
      <c r="AB1047" s="58" t="s">
        <v>13</v>
      </c>
      <c r="AC1047" s="56" t="s">
        <v>13</v>
      </c>
      <c r="AD1047" s="56" t="s">
        <v>13</v>
      </c>
      <c r="AE1047" s="56" t="s">
        <v>13</v>
      </c>
      <c r="AF1047" s="56" t="s">
        <v>13</v>
      </c>
      <c r="AG1047" s="56" t="s">
        <v>13</v>
      </c>
      <c r="AH1047" s="56" t="s">
        <v>13</v>
      </c>
    </row>
    <row r="1048" spans="1:34" ht="24.9" customHeight="1" x14ac:dyDescent="0.3">
      <c r="A1048" s="54" t="s">
        <v>5388</v>
      </c>
      <c r="B1048" s="55" t="s">
        <v>5382</v>
      </c>
      <c r="C1048" s="56" t="s">
        <v>110</v>
      </c>
      <c r="D1048" s="56"/>
      <c r="E1048" s="56">
        <v>1</v>
      </c>
      <c r="F1048" s="56">
        <v>1</v>
      </c>
      <c r="G1048" s="56">
        <v>0</v>
      </c>
      <c r="H1048" s="56">
        <v>2</v>
      </c>
      <c r="I1048" s="56">
        <v>9</v>
      </c>
      <c r="J1048" s="104">
        <v>0.22222222222222221</v>
      </c>
      <c r="K1048" s="56" t="s">
        <v>5389</v>
      </c>
      <c r="L1048" s="56" t="s">
        <v>5385</v>
      </c>
      <c r="M1048" s="56" t="s">
        <v>5386</v>
      </c>
      <c r="N1048" s="56" t="s">
        <v>7378</v>
      </c>
      <c r="O1048" s="56" t="s">
        <v>17920</v>
      </c>
      <c r="P1048" s="57" t="s">
        <v>5387</v>
      </c>
      <c r="Q1048" s="57" t="s">
        <v>7378</v>
      </c>
      <c r="R1048" s="56" t="s">
        <v>18</v>
      </c>
      <c r="S1048" s="57" t="s">
        <v>19</v>
      </c>
      <c r="T1048" s="58" t="s">
        <v>7330</v>
      </c>
      <c r="U1048" s="56" t="s">
        <v>13</v>
      </c>
      <c r="V1048" s="58" t="s">
        <v>13</v>
      </c>
      <c r="W1048" s="58" t="s">
        <v>7330</v>
      </c>
      <c r="X1048" s="58" t="s">
        <v>13</v>
      </c>
      <c r="Y1048" s="58" t="s">
        <v>13</v>
      </c>
      <c r="Z1048" s="58" t="s">
        <v>13</v>
      </c>
      <c r="AA1048" s="58" t="s">
        <v>13</v>
      </c>
      <c r="AB1048" s="58" t="s">
        <v>13</v>
      </c>
      <c r="AC1048" s="56" t="s">
        <v>13</v>
      </c>
      <c r="AD1048" s="56" t="s">
        <v>13</v>
      </c>
      <c r="AE1048" s="56" t="s">
        <v>13</v>
      </c>
      <c r="AF1048" s="56" t="s">
        <v>13</v>
      </c>
      <c r="AG1048" s="56" t="s">
        <v>13</v>
      </c>
      <c r="AH1048" s="56" t="s">
        <v>13</v>
      </c>
    </row>
    <row r="1049" spans="1:34" ht="24.9" customHeight="1" x14ac:dyDescent="0.3">
      <c r="A1049" s="54" t="s">
        <v>2880</v>
      </c>
      <c r="B1049" s="55" t="s">
        <v>2869</v>
      </c>
      <c r="C1049" s="56" t="s">
        <v>2873</v>
      </c>
      <c r="D1049" s="56" t="s">
        <v>2870</v>
      </c>
      <c r="E1049" s="56">
        <v>6</v>
      </c>
      <c r="F1049" s="56">
        <v>1</v>
      </c>
      <c r="G1049" s="56">
        <v>8</v>
      </c>
      <c r="H1049" s="56">
        <v>15</v>
      </c>
      <c r="I1049" s="56">
        <v>60</v>
      </c>
      <c r="J1049" s="104">
        <v>0.25</v>
      </c>
      <c r="K1049" s="56" t="s">
        <v>2881</v>
      </c>
      <c r="L1049" s="56" t="s">
        <v>2874</v>
      </c>
      <c r="M1049" s="56" t="s">
        <v>2875</v>
      </c>
      <c r="N1049" s="56">
        <v>100</v>
      </c>
      <c r="O1049" s="56"/>
      <c r="P1049" s="56"/>
      <c r="Q1049" s="56"/>
      <c r="R1049" s="56" t="s">
        <v>18</v>
      </c>
      <c r="S1049" s="56" t="s">
        <v>644</v>
      </c>
      <c r="T1049" s="58" t="s">
        <v>13</v>
      </c>
      <c r="U1049" s="56" t="s">
        <v>13</v>
      </c>
      <c r="V1049" s="58" t="s">
        <v>7330</v>
      </c>
      <c r="W1049" s="58" t="s">
        <v>7330</v>
      </c>
      <c r="X1049" s="58" t="s">
        <v>13</v>
      </c>
      <c r="Y1049" s="58" t="s">
        <v>13</v>
      </c>
      <c r="Z1049" s="58" t="s">
        <v>7330</v>
      </c>
      <c r="AA1049" s="58" t="s">
        <v>13</v>
      </c>
      <c r="AB1049" s="58" t="s">
        <v>13</v>
      </c>
      <c r="AC1049" s="56" t="s">
        <v>7330</v>
      </c>
      <c r="AD1049" s="56" t="s">
        <v>13</v>
      </c>
      <c r="AE1049" s="56" t="s">
        <v>13</v>
      </c>
      <c r="AF1049" s="56" t="s">
        <v>13</v>
      </c>
      <c r="AG1049" s="56" t="s">
        <v>7330</v>
      </c>
      <c r="AH1049" s="56" t="s">
        <v>13</v>
      </c>
    </row>
    <row r="1050" spans="1:34" ht="24.9" customHeight="1" x14ac:dyDescent="0.3">
      <c r="A1050" s="54" t="s">
        <v>5097</v>
      </c>
      <c r="B1050" s="55" t="s">
        <v>5096</v>
      </c>
      <c r="C1050" s="56" t="s">
        <v>5099</v>
      </c>
      <c r="D1050" s="56"/>
      <c r="E1050" s="56">
        <v>1</v>
      </c>
      <c r="F1050" s="56">
        <v>0</v>
      </c>
      <c r="G1050" s="56">
        <v>0</v>
      </c>
      <c r="H1050" s="56">
        <v>1</v>
      </c>
      <c r="I1050" s="56">
        <v>56</v>
      </c>
      <c r="J1050" s="104">
        <v>1.7857142857142856E-2</v>
      </c>
      <c r="K1050" s="56" t="s">
        <v>5098</v>
      </c>
      <c r="L1050" s="56" t="s">
        <v>5100</v>
      </c>
      <c r="M1050" s="56" t="s">
        <v>5101</v>
      </c>
      <c r="N1050" s="56" t="s">
        <v>7386</v>
      </c>
      <c r="O1050" s="56"/>
      <c r="P1050" s="56"/>
      <c r="Q1050" s="56"/>
      <c r="R1050" s="56" t="s">
        <v>18</v>
      </c>
      <c r="S1050" s="56" t="s">
        <v>149</v>
      </c>
      <c r="T1050" s="58" t="s">
        <v>7330</v>
      </c>
      <c r="U1050" s="56" t="s">
        <v>13</v>
      </c>
      <c r="V1050" s="58" t="s">
        <v>13</v>
      </c>
      <c r="W1050" s="58" t="s">
        <v>7330</v>
      </c>
      <c r="X1050" s="58" t="s">
        <v>13</v>
      </c>
      <c r="Y1050" s="58" t="s">
        <v>13</v>
      </c>
      <c r="Z1050" s="58" t="s">
        <v>7330</v>
      </c>
      <c r="AA1050" s="58" t="s">
        <v>13</v>
      </c>
      <c r="AB1050" s="58" t="s">
        <v>13</v>
      </c>
      <c r="AC1050" s="56" t="s">
        <v>13</v>
      </c>
      <c r="AD1050" s="56" t="s">
        <v>13</v>
      </c>
      <c r="AE1050" s="56" t="s">
        <v>13</v>
      </c>
      <c r="AF1050" s="56" t="s">
        <v>13</v>
      </c>
      <c r="AG1050" s="56" t="s">
        <v>13</v>
      </c>
      <c r="AH1050" s="56" t="s">
        <v>13</v>
      </c>
    </row>
    <row r="1051" spans="1:34" ht="24.9" customHeight="1" x14ac:dyDescent="0.3">
      <c r="A1051" s="54" t="s">
        <v>694</v>
      </c>
      <c r="B1051" s="55" t="s">
        <v>674</v>
      </c>
      <c r="C1051" s="56" t="s">
        <v>677</v>
      </c>
      <c r="D1051" s="56" t="s">
        <v>7421</v>
      </c>
      <c r="E1051" s="56">
        <v>1</v>
      </c>
      <c r="F1051" s="56">
        <v>5</v>
      </c>
      <c r="G1051" s="56">
        <v>2</v>
      </c>
      <c r="H1051" s="56">
        <v>8</v>
      </c>
      <c r="I1051" s="56">
        <v>60</v>
      </c>
      <c r="J1051" s="104">
        <v>0.13333333333333333</v>
      </c>
      <c r="K1051" s="56" t="s">
        <v>695</v>
      </c>
      <c r="L1051" s="56" t="s">
        <v>678</v>
      </c>
      <c r="M1051" s="56" t="s">
        <v>679</v>
      </c>
      <c r="N1051" s="56" t="s">
        <v>7387</v>
      </c>
      <c r="O1051" s="56"/>
      <c r="P1051" s="56"/>
      <c r="Q1051" s="56"/>
      <c r="R1051" s="56" t="s">
        <v>18</v>
      </c>
      <c r="S1051" s="56" t="s">
        <v>680</v>
      </c>
      <c r="T1051" s="58" t="s">
        <v>7330</v>
      </c>
      <c r="U1051" s="56" t="s">
        <v>13</v>
      </c>
      <c r="V1051" s="58" t="s">
        <v>13</v>
      </c>
      <c r="W1051" s="58" t="s">
        <v>7330</v>
      </c>
      <c r="X1051" s="58" t="s">
        <v>13</v>
      </c>
      <c r="Y1051" s="58" t="s">
        <v>13</v>
      </c>
      <c r="Z1051" s="58" t="s">
        <v>13</v>
      </c>
      <c r="AA1051" s="58" t="s">
        <v>13</v>
      </c>
      <c r="AB1051" s="58" t="s">
        <v>13</v>
      </c>
      <c r="AC1051" s="56" t="s">
        <v>13</v>
      </c>
      <c r="AD1051" s="56" t="s">
        <v>13</v>
      </c>
      <c r="AE1051" s="56" t="s">
        <v>13</v>
      </c>
      <c r="AF1051" s="56" t="s">
        <v>13</v>
      </c>
      <c r="AG1051" s="56" t="s">
        <v>13</v>
      </c>
      <c r="AH1051" s="56" t="s">
        <v>13</v>
      </c>
    </row>
    <row r="1052" spans="1:34" ht="24.9" customHeight="1" x14ac:dyDescent="0.3">
      <c r="A1052" s="54" t="s">
        <v>6860</v>
      </c>
      <c r="B1052" s="55" t="s">
        <v>6858</v>
      </c>
      <c r="C1052" s="56" t="s">
        <v>6862</v>
      </c>
      <c r="D1052" s="56" t="s">
        <v>6859</v>
      </c>
      <c r="E1052" s="56">
        <v>1</v>
      </c>
      <c r="F1052" s="56">
        <v>0</v>
      </c>
      <c r="G1052" s="56">
        <v>0</v>
      </c>
      <c r="H1052" s="56">
        <v>1</v>
      </c>
      <c r="I1052" s="56">
        <v>12</v>
      </c>
      <c r="J1052" s="104">
        <v>8.3333333333333329E-2</v>
      </c>
      <c r="K1052" s="56" t="s">
        <v>6861</v>
      </c>
      <c r="L1052" s="56" t="s">
        <v>6863</v>
      </c>
      <c r="M1052" s="56" t="s">
        <v>6862</v>
      </c>
      <c r="N1052" s="56" t="s">
        <v>7375</v>
      </c>
      <c r="O1052" s="56"/>
      <c r="P1052" s="56"/>
      <c r="Q1052" s="56"/>
      <c r="R1052" s="56" t="s">
        <v>18</v>
      </c>
      <c r="S1052" s="56" t="s">
        <v>534</v>
      </c>
      <c r="T1052" s="58" t="s">
        <v>7330</v>
      </c>
      <c r="U1052" s="56" t="s">
        <v>13</v>
      </c>
      <c r="V1052" s="58" t="s">
        <v>13</v>
      </c>
      <c r="W1052" s="58" t="s">
        <v>7330</v>
      </c>
      <c r="X1052" s="58" t="s">
        <v>13</v>
      </c>
      <c r="Y1052" s="58" t="s">
        <v>13</v>
      </c>
      <c r="Z1052" s="58" t="s">
        <v>7330</v>
      </c>
      <c r="AA1052" s="58" t="s">
        <v>13</v>
      </c>
      <c r="AB1052" s="58" t="s">
        <v>13</v>
      </c>
      <c r="AC1052" s="56" t="s">
        <v>7330</v>
      </c>
      <c r="AD1052" s="56" t="s">
        <v>13</v>
      </c>
      <c r="AE1052" s="56" t="s">
        <v>13</v>
      </c>
      <c r="AF1052" s="56" t="s">
        <v>7330</v>
      </c>
      <c r="AG1052" s="56" t="s">
        <v>13</v>
      </c>
      <c r="AH1052" s="56" t="s">
        <v>13</v>
      </c>
    </row>
    <row r="1053" spans="1:34" ht="24.9" customHeight="1" x14ac:dyDescent="0.3">
      <c r="A1053" s="54" t="s">
        <v>4195</v>
      </c>
      <c r="B1053" s="55" t="s">
        <v>4159</v>
      </c>
      <c r="C1053" s="56" t="s">
        <v>4163</v>
      </c>
      <c r="D1053" s="56" t="s">
        <v>4160</v>
      </c>
      <c r="E1053" s="56">
        <v>1</v>
      </c>
      <c r="F1053" s="56">
        <v>8</v>
      </c>
      <c r="G1053" s="56">
        <v>7</v>
      </c>
      <c r="H1053" s="56">
        <v>16</v>
      </c>
      <c r="I1053" s="56">
        <v>52</v>
      </c>
      <c r="J1053" s="104">
        <v>0.30769230769230771</v>
      </c>
      <c r="K1053" s="56" t="s">
        <v>4196</v>
      </c>
      <c r="L1053" s="57" t="s">
        <v>4164</v>
      </c>
      <c r="M1053" s="57" t="s">
        <v>4165</v>
      </c>
      <c r="N1053" s="57">
        <v>100</v>
      </c>
      <c r="O1053" s="57"/>
      <c r="P1053" s="57"/>
      <c r="Q1053" s="57"/>
      <c r="R1053" s="56" t="s">
        <v>18</v>
      </c>
      <c r="S1053" s="57" t="s">
        <v>680</v>
      </c>
      <c r="T1053" s="58" t="s">
        <v>7330</v>
      </c>
      <c r="U1053" s="56" t="s">
        <v>13</v>
      </c>
      <c r="V1053" s="58" t="s">
        <v>13</v>
      </c>
      <c r="W1053" s="58" t="s">
        <v>7330</v>
      </c>
      <c r="X1053" s="58" t="s">
        <v>13</v>
      </c>
      <c r="Y1053" s="58" t="s">
        <v>13</v>
      </c>
      <c r="Z1053" s="58" t="s">
        <v>7330</v>
      </c>
      <c r="AA1053" s="58" t="s">
        <v>13</v>
      </c>
      <c r="AB1053" s="58" t="s">
        <v>13</v>
      </c>
      <c r="AC1053" s="56" t="s">
        <v>13</v>
      </c>
      <c r="AD1053" s="56" t="s">
        <v>13</v>
      </c>
      <c r="AE1053" s="56" t="s">
        <v>13</v>
      </c>
      <c r="AF1053" s="56" t="s">
        <v>13</v>
      </c>
      <c r="AG1053" s="56" t="s">
        <v>13</v>
      </c>
      <c r="AH1053" s="56" t="s">
        <v>13</v>
      </c>
    </row>
    <row r="1054" spans="1:34" ht="24.9" customHeight="1" x14ac:dyDescent="0.3">
      <c r="A1054" s="54" t="s">
        <v>2770</v>
      </c>
      <c r="B1054" s="55" t="s">
        <v>2763</v>
      </c>
      <c r="C1054" s="56" t="s">
        <v>2767</v>
      </c>
      <c r="D1054" s="56" t="s">
        <v>2764</v>
      </c>
      <c r="E1054" s="56">
        <v>1</v>
      </c>
      <c r="F1054" s="56">
        <v>1</v>
      </c>
      <c r="G1054" s="56">
        <v>0</v>
      </c>
      <c r="H1054" s="56">
        <v>2</v>
      </c>
      <c r="I1054" s="56">
        <v>16</v>
      </c>
      <c r="J1054" s="104">
        <v>0.1875</v>
      </c>
      <c r="K1054" s="56" t="s">
        <v>2771</v>
      </c>
      <c r="L1054" s="56" t="s">
        <v>2768</v>
      </c>
      <c r="M1054" s="56" t="s">
        <v>2769</v>
      </c>
      <c r="N1054" s="56">
        <v>100</v>
      </c>
      <c r="O1054" s="56"/>
      <c r="P1054" s="56"/>
      <c r="Q1054" s="56"/>
      <c r="R1054" s="56" t="s">
        <v>18</v>
      </c>
      <c r="S1054" s="56" t="s">
        <v>644</v>
      </c>
      <c r="T1054" s="58" t="s">
        <v>7330</v>
      </c>
      <c r="U1054" s="56" t="s">
        <v>13</v>
      </c>
      <c r="V1054" s="58" t="s">
        <v>13</v>
      </c>
      <c r="W1054" s="58" t="s">
        <v>7330</v>
      </c>
      <c r="X1054" s="58" t="s">
        <v>13</v>
      </c>
      <c r="Y1054" s="58" t="s">
        <v>13</v>
      </c>
      <c r="Z1054" s="58" t="s">
        <v>13</v>
      </c>
      <c r="AA1054" s="58" t="s">
        <v>13</v>
      </c>
      <c r="AB1054" s="58" t="s">
        <v>13</v>
      </c>
      <c r="AC1054" s="56" t="s">
        <v>13</v>
      </c>
      <c r="AD1054" s="56" t="s">
        <v>13</v>
      </c>
      <c r="AE1054" s="56" t="s">
        <v>13</v>
      </c>
      <c r="AF1054" s="56" t="s">
        <v>13</v>
      </c>
      <c r="AG1054" s="56" t="s">
        <v>13</v>
      </c>
      <c r="AH1054" s="56" t="s">
        <v>13</v>
      </c>
    </row>
    <row r="1055" spans="1:34" ht="24.9" customHeight="1" x14ac:dyDescent="0.3">
      <c r="A1055" s="59" t="s">
        <v>727</v>
      </c>
      <c r="B1055" s="60" t="s">
        <v>726</v>
      </c>
      <c r="C1055" s="57" t="s">
        <v>729</v>
      </c>
      <c r="D1055" s="57"/>
      <c r="E1055" s="56">
        <v>6</v>
      </c>
      <c r="F1055" s="56">
        <v>2</v>
      </c>
      <c r="G1055" s="56">
        <v>2</v>
      </c>
      <c r="H1055" s="56">
        <v>10</v>
      </c>
      <c r="I1055" s="56">
        <v>30</v>
      </c>
      <c r="J1055" s="104">
        <v>0.33333333333333331</v>
      </c>
      <c r="K1055" s="56" t="s">
        <v>728</v>
      </c>
      <c r="L1055" s="57" t="s">
        <v>730</v>
      </c>
      <c r="M1055" s="57" t="s">
        <v>731</v>
      </c>
      <c r="N1055" s="57">
        <v>100</v>
      </c>
      <c r="O1055" s="57"/>
      <c r="P1055" s="57"/>
      <c r="Q1055" s="57"/>
      <c r="R1055" s="57" t="s">
        <v>18</v>
      </c>
      <c r="S1055" s="56" t="s">
        <v>644</v>
      </c>
      <c r="T1055" s="61" t="s">
        <v>13</v>
      </c>
      <c r="U1055" s="56" t="s">
        <v>7330</v>
      </c>
      <c r="V1055" s="61" t="s">
        <v>13</v>
      </c>
      <c r="W1055" s="61" t="s">
        <v>13</v>
      </c>
      <c r="X1055" s="61" t="s">
        <v>7330</v>
      </c>
      <c r="Y1055" s="61" t="s">
        <v>13</v>
      </c>
      <c r="Z1055" s="61" t="s">
        <v>13</v>
      </c>
      <c r="AA1055" s="58" t="s">
        <v>7330</v>
      </c>
      <c r="AB1055" s="61" t="s">
        <v>13</v>
      </c>
      <c r="AC1055" s="56" t="s">
        <v>13</v>
      </c>
      <c r="AD1055" s="56" t="s">
        <v>7330</v>
      </c>
      <c r="AE1055" s="56" t="s">
        <v>13</v>
      </c>
      <c r="AF1055" s="56" t="s">
        <v>13</v>
      </c>
      <c r="AG1055" s="56" t="s">
        <v>13</v>
      </c>
      <c r="AH1055" s="56" t="s">
        <v>13</v>
      </c>
    </row>
    <row r="1056" spans="1:34" ht="24.9" customHeight="1" x14ac:dyDescent="0.3">
      <c r="A1056" s="54" t="s">
        <v>4614</v>
      </c>
      <c r="B1056" s="55" t="s">
        <v>4609</v>
      </c>
      <c r="C1056" s="56" t="s">
        <v>4612</v>
      </c>
      <c r="D1056" s="56"/>
      <c r="E1056" s="56">
        <v>2</v>
      </c>
      <c r="F1056" s="56">
        <v>0</v>
      </c>
      <c r="G1056" s="56">
        <v>0</v>
      </c>
      <c r="H1056" s="56">
        <v>2</v>
      </c>
      <c r="I1056" s="56">
        <v>20</v>
      </c>
      <c r="J1056" s="104">
        <v>0.1</v>
      </c>
      <c r="K1056" s="56" t="s">
        <v>4615</v>
      </c>
      <c r="L1056" s="56" t="s">
        <v>4613</v>
      </c>
      <c r="M1056" s="56" t="s">
        <v>202</v>
      </c>
      <c r="N1056" s="56" t="s">
        <v>7395</v>
      </c>
      <c r="O1056" s="56"/>
      <c r="P1056" s="56"/>
      <c r="Q1056" s="56"/>
      <c r="R1056" s="56" t="s">
        <v>18</v>
      </c>
      <c r="S1056" s="56" t="s">
        <v>680</v>
      </c>
      <c r="T1056" s="58" t="s">
        <v>7330</v>
      </c>
      <c r="U1056" s="56" t="s">
        <v>13</v>
      </c>
      <c r="V1056" s="58" t="s">
        <v>13</v>
      </c>
      <c r="W1056" s="58" t="s">
        <v>7330</v>
      </c>
      <c r="X1056" s="58" t="s">
        <v>13</v>
      </c>
      <c r="Y1056" s="58" t="s">
        <v>13</v>
      </c>
      <c r="Z1056" s="58" t="s">
        <v>13</v>
      </c>
      <c r="AA1056" s="58" t="s">
        <v>13</v>
      </c>
      <c r="AB1056" s="58" t="s">
        <v>13</v>
      </c>
      <c r="AC1056" s="56" t="s">
        <v>13</v>
      </c>
      <c r="AD1056" s="56" t="s">
        <v>13</v>
      </c>
      <c r="AE1056" s="56" t="s">
        <v>13</v>
      </c>
      <c r="AF1056" s="56" t="s">
        <v>13</v>
      </c>
      <c r="AG1056" s="56" t="s">
        <v>13</v>
      </c>
      <c r="AH1056" s="56" t="s">
        <v>13</v>
      </c>
    </row>
    <row r="1057" spans="1:34" ht="24.9" customHeight="1" x14ac:dyDescent="0.3">
      <c r="A1057" s="54" t="s">
        <v>6602</v>
      </c>
      <c r="B1057" s="55" t="s">
        <v>6596</v>
      </c>
      <c r="C1057" s="56" t="s">
        <v>6600</v>
      </c>
      <c r="D1057" s="56" t="s">
        <v>6597</v>
      </c>
      <c r="E1057" s="56">
        <v>3</v>
      </c>
      <c r="F1057" s="56">
        <v>0</v>
      </c>
      <c r="G1057" s="56">
        <v>2</v>
      </c>
      <c r="H1057" s="56">
        <v>5</v>
      </c>
      <c r="I1057" s="56">
        <v>14</v>
      </c>
      <c r="J1057" s="104">
        <v>0.35714285714285715</v>
      </c>
      <c r="K1057" s="56" t="s">
        <v>6603</v>
      </c>
      <c r="L1057" s="56" t="s">
        <v>6601</v>
      </c>
      <c r="M1057" s="56" t="s">
        <v>6600</v>
      </c>
      <c r="N1057" s="56" t="s">
        <v>7374</v>
      </c>
      <c r="O1057" s="56"/>
      <c r="P1057" s="56"/>
      <c r="Q1057" s="56"/>
      <c r="R1057" s="56" t="s">
        <v>18</v>
      </c>
      <c r="S1057" s="57" t="s">
        <v>418</v>
      </c>
      <c r="T1057" s="58" t="s">
        <v>13</v>
      </c>
      <c r="U1057" s="56" t="s">
        <v>13</v>
      </c>
      <c r="V1057" s="58" t="s">
        <v>7330</v>
      </c>
      <c r="W1057" s="58" t="s">
        <v>13</v>
      </c>
      <c r="X1057" s="58" t="s">
        <v>13</v>
      </c>
      <c r="Y1057" s="58" t="s">
        <v>7330</v>
      </c>
      <c r="Z1057" s="58" t="s">
        <v>13</v>
      </c>
      <c r="AA1057" s="58" t="s">
        <v>13</v>
      </c>
      <c r="AB1057" s="58" t="s">
        <v>7330</v>
      </c>
      <c r="AC1057" s="56" t="s">
        <v>13</v>
      </c>
      <c r="AD1057" s="56" t="s">
        <v>13</v>
      </c>
      <c r="AE1057" s="56" t="s">
        <v>7330</v>
      </c>
      <c r="AF1057" s="56" t="s">
        <v>7330</v>
      </c>
      <c r="AG1057" s="56" t="s">
        <v>13</v>
      </c>
      <c r="AH1057" s="56" t="s">
        <v>13</v>
      </c>
    </row>
    <row r="1058" spans="1:34" ht="24.9" customHeight="1" x14ac:dyDescent="0.3">
      <c r="A1058" s="54" t="s">
        <v>2658</v>
      </c>
      <c r="B1058" s="55" t="s">
        <v>2651</v>
      </c>
      <c r="C1058" s="56" t="s">
        <v>2655</v>
      </c>
      <c r="D1058" s="56" t="s">
        <v>2652</v>
      </c>
      <c r="E1058" s="56">
        <v>3</v>
      </c>
      <c r="F1058" s="56">
        <v>0</v>
      </c>
      <c r="G1058" s="56">
        <v>1</v>
      </c>
      <c r="H1058" s="56">
        <v>4</v>
      </c>
      <c r="I1058" s="56">
        <v>17</v>
      </c>
      <c r="J1058" s="104">
        <v>0.23529411764705882</v>
      </c>
      <c r="K1058" s="56" t="s">
        <v>2654</v>
      </c>
      <c r="L1058" s="56" t="s">
        <v>2656</v>
      </c>
      <c r="M1058" s="56" t="s">
        <v>2657</v>
      </c>
      <c r="N1058" s="56" t="s">
        <v>7374</v>
      </c>
      <c r="O1058" s="56"/>
      <c r="P1058" s="56"/>
      <c r="Q1058" s="56"/>
      <c r="R1058" s="56" t="s">
        <v>18</v>
      </c>
      <c r="S1058" s="56" t="s">
        <v>102</v>
      </c>
      <c r="T1058" s="58" t="s">
        <v>7330</v>
      </c>
      <c r="U1058" s="56" t="s">
        <v>13</v>
      </c>
      <c r="V1058" s="58" t="s">
        <v>13</v>
      </c>
      <c r="W1058" s="58" t="s">
        <v>7330</v>
      </c>
      <c r="X1058" s="58" t="s">
        <v>13</v>
      </c>
      <c r="Y1058" s="58" t="s">
        <v>13</v>
      </c>
      <c r="Z1058" s="58" t="s">
        <v>13</v>
      </c>
      <c r="AA1058" s="58" t="s">
        <v>13</v>
      </c>
      <c r="AB1058" s="58" t="s">
        <v>13</v>
      </c>
      <c r="AC1058" s="56" t="s">
        <v>13</v>
      </c>
      <c r="AD1058" s="56" t="s">
        <v>13</v>
      </c>
      <c r="AE1058" s="56" t="s">
        <v>13</v>
      </c>
      <c r="AF1058" s="56" t="s">
        <v>13</v>
      </c>
      <c r="AG1058" s="56" t="s">
        <v>13</v>
      </c>
      <c r="AH1058" s="56" t="s">
        <v>13</v>
      </c>
    </row>
    <row r="1059" spans="1:34" ht="24.9" customHeight="1" x14ac:dyDescent="0.3">
      <c r="A1059" s="54" t="s">
        <v>1609</v>
      </c>
      <c r="B1059" s="55" t="s">
        <v>1597</v>
      </c>
      <c r="C1059" s="56" t="s">
        <v>1601</v>
      </c>
      <c r="D1059" s="56" t="s">
        <v>1598</v>
      </c>
      <c r="E1059" s="56">
        <v>4</v>
      </c>
      <c r="F1059" s="56">
        <v>3</v>
      </c>
      <c r="G1059" s="56">
        <v>3</v>
      </c>
      <c r="H1059" s="56">
        <v>10</v>
      </c>
      <c r="I1059" s="56">
        <v>50</v>
      </c>
      <c r="J1059" s="104">
        <v>0.2</v>
      </c>
      <c r="K1059" s="56" t="s">
        <v>1610</v>
      </c>
      <c r="L1059" s="56" t="s">
        <v>1602</v>
      </c>
      <c r="M1059" s="56" t="s">
        <v>1601</v>
      </c>
      <c r="N1059" s="56" t="s">
        <v>7375</v>
      </c>
      <c r="O1059" s="56"/>
      <c r="P1059" s="56"/>
      <c r="Q1059" s="56"/>
      <c r="R1059" s="56" t="s">
        <v>18</v>
      </c>
      <c r="S1059" s="57" t="s">
        <v>55</v>
      </c>
      <c r="T1059" s="58" t="s">
        <v>13</v>
      </c>
      <c r="U1059" s="56" t="s">
        <v>13</v>
      </c>
      <c r="V1059" s="58" t="s">
        <v>7330</v>
      </c>
      <c r="W1059" s="58" t="s">
        <v>13</v>
      </c>
      <c r="X1059" s="58" t="s">
        <v>13</v>
      </c>
      <c r="Y1059" s="58" t="s">
        <v>7330</v>
      </c>
      <c r="Z1059" s="58" t="s">
        <v>13</v>
      </c>
      <c r="AA1059" s="58" t="s">
        <v>13</v>
      </c>
      <c r="AB1059" s="58" t="s">
        <v>13</v>
      </c>
      <c r="AC1059" s="56" t="s">
        <v>13</v>
      </c>
      <c r="AD1059" s="56" t="s">
        <v>7330</v>
      </c>
      <c r="AE1059" s="56" t="s">
        <v>13</v>
      </c>
      <c r="AF1059" s="56" t="s">
        <v>13</v>
      </c>
      <c r="AG1059" s="56" t="s">
        <v>13</v>
      </c>
      <c r="AH1059" s="56" t="s">
        <v>13</v>
      </c>
    </row>
    <row r="1060" spans="1:34" ht="24.9" customHeight="1" x14ac:dyDescent="0.3">
      <c r="A1060" s="54" t="s">
        <v>7077</v>
      </c>
      <c r="B1060" s="55" t="s">
        <v>7069</v>
      </c>
      <c r="C1060" s="56" t="s">
        <v>7073</v>
      </c>
      <c r="D1060" s="56" t="s">
        <v>7070</v>
      </c>
      <c r="E1060" s="56">
        <v>2</v>
      </c>
      <c r="F1060" s="56">
        <v>1</v>
      </c>
      <c r="G1060" s="56">
        <v>2</v>
      </c>
      <c r="H1060" s="56">
        <v>5</v>
      </c>
      <c r="I1060" s="56">
        <v>18</v>
      </c>
      <c r="J1060" s="104">
        <v>0.27777777777777779</v>
      </c>
      <c r="K1060" s="56" t="s">
        <v>7078</v>
      </c>
      <c r="L1060" s="56" t="s">
        <v>7074</v>
      </c>
      <c r="M1060" s="56" t="s">
        <v>7075</v>
      </c>
      <c r="N1060" s="56">
        <v>100</v>
      </c>
      <c r="O1060" s="56"/>
      <c r="P1060" s="56"/>
      <c r="Q1060" s="56"/>
      <c r="R1060" s="56" t="s">
        <v>63</v>
      </c>
      <c r="S1060" s="56" t="s">
        <v>680</v>
      </c>
      <c r="T1060" s="58" t="s">
        <v>13</v>
      </c>
      <c r="U1060" s="56" t="s">
        <v>13</v>
      </c>
      <c r="V1060" s="58" t="s">
        <v>7330</v>
      </c>
      <c r="W1060" s="58" t="s">
        <v>13</v>
      </c>
      <c r="X1060" s="58" t="s">
        <v>13</v>
      </c>
      <c r="Y1060" s="58" t="s">
        <v>7330</v>
      </c>
      <c r="Z1060" s="58" t="s">
        <v>13</v>
      </c>
      <c r="AA1060" s="58" t="s">
        <v>7330</v>
      </c>
      <c r="AB1060" s="58" t="s">
        <v>13</v>
      </c>
      <c r="AC1060" s="56" t="s">
        <v>13</v>
      </c>
      <c r="AD1060" s="56" t="s">
        <v>13</v>
      </c>
      <c r="AE1060" s="56" t="s">
        <v>7330</v>
      </c>
      <c r="AF1060" s="56" t="s">
        <v>13</v>
      </c>
      <c r="AG1060" s="56" t="s">
        <v>7330</v>
      </c>
      <c r="AH1060" s="56" t="s">
        <v>13</v>
      </c>
    </row>
    <row r="1061" spans="1:34" ht="24.9" customHeight="1" x14ac:dyDescent="0.3">
      <c r="A1061" s="54" t="s">
        <v>1626</v>
      </c>
      <c r="B1061" s="55" t="s">
        <v>1624</v>
      </c>
      <c r="C1061" s="56" t="s">
        <v>1628</v>
      </c>
      <c r="D1061" s="56" t="s">
        <v>1625</v>
      </c>
      <c r="E1061" s="56">
        <v>1</v>
      </c>
      <c r="F1061" s="56">
        <v>0</v>
      </c>
      <c r="G1061" s="56">
        <v>0</v>
      </c>
      <c r="H1061" s="56">
        <v>1</v>
      </c>
      <c r="I1061" s="56">
        <v>2</v>
      </c>
      <c r="J1061" s="104">
        <v>0.5</v>
      </c>
      <c r="K1061" s="56" t="s">
        <v>1627</v>
      </c>
      <c r="L1061" s="56" t="s">
        <v>1629</v>
      </c>
      <c r="M1061" s="56" t="s">
        <v>1630</v>
      </c>
      <c r="N1061" s="56" t="s">
        <v>7398</v>
      </c>
      <c r="O1061" s="56"/>
      <c r="P1061" s="56"/>
      <c r="Q1061" s="56"/>
      <c r="R1061" s="56" t="s">
        <v>18</v>
      </c>
      <c r="S1061" s="57" t="s">
        <v>19</v>
      </c>
      <c r="T1061" s="58" t="s">
        <v>7330</v>
      </c>
      <c r="U1061" s="56" t="s">
        <v>13</v>
      </c>
      <c r="V1061" s="58" t="s">
        <v>13</v>
      </c>
      <c r="W1061" s="58" t="s">
        <v>7330</v>
      </c>
      <c r="X1061" s="58" t="s">
        <v>13</v>
      </c>
      <c r="Y1061" s="58" t="s">
        <v>13</v>
      </c>
      <c r="Z1061" s="58" t="s">
        <v>13</v>
      </c>
      <c r="AA1061" s="58" t="s">
        <v>13</v>
      </c>
      <c r="AB1061" s="58" t="s">
        <v>13</v>
      </c>
      <c r="AC1061" s="56" t="s">
        <v>13</v>
      </c>
      <c r="AD1061" s="56" t="s">
        <v>13</v>
      </c>
      <c r="AE1061" s="56" t="s">
        <v>13</v>
      </c>
      <c r="AF1061" s="56" t="s">
        <v>13</v>
      </c>
      <c r="AG1061" s="56" t="s">
        <v>13</v>
      </c>
      <c r="AH1061" s="56" t="s">
        <v>13</v>
      </c>
    </row>
    <row r="1062" spans="1:34" ht="24.9" customHeight="1" x14ac:dyDescent="0.3">
      <c r="A1062" s="54" t="s">
        <v>1620</v>
      </c>
      <c r="B1062" s="55" t="s">
        <v>1597</v>
      </c>
      <c r="C1062" s="56" t="s">
        <v>1601</v>
      </c>
      <c r="D1062" s="56" t="s">
        <v>1598</v>
      </c>
      <c r="E1062" s="56">
        <v>4</v>
      </c>
      <c r="F1062" s="56">
        <v>3</v>
      </c>
      <c r="G1062" s="56">
        <v>3</v>
      </c>
      <c r="H1062" s="56">
        <v>10</v>
      </c>
      <c r="I1062" s="56">
        <v>50</v>
      </c>
      <c r="J1062" s="104">
        <v>0.2</v>
      </c>
      <c r="K1062" s="56" t="s">
        <v>1621</v>
      </c>
      <c r="L1062" s="56" t="s">
        <v>1602</v>
      </c>
      <c r="M1062" s="56" t="s">
        <v>1601</v>
      </c>
      <c r="N1062" s="56" t="s">
        <v>7375</v>
      </c>
      <c r="O1062" s="56"/>
      <c r="P1062" s="56"/>
      <c r="Q1062" s="56"/>
      <c r="R1062" s="56" t="s">
        <v>18</v>
      </c>
      <c r="S1062" s="57" t="s">
        <v>55</v>
      </c>
      <c r="T1062" s="58" t="s">
        <v>7330</v>
      </c>
      <c r="U1062" s="56" t="s">
        <v>13</v>
      </c>
      <c r="V1062" s="58" t="s">
        <v>13</v>
      </c>
      <c r="W1062" s="58" t="s">
        <v>7330</v>
      </c>
      <c r="X1062" s="58" t="s">
        <v>13</v>
      </c>
      <c r="Y1062" s="58" t="s">
        <v>13</v>
      </c>
      <c r="Z1062" s="58" t="s">
        <v>7330</v>
      </c>
      <c r="AA1062" s="58" t="s">
        <v>13</v>
      </c>
      <c r="AB1062" s="58" t="s">
        <v>13</v>
      </c>
      <c r="AC1062" s="56" t="s">
        <v>13</v>
      </c>
      <c r="AD1062" s="56" t="s">
        <v>13</v>
      </c>
      <c r="AE1062" s="56" t="s">
        <v>13</v>
      </c>
      <c r="AF1062" s="56" t="s">
        <v>13</v>
      </c>
      <c r="AG1062" s="56" t="s">
        <v>13</v>
      </c>
      <c r="AH1062" s="56" t="s">
        <v>13</v>
      </c>
    </row>
    <row r="1063" spans="1:34" ht="24.9" customHeight="1" x14ac:dyDescent="0.3">
      <c r="A1063" s="54" t="s">
        <v>7090</v>
      </c>
      <c r="B1063" s="55" t="s">
        <v>7088</v>
      </c>
      <c r="C1063" s="56" t="s">
        <v>7092</v>
      </c>
      <c r="D1063" s="56" t="s">
        <v>7089</v>
      </c>
      <c r="E1063" s="56">
        <v>0</v>
      </c>
      <c r="F1063" s="56">
        <v>0</v>
      </c>
      <c r="G1063" s="56">
        <v>1</v>
      </c>
      <c r="H1063" s="56">
        <v>1</v>
      </c>
      <c r="I1063" s="56">
        <v>11</v>
      </c>
      <c r="J1063" s="104">
        <v>9.0909090909090912E-2</v>
      </c>
      <c r="K1063" s="56" t="s">
        <v>7091</v>
      </c>
      <c r="L1063" s="56" t="s">
        <v>7093</v>
      </c>
      <c r="M1063" s="56" t="s">
        <v>202</v>
      </c>
      <c r="N1063" s="56" t="s">
        <v>7375</v>
      </c>
      <c r="O1063" s="56"/>
      <c r="P1063" s="56"/>
      <c r="Q1063" s="56"/>
      <c r="R1063" s="56" t="s">
        <v>112</v>
      </c>
      <c r="S1063" s="57" t="s">
        <v>55</v>
      </c>
      <c r="T1063" s="58" t="s">
        <v>13</v>
      </c>
      <c r="U1063" s="56" t="s">
        <v>13</v>
      </c>
      <c r="V1063" s="58" t="s">
        <v>7330</v>
      </c>
      <c r="W1063" s="58" t="s">
        <v>7330</v>
      </c>
      <c r="X1063" s="58" t="s">
        <v>13</v>
      </c>
      <c r="Y1063" s="58" t="s">
        <v>13</v>
      </c>
      <c r="Z1063" s="58" t="s">
        <v>13</v>
      </c>
      <c r="AA1063" s="58" t="s">
        <v>7330</v>
      </c>
      <c r="AB1063" s="58" t="s">
        <v>13</v>
      </c>
      <c r="AC1063" s="56" t="s">
        <v>13</v>
      </c>
      <c r="AD1063" s="56" t="s">
        <v>7330</v>
      </c>
      <c r="AE1063" s="56" t="s">
        <v>13</v>
      </c>
      <c r="AF1063" s="56" t="s">
        <v>13</v>
      </c>
      <c r="AG1063" s="56" t="s">
        <v>13</v>
      </c>
      <c r="AH1063" s="56" t="s">
        <v>13</v>
      </c>
    </row>
    <row r="1064" spans="1:34" ht="24.9" customHeight="1" x14ac:dyDescent="0.3">
      <c r="A1064" s="54" t="s">
        <v>1097</v>
      </c>
      <c r="B1064" s="55" t="s">
        <v>1087</v>
      </c>
      <c r="C1064" s="56" t="s">
        <v>1091</v>
      </c>
      <c r="D1064" s="56" t="s">
        <v>1088</v>
      </c>
      <c r="E1064" s="56">
        <v>1</v>
      </c>
      <c r="F1064" s="56">
        <v>1</v>
      </c>
      <c r="G1064" s="56">
        <v>2</v>
      </c>
      <c r="H1064" s="56">
        <v>4</v>
      </c>
      <c r="I1064" s="56">
        <v>16</v>
      </c>
      <c r="J1064" s="104">
        <v>0.25</v>
      </c>
      <c r="K1064" s="56" t="s">
        <v>1098</v>
      </c>
      <c r="L1064" s="57" t="s">
        <v>1092</v>
      </c>
      <c r="M1064" s="57" t="s">
        <v>1091</v>
      </c>
      <c r="N1064" s="57">
        <v>100</v>
      </c>
      <c r="O1064" s="57"/>
      <c r="P1064" s="57"/>
      <c r="Q1064" s="57"/>
      <c r="R1064" s="56" t="s">
        <v>18</v>
      </c>
      <c r="S1064" s="57" t="s">
        <v>55</v>
      </c>
      <c r="T1064" s="58" t="s">
        <v>7330</v>
      </c>
      <c r="U1064" s="56" t="s">
        <v>13</v>
      </c>
      <c r="V1064" s="58" t="s">
        <v>13</v>
      </c>
      <c r="W1064" s="58" t="s">
        <v>7330</v>
      </c>
      <c r="X1064" s="58" t="s">
        <v>13</v>
      </c>
      <c r="Y1064" s="58" t="s">
        <v>13</v>
      </c>
      <c r="Z1064" s="58" t="s">
        <v>13</v>
      </c>
      <c r="AA1064" s="58" t="s">
        <v>13</v>
      </c>
      <c r="AB1064" s="58" t="s">
        <v>13</v>
      </c>
      <c r="AC1064" s="56" t="s">
        <v>13</v>
      </c>
      <c r="AD1064" s="56" t="s">
        <v>13</v>
      </c>
      <c r="AE1064" s="56" t="s">
        <v>13</v>
      </c>
      <c r="AF1064" s="56" t="s">
        <v>13</v>
      </c>
      <c r="AG1064" s="56" t="s">
        <v>13</v>
      </c>
      <c r="AH1064" s="56" t="s">
        <v>13</v>
      </c>
    </row>
    <row r="1065" spans="1:34" ht="24.9" customHeight="1" x14ac:dyDescent="0.3">
      <c r="A1065" s="59" t="s">
        <v>2235</v>
      </c>
      <c r="B1065" s="60" t="s">
        <v>2234</v>
      </c>
      <c r="C1065" s="57" t="s">
        <v>2237</v>
      </c>
      <c r="D1065" s="57"/>
      <c r="E1065" s="57">
        <v>0</v>
      </c>
      <c r="F1065" s="57">
        <v>2</v>
      </c>
      <c r="G1065" s="57">
        <v>2</v>
      </c>
      <c r="H1065" s="57">
        <v>4</v>
      </c>
      <c r="I1065" s="57">
        <v>9</v>
      </c>
      <c r="J1065" s="104">
        <v>0.44444444444444442</v>
      </c>
      <c r="K1065" s="56" t="s">
        <v>2236</v>
      </c>
      <c r="L1065" s="57" t="s">
        <v>2238</v>
      </c>
      <c r="M1065" s="57" t="s">
        <v>2239</v>
      </c>
      <c r="N1065" s="57" t="s">
        <v>7375</v>
      </c>
      <c r="O1065" s="57"/>
      <c r="P1065" s="57"/>
      <c r="Q1065" s="57"/>
      <c r="R1065" s="57" t="s">
        <v>18</v>
      </c>
      <c r="S1065" s="57" t="s">
        <v>102</v>
      </c>
      <c r="T1065" s="61" t="s">
        <v>13</v>
      </c>
      <c r="U1065" s="56" t="s">
        <v>7330</v>
      </c>
      <c r="V1065" s="61" t="s">
        <v>13</v>
      </c>
      <c r="W1065" s="61" t="s">
        <v>13</v>
      </c>
      <c r="X1065" s="61" t="s">
        <v>7330</v>
      </c>
      <c r="Y1065" s="61" t="s">
        <v>13</v>
      </c>
      <c r="Z1065" s="61" t="s">
        <v>13</v>
      </c>
      <c r="AA1065" s="61" t="s">
        <v>13</v>
      </c>
      <c r="AB1065" s="61" t="s">
        <v>13</v>
      </c>
      <c r="AC1065" s="56" t="s">
        <v>13</v>
      </c>
      <c r="AD1065" s="56" t="s">
        <v>13</v>
      </c>
      <c r="AE1065" s="56" t="s">
        <v>13</v>
      </c>
      <c r="AF1065" s="56" t="s">
        <v>13</v>
      </c>
      <c r="AG1065" s="56" t="s">
        <v>13</v>
      </c>
      <c r="AH1065" s="56" t="s">
        <v>13</v>
      </c>
    </row>
    <row r="1066" spans="1:34" ht="24.9" customHeight="1" x14ac:dyDescent="0.3">
      <c r="A1066" s="59" t="s">
        <v>2478</v>
      </c>
      <c r="B1066" s="60" t="s">
        <v>2477</v>
      </c>
      <c r="C1066" s="57" t="s">
        <v>110</v>
      </c>
      <c r="D1066" s="57"/>
      <c r="E1066" s="57">
        <v>2</v>
      </c>
      <c r="F1066" s="57">
        <v>1</v>
      </c>
      <c r="G1066" s="57">
        <v>2</v>
      </c>
      <c r="H1066" s="57">
        <v>5</v>
      </c>
      <c r="I1066" s="57">
        <v>6</v>
      </c>
      <c r="J1066" s="104">
        <v>0.83333333333333337</v>
      </c>
      <c r="K1066" s="56" t="s">
        <v>2479</v>
      </c>
      <c r="L1066" s="57" t="s">
        <v>2480</v>
      </c>
      <c r="M1066" s="57" t="s">
        <v>202</v>
      </c>
      <c r="N1066" s="57">
        <v>100</v>
      </c>
      <c r="O1066" s="57" t="s">
        <v>17976</v>
      </c>
      <c r="P1066" s="56" t="s">
        <v>2481</v>
      </c>
      <c r="Q1066" s="56">
        <v>100</v>
      </c>
      <c r="R1066" s="57" t="s">
        <v>18</v>
      </c>
      <c r="S1066" s="57" t="s">
        <v>149</v>
      </c>
      <c r="T1066" s="61" t="s">
        <v>13</v>
      </c>
      <c r="U1066" s="56" t="s">
        <v>7330</v>
      </c>
      <c r="V1066" s="61" t="s">
        <v>13</v>
      </c>
      <c r="W1066" s="61" t="s">
        <v>13</v>
      </c>
      <c r="X1066" s="61" t="s">
        <v>7330</v>
      </c>
      <c r="Y1066" s="61" t="s">
        <v>13</v>
      </c>
      <c r="Z1066" s="61" t="s">
        <v>13</v>
      </c>
      <c r="AA1066" s="58" t="s">
        <v>7330</v>
      </c>
      <c r="AB1066" s="61" t="s">
        <v>13</v>
      </c>
      <c r="AC1066" s="56" t="s">
        <v>13</v>
      </c>
      <c r="AD1066" s="56" t="s">
        <v>7330</v>
      </c>
      <c r="AE1066" s="56" t="s">
        <v>13</v>
      </c>
      <c r="AF1066" s="56" t="s">
        <v>13</v>
      </c>
      <c r="AG1066" s="56" t="s">
        <v>13</v>
      </c>
      <c r="AH1066" s="56" t="s">
        <v>13</v>
      </c>
    </row>
    <row r="1067" spans="1:34" ht="24.9" customHeight="1" x14ac:dyDescent="0.3">
      <c r="A1067" s="54" t="s">
        <v>697</v>
      </c>
      <c r="B1067" s="55" t="s">
        <v>696</v>
      </c>
      <c r="C1067" s="56" t="s">
        <v>110</v>
      </c>
      <c r="D1067" s="56"/>
      <c r="E1067" s="56">
        <v>1</v>
      </c>
      <c r="F1067" s="56">
        <v>0</v>
      </c>
      <c r="G1067" s="56">
        <v>0</v>
      </c>
      <c r="H1067" s="56">
        <v>1</v>
      </c>
      <c r="I1067" s="56">
        <v>10</v>
      </c>
      <c r="J1067" s="104">
        <v>0.1</v>
      </c>
      <c r="K1067" s="56" t="s">
        <v>698</v>
      </c>
      <c r="L1067" s="56" t="s">
        <v>699</v>
      </c>
      <c r="M1067" s="56" t="s">
        <v>110</v>
      </c>
      <c r="N1067" s="56">
        <v>100</v>
      </c>
      <c r="O1067" s="56"/>
      <c r="P1067" s="56"/>
      <c r="Q1067" s="56"/>
      <c r="R1067" s="56" t="s">
        <v>112</v>
      </c>
      <c r="S1067" s="57" t="s">
        <v>113</v>
      </c>
      <c r="T1067" s="58" t="s">
        <v>7330</v>
      </c>
      <c r="U1067" s="56" t="s">
        <v>13</v>
      </c>
      <c r="V1067" s="58" t="s">
        <v>13</v>
      </c>
      <c r="W1067" s="58" t="s">
        <v>7330</v>
      </c>
      <c r="X1067" s="58" t="s">
        <v>13</v>
      </c>
      <c r="Y1067" s="58" t="s">
        <v>13</v>
      </c>
      <c r="Z1067" s="58" t="s">
        <v>13</v>
      </c>
      <c r="AA1067" s="58" t="s">
        <v>13</v>
      </c>
      <c r="AB1067" s="58" t="s">
        <v>13</v>
      </c>
      <c r="AC1067" s="56" t="s">
        <v>13</v>
      </c>
      <c r="AD1067" s="56" t="s">
        <v>13</v>
      </c>
      <c r="AE1067" s="56" t="s">
        <v>13</v>
      </c>
      <c r="AF1067" s="56" t="s">
        <v>13</v>
      </c>
      <c r="AG1067" s="56" t="s">
        <v>13</v>
      </c>
      <c r="AH1067" s="56" t="s">
        <v>13</v>
      </c>
    </row>
    <row r="1068" spans="1:34" ht="24.9" customHeight="1" x14ac:dyDescent="0.3">
      <c r="A1068" s="54" t="s">
        <v>1551</v>
      </c>
      <c r="B1068" s="55" t="s">
        <v>1550</v>
      </c>
      <c r="C1068" s="56" t="s">
        <v>110</v>
      </c>
      <c r="D1068" s="56"/>
      <c r="E1068" s="56">
        <v>2</v>
      </c>
      <c r="F1068" s="56">
        <v>0</v>
      </c>
      <c r="G1068" s="56">
        <v>0</v>
      </c>
      <c r="H1068" s="56">
        <v>2</v>
      </c>
      <c r="I1068" s="56">
        <v>27</v>
      </c>
      <c r="J1068" s="104">
        <v>7.407407407407407E-2</v>
      </c>
      <c r="K1068" s="56" t="s">
        <v>1552</v>
      </c>
      <c r="L1068" s="56" t="s">
        <v>1553</v>
      </c>
      <c r="M1068" s="56" t="s">
        <v>202</v>
      </c>
      <c r="N1068" s="56">
        <v>100</v>
      </c>
      <c r="O1068" s="56"/>
      <c r="P1068" s="56" t="s">
        <v>24</v>
      </c>
      <c r="Q1068" s="56"/>
      <c r="R1068" s="56" t="s">
        <v>112</v>
      </c>
      <c r="S1068" s="57" t="s">
        <v>113</v>
      </c>
      <c r="T1068" s="58" t="s">
        <v>7330</v>
      </c>
      <c r="U1068" s="56" t="s">
        <v>13</v>
      </c>
      <c r="V1068" s="58" t="s">
        <v>13</v>
      </c>
      <c r="W1068" s="58" t="s">
        <v>7330</v>
      </c>
      <c r="X1068" s="58" t="s">
        <v>13</v>
      </c>
      <c r="Y1068" s="58" t="s">
        <v>13</v>
      </c>
      <c r="Z1068" s="58" t="s">
        <v>13</v>
      </c>
      <c r="AA1068" s="58" t="s">
        <v>13</v>
      </c>
      <c r="AB1068" s="58" t="s">
        <v>13</v>
      </c>
      <c r="AC1068" s="56" t="s">
        <v>13</v>
      </c>
      <c r="AD1068" s="56" t="s">
        <v>13</v>
      </c>
      <c r="AE1068" s="56" t="s">
        <v>13</v>
      </c>
      <c r="AF1068" s="56" t="s">
        <v>13</v>
      </c>
      <c r="AG1068" s="56" t="s">
        <v>13</v>
      </c>
      <c r="AH1068" s="56" t="s">
        <v>13</v>
      </c>
    </row>
    <row r="1069" spans="1:34" ht="24.9" customHeight="1" x14ac:dyDescent="0.3">
      <c r="A1069" s="54" t="s">
        <v>1219</v>
      </c>
      <c r="B1069" s="55" t="s">
        <v>1211</v>
      </c>
      <c r="C1069" s="56" t="s">
        <v>1215</v>
      </c>
      <c r="D1069" s="56" t="s">
        <v>1212</v>
      </c>
      <c r="E1069" s="56">
        <v>4</v>
      </c>
      <c r="F1069" s="56">
        <v>0</v>
      </c>
      <c r="G1069" s="56">
        <v>1</v>
      </c>
      <c r="H1069" s="56">
        <v>5</v>
      </c>
      <c r="I1069" s="56">
        <v>17</v>
      </c>
      <c r="J1069" s="104">
        <v>0.29411764705882354</v>
      </c>
      <c r="K1069" s="56" t="s">
        <v>1220</v>
      </c>
      <c r="L1069" s="56" t="s">
        <v>1216</v>
      </c>
      <c r="M1069" s="56" t="s">
        <v>1215</v>
      </c>
      <c r="N1069" s="56">
        <v>100</v>
      </c>
      <c r="O1069" s="56"/>
      <c r="P1069" s="56"/>
      <c r="Q1069" s="56"/>
      <c r="R1069" s="56" t="s">
        <v>18</v>
      </c>
      <c r="S1069" s="57" t="s">
        <v>55</v>
      </c>
      <c r="T1069" s="58" t="s">
        <v>7330</v>
      </c>
      <c r="U1069" s="56" t="s">
        <v>13</v>
      </c>
      <c r="V1069" s="58" t="s">
        <v>13</v>
      </c>
      <c r="W1069" s="58" t="s">
        <v>7330</v>
      </c>
      <c r="X1069" s="58" t="s">
        <v>13</v>
      </c>
      <c r="Y1069" s="58" t="s">
        <v>13</v>
      </c>
      <c r="Z1069" s="58" t="s">
        <v>13</v>
      </c>
      <c r="AA1069" s="58" t="s">
        <v>13</v>
      </c>
      <c r="AB1069" s="58" t="s">
        <v>13</v>
      </c>
      <c r="AC1069" s="56" t="s">
        <v>13</v>
      </c>
      <c r="AD1069" s="56" t="s">
        <v>13</v>
      </c>
      <c r="AE1069" s="56" t="s">
        <v>13</v>
      </c>
      <c r="AF1069" s="56" t="s">
        <v>13</v>
      </c>
      <c r="AG1069" s="56" t="s">
        <v>13</v>
      </c>
      <c r="AH1069" s="56" t="s">
        <v>13</v>
      </c>
    </row>
    <row r="1070" spans="1:34" ht="24.9" customHeight="1" x14ac:dyDescent="0.3">
      <c r="A1070" s="54" t="s">
        <v>1934</v>
      </c>
      <c r="B1070" s="55" t="s">
        <v>1928</v>
      </c>
      <c r="C1070" s="56" t="s">
        <v>1932</v>
      </c>
      <c r="D1070" s="56" t="s">
        <v>1929</v>
      </c>
      <c r="E1070" s="56">
        <v>1</v>
      </c>
      <c r="F1070" s="56">
        <v>0</v>
      </c>
      <c r="G1070" s="56">
        <v>1</v>
      </c>
      <c r="H1070" s="56">
        <v>2</v>
      </c>
      <c r="I1070" s="56">
        <v>16</v>
      </c>
      <c r="J1070" s="104">
        <v>0.125</v>
      </c>
      <c r="K1070" s="56" t="s">
        <v>1935</v>
      </c>
      <c r="L1070" s="56" t="s">
        <v>1933</v>
      </c>
      <c r="M1070" s="56" t="s">
        <v>1932</v>
      </c>
      <c r="N1070" s="56" t="s">
        <v>7374</v>
      </c>
      <c r="O1070" s="56"/>
      <c r="P1070" s="56"/>
      <c r="Q1070" s="56"/>
      <c r="R1070" s="56" t="s">
        <v>18</v>
      </c>
      <c r="S1070" s="56" t="s">
        <v>465</v>
      </c>
      <c r="T1070" s="58" t="s">
        <v>7330</v>
      </c>
      <c r="U1070" s="56" t="s">
        <v>13</v>
      </c>
      <c r="V1070" s="58" t="s">
        <v>13</v>
      </c>
      <c r="W1070" s="58" t="s">
        <v>7330</v>
      </c>
      <c r="X1070" s="58" t="s">
        <v>13</v>
      </c>
      <c r="Y1070" s="58" t="s">
        <v>13</v>
      </c>
      <c r="Z1070" s="58" t="s">
        <v>13</v>
      </c>
      <c r="AA1070" s="58" t="s">
        <v>13</v>
      </c>
      <c r="AB1070" s="58" t="s">
        <v>13</v>
      </c>
      <c r="AC1070" s="56" t="s">
        <v>13</v>
      </c>
      <c r="AD1070" s="56" t="s">
        <v>13</v>
      </c>
      <c r="AE1070" s="56" t="s">
        <v>13</v>
      </c>
      <c r="AF1070" s="56" t="s">
        <v>13</v>
      </c>
      <c r="AG1070" s="56" t="s">
        <v>13</v>
      </c>
      <c r="AH1070" s="56" t="s">
        <v>13</v>
      </c>
    </row>
    <row r="1071" spans="1:34" ht="24.9" customHeight="1" x14ac:dyDescent="0.3">
      <c r="A1071" s="54" t="s">
        <v>258</v>
      </c>
      <c r="B1071" s="55" t="s">
        <v>251</v>
      </c>
      <c r="C1071" s="56" t="s">
        <v>254</v>
      </c>
      <c r="D1071" s="56" t="s">
        <v>7409</v>
      </c>
      <c r="E1071" s="56">
        <v>2</v>
      </c>
      <c r="F1071" s="56">
        <v>0</v>
      </c>
      <c r="G1071" s="56">
        <v>0</v>
      </c>
      <c r="H1071" s="56">
        <v>2</v>
      </c>
      <c r="I1071" s="56">
        <v>21</v>
      </c>
      <c r="J1071" s="104">
        <v>9.5238095238095233E-2</v>
      </c>
      <c r="K1071" s="56" t="s">
        <v>259</v>
      </c>
      <c r="L1071" s="56" t="s">
        <v>255</v>
      </c>
      <c r="M1071" s="56" t="s">
        <v>256</v>
      </c>
      <c r="N1071" s="56" t="s">
        <v>7387</v>
      </c>
      <c r="O1071" s="56"/>
      <c r="P1071" s="56"/>
      <c r="Q1071" s="56"/>
      <c r="R1071" s="56" t="s">
        <v>236</v>
      </c>
      <c r="S1071" s="56" t="s">
        <v>257</v>
      </c>
      <c r="T1071" s="58" t="s">
        <v>7330</v>
      </c>
      <c r="U1071" s="56" t="s">
        <v>13</v>
      </c>
      <c r="V1071" s="58" t="s">
        <v>13</v>
      </c>
      <c r="W1071" s="58" t="s">
        <v>7330</v>
      </c>
      <c r="X1071" s="58" t="s">
        <v>13</v>
      </c>
      <c r="Y1071" s="58" t="s">
        <v>13</v>
      </c>
      <c r="Z1071" s="58" t="s">
        <v>13</v>
      </c>
      <c r="AA1071" s="58" t="s">
        <v>13</v>
      </c>
      <c r="AB1071" s="58" t="s">
        <v>13</v>
      </c>
      <c r="AC1071" s="56" t="s">
        <v>13</v>
      </c>
      <c r="AD1071" s="56" t="s">
        <v>13</v>
      </c>
      <c r="AE1071" s="56" t="s">
        <v>13</v>
      </c>
      <c r="AF1071" s="56" t="s">
        <v>13</v>
      </c>
      <c r="AG1071" s="56" t="s">
        <v>13</v>
      </c>
      <c r="AH1071" s="56" t="s">
        <v>13</v>
      </c>
    </row>
    <row r="1072" spans="1:34" ht="24.9" customHeight="1" x14ac:dyDescent="0.3">
      <c r="A1072" s="54" t="s">
        <v>5304</v>
      </c>
      <c r="B1072" s="55" t="s">
        <v>5270</v>
      </c>
      <c r="C1072" s="56" t="s">
        <v>5274</v>
      </c>
      <c r="D1072" s="56" t="s">
        <v>5271</v>
      </c>
      <c r="E1072" s="56">
        <v>9</v>
      </c>
      <c r="F1072" s="56">
        <v>1</v>
      </c>
      <c r="G1072" s="56">
        <v>10</v>
      </c>
      <c r="H1072" s="56">
        <v>20</v>
      </c>
      <c r="I1072" s="56">
        <v>42</v>
      </c>
      <c r="J1072" s="104">
        <v>0.47599999999999998</v>
      </c>
      <c r="K1072" s="56" t="s">
        <v>5305</v>
      </c>
      <c r="L1072" s="56" t="s">
        <v>5275</v>
      </c>
      <c r="M1072" s="56" t="s">
        <v>5276</v>
      </c>
      <c r="N1072" s="56">
        <v>100</v>
      </c>
      <c r="O1072" s="56"/>
      <c r="P1072" s="56"/>
      <c r="Q1072" s="56"/>
      <c r="R1072" s="56" t="s">
        <v>18</v>
      </c>
      <c r="S1072" s="56" t="s">
        <v>680</v>
      </c>
      <c r="T1072" s="58" t="s">
        <v>7330</v>
      </c>
      <c r="U1072" s="56" t="s">
        <v>13</v>
      </c>
      <c r="V1072" s="58" t="s">
        <v>13</v>
      </c>
      <c r="W1072" s="58" t="s">
        <v>7330</v>
      </c>
      <c r="X1072" s="58" t="s">
        <v>13</v>
      </c>
      <c r="Y1072" s="58" t="s">
        <v>13</v>
      </c>
      <c r="Z1072" s="58" t="s">
        <v>7330</v>
      </c>
      <c r="AA1072" s="58" t="s">
        <v>13</v>
      </c>
      <c r="AB1072" s="58" t="s">
        <v>13</v>
      </c>
      <c r="AC1072" s="56" t="s">
        <v>7330</v>
      </c>
      <c r="AD1072" s="56" t="s">
        <v>13</v>
      </c>
      <c r="AE1072" s="56" t="s">
        <v>13</v>
      </c>
      <c r="AF1072" s="56" t="s">
        <v>13</v>
      </c>
      <c r="AG1072" s="56" t="s">
        <v>13</v>
      </c>
      <c r="AH1072" s="56" t="s">
        <v>13</v>
      </c>
    </row>
    <row r="1073" spans="1:34" ht="24.9" customHeight="1" x14ac:dyDescent="0.3">
      <c r="A1073" s="54" t="s">
        <v>1607</v>
      </c>
      <c r="B1073" s="55" t="s">
        <v>1597</v>
      </c>
      <c r="C1073" s="56" t="s">
        <v>1601</v>
      </c>
      <c r="D1073" s="56" t="s">
        <v>1598</v>
      </c>
      <c r="E1073" s="56">
        <v>4</v>
      </c>
      <c r="F1073" s="56">
        <v>3</v>
      </c>
      <c r="G1073" s="56">
        <v>3</v>
      </c>
      <c r="H1073" s="56">
        <v>10</v>
      </c>
      <c r="I1073" s="56">
        <v>50</v>
      </c>
      <c r="J1073" s="104">
        <v>0.2</v>
      </c>
      <c r="K1073" s="56" t="s">
        <v>1608</v>
      </c>
      <c r="L1073" s="56" t="s">
        <v>1602</v>
      </c>
      <c r="M1073" s="56" t="s">
        <v>1601</v>
      </c>
      <c r="N1073" s="56" t="s">
        <v>7375</v>
      </c>
      <c r="O1073" s="56"/>
      <c r="P1073" s="56"/>
      <c r="Q1073" s="56"/>
      <c r="R1073" s="56" t="s">
        <v>18</v>
      </c>
      <c r="S1073" s="57" t="s">
        <v>55</v>
      </c>
      <c r="T1073" s="58" t="s">
        <v>13</v>
      </c>
      <c r="U1073" s="56" t="s">
        <v>13</v>
      </c>
      <c r="V1073" s="58" t="s">
        <v>7330</v>
      </c>
      <c r="W1073" s="58" t="s">
        <v>13</v>
      </c>
      <c r="X1073" s="58" t="s">
        <v>13</v>
      </c>
      <c r="Y1073" s="58" t="s">
        <v>7330</v>
      </c>
      <c r="Z1073" s="58" t="s">
        <v>13</v>
      </c>
      <c r="AA1073" s="58" t="s">
        <v>13</v>
      </c>
      <c r="AB1073" s="58" t="s">
        <v>13</v>
      </c>
      <c r="AC1073" s="56" t="s">
        <v>13</v>
      </c>
      <c r="AD1073" s="56" t="s">
        <v>13</v>
      </c>
      <c r="AE1073" s="56" t="s">
        <v>7330</v>
      </c>
      <c r="AF1073" s="56" t="s">
        <v>13</v>
      </c>
      <c r="AG1073" s="56" t="s">
        <v>13</v>
      </c>
      <c r="AH1073" s="56" t="s">
        <v>13</v>
      </c>
    </row>
    <row r="1074" spans="1:34" ht="24.9" customHeight="1" x14ac:dyDescent="0.3">
      <c r="A1074" s="54" t="s">
        <v>6011</v>
      </c>
      <c r="B1074" s="55" t="s">
        <v>5996</v>
      </c>
      <c r="C1074" s="56" t="s">
        <v>6000</v>
      </c>
      <c r="D1074" s="56" t="s">
        <v>5997</v>
      </c>
      <c r="E1074" s="56">
        <v>3</v>
      </c>
      <c r="F1074" s="56">
        <v>2</v>
      </c>
      <c r="G1074" s="56">
        <v>2</v>
      </c>
      <c r="H1074" s="56">
        <v>7</v>
      </c>
      <c r="I1074" s="56">
        <v>57</v>
      </c>
      <c r="J1074" s="104">
        <v>0.12280701754385964</v>
      </c>
      <c r="K1074" s="56" t="s">
        <v>6012</v>
      </c>
      <c r="L1074" s="56" t="s">
        <v>6001</v>
      </c>
      <c r="M1074" s="56" t="s">
        <v>6002</v>
      </c>
      <c r="N1074" s="56">
        <v>100</v>
      </c>
      <c r="O1074" s="56"/>
      <c r="P1074" s="56"/>
      <c r="Q1074" s="56"/>
      <c r="R1074" s="56" t="s">
        <v>18</v>
      </c>
      <c r="S1074" s="56" t="s">
        <v>534</v>
      </c>
      <c r="T1074" s="58" t="s">
        <v>7330</v>
      </c>
      <c r="U1074" s="56" t="s">
        <v>13</v>
      </c>
      <c r="V1074" s="58" t="s">
        <v>13</v>
      </c>
      <c r="W1074" s="58" t="s">
        <v>7330</v>
      </c>
      <c r="X1074" s="58" t="s">
        <v>13</v>
      </c>
      <c r="Y1074" s="58" t="s">
        <v>13</v>
      </c>
      <c r="Z1074" s="58" t="s">
        <v>13</v>
      </c>
      <c r="AA1074" s="58" t="s">
        <v>13</v>
      </c>
      <c r="AB1074" s="58" t="s">
        <v>13</v>
      </c>
      <c r="AC1074" s="56" t="s">
        <v>13</v>
      </c>
      <c r="AD1074" s="56" t="s">
        <v>13</v>
      </c>
      <c r="AE1074" s="56" t="s">
        <v>13</v>
      </c>
      <c r="AF1074" s="56" t="s">
        <v>13</v>
      </c>
      <c r="AG1074" s="56" t="s">
        <v>13</v>
      </c>
      <c r="AH1074" s="56" t="s">
        <v>13</v>
      </c>
    </row>
    <row r="1075" spans="1:34" ht="24.9" customHeight="1" x14ac:dyDescent="0.3">
      <c r="A1075" s="54" t="s">
        <v>4187</v>
      </c>
      <c r="B1075" s="55" t="s">
        <v>4159</v>
      </c>
      <c r="C1075" s="56" t="s">
        <v>4163</v>
      </c>
      <c r="D1075" s="56" t="s">
        <v>4160</v>
      </c>
      <c r="E1075" s="56">
        <v>1</v>
      </c>
      <c r="F1075" s="56">
        <v>8</v>
      </c>
      <c r="G1075" s="56">
        <v>7</v>
      </c>
      <c r="H1075" s="56">
        <v>16</v>
      </c>
      <c r="I1075" s="56">
        <v>52</v>
      </c>
      <c r="J1075" s="104">
        <v>0.30769230769230771</v>
      </c>
      <c r="K1075" s="56" t="s">
        <v>4188</v>
      </c>
      <c r="L1075" s="57" t="s">
        <v>4164</v>
      </c>
      <c r="M1075" s="57" t="s">
        <v>4165</v>
      </c>
      <c r="N1075" s="57">
        <v>100</v>
      </c>
      <c r="O1075" s="57"/>
      <c r="P1075" s="57"/>
      <c r="Q1075" s="57"/>
      <c r="R1075" s="56" t="s">
        <v>18</v>
      </c>
      <c r="S1075" s="57" t="s">
        <v>680</v>
      </c>
      <c r="T1075" s="58" t="s">
        <v>13</v>
      </c>
      <c r="U1075" s="56" t="s">
        <v>13</v>
      </c>
      <c r="V1075" s="58" t="s">
        <v>7330</v>
      </c>
      <c r="W1075" s="58" t="s">
        <v>13</v>
      </c>
      <c r="X1075" s="58" t="s">
        <v>13</v>
      </c>
      <c r="Y1075" s="58" t="s">
        <v>7330</v>
      </c>
      <c r="Z1075" s="58" t="s">
        <v>13</v>
      </c>
      <c r="AA1075" s="58" t="s">
        <v>13</v>
      </c>
      <c r="AB1075" s="58" t="s">
        <v>7330</v>
      </c>
      <c r="AC1075" s="56" t="s">
        <v>13</v>
      </c>
      <c r="AD1075" s="56" t="s">
        <v>13</v>
      </c>
      <c r="AE1075" s="56" t="s">
        <v>7330</v>
      </c>
      <c r="AF1075" s="56" t="s">
        <v>13</v>
      </c>
      <c r="AG1075" s="56" t="s">
        <v>13</v>
      </c>
      <c r="AH1075" s="56" t="s">
        <v>7330</v>
      </c>
    </row>
    <row r="1076" spans="1:34" ht="24.9" customHeight="1" x14ac:dyDescent="0.3">
      <c r="A1076" s="59" t="s">
        <v>2009</v>
      </c>
      <c r="B1076" s="60" t="s">
        <v>2002</v>
      </c>
      <c r="C1076" s="57" t="s">
        <v>2006</v>
      </c>
      <c r="D1076" s="57" t="s">
        <v>2003</v>
      </c>
      <c r="E1076" s="57">
        <v>5</v>
      </c>
      <c r="F1076" s="57">
        <v>3</v>
      </c>
      <c r="G1076" s="57">
        <v>5</v>
      </c>
      <c r="H1076" s="57">
        <v>13</v>
      </c>
      <c r="I1076" s="57">
        <v>26</v>
      </c>
      <c r="J1076" s="104">
        <v>0.5</v>
      </c>
      <c r="K1076" s="56" t="s">
        <v>2010</v>
      </c>
      <c r="L1076" s="56" t="s">
        <v>2007</v>
      </c>
      <c r="M1076" s="56" t="s">
        <v>2006</v>
      </c>
      <c r="N1076" s="56">
        <v>100</v>
      </c>
      <c r="O1076" s="56"/>
      <c r="P1076" s="56"/>
      <c r="Q1076" s="56"/>
      <c r="R1076" s="57" t="s">
        <v>18</v>
      </c>
      <c r="S1076" s="57" t="s">
        <v>55</v>
      </c>
      <c r="T1076" s="61" t="s">
        <v>13</v>
      </c>
      <c r="U1076" s="56" t="s">
        <v>7330</v>
      </c>
      <c r="V1076" s="61" t="s">
        <v>13</v>
      </c>
      <c r="W1076" s="61" t="s">
        <v>13</v>
      </c>
      <c r="X1076" s="61" t="s">
        <v>7330</v>
      </c>
      <c r="Y1076" s="61" t="s">
        <v>13</v>
      </c>
      <c r="Z1076" s="61" t="s">
        <v>13</v>
      </c>
      <c r="AA1076" s="58" t="s">
        <v>7330</v>
      </c>
      <c r="AB1076" s="61" t="s">
        <v>13</v>
      </c>
      <c r="AC1076" s="56" t="s">
        <v>13</v>
      </c>
      <c r="AD1076" s="56" t="s">
        <v>13</v>
      </c>
      <c r="AE1076" s="56" t="s">
        <v>13</v>
      </c>
      <c r="AF1076" s="56" t="s">
        <v>13</v>
      </c>
      <c r="AG1076" s="56" t="s">
        <v>13</v>
      </c>
      <c r="AH1076" s="56" t="s">
        <v>13</v>
      </c>
    </row>
    <row r="1077" spans="1:34" ht="24.9" customHeight="1" x14ac:dyDescent="0.3">
      <c r="A1077" s="54" t="s">
        <v>7007</v>
      </c>
      <c r="B1077" s="55" t="s">
        <v>6985</v>
      </c>
      <c r="C1077" s="56" t="s">
        <v>110</v>
      </c>
      <c r="D1077" s="56" t="s">
        <v>7427</v>
      </c>
      <c r="E1077" s="56">
        <v>9</v>
      </c>
      <c r="F1077" s="56">
        <v>0</v>
      </c>
      <c r="G1077" s="56">
        <v>6</v>
      </c>
      <c r="H1077" s="56">
        <v>15</v>
      </c>
      <c r="I1077" s="56">
        <v>28</v>
      </c>
      <c r="J1077" s="104">
        <v>0.5357142857142857</v>
      </c>
      <c r="K1077" s="56" t="s">
        <v>7008</v>
      </c>
      <c r="L1077" s="56" t="s">
        <v>6988</v>
      </c>
      <c r="M1077" s="56" t="s">
        <v>6989</v>
      </c>
      <c r="N1077" s="56">
        <v>100</v>
      </c>
      <c r="O1077" s="57" t="s">
        <v>17906</v>
      </c>
      <c r="P1077" s="56" t="s">
        <v>6990</v>
      </c>
      <c r="Q1077" s="56" t="s">
        <v>17909</v>
      </c>
      <c r="R1077" s="56" t="s">
        <v>236</v>
      </c>
      <c r="S1077" s="56" t="s">
        <v>250</v>
      </c>
      <c r="T1077" s="58" t="s">
        <v>7330</v>
      </c>
      <c r="U1077" s="56" t="s">
        <v>13</v>
      </c>
      <c r="V1077" s="58" t="s">
        <v>13</v>
      </c>
      <c r="W1077" s="58" t="s">
        <v>7330</v>
      </c>
      <c r="X1077" s="58" t="s">
        <v>13</v>
      </c>
      <c r="Y1077" s="58" t="s">
        <v>13</v>
      </c>
      <c r="Z1077" s="58" t="s">
        <v>13</v>
      </c>
      <c r="AA1077" s="58" t="s">
        <v>13</v>
      </c>
      <c r="AB1077" s="58" t="s">
        <v>13</v>
      </c>
      <c r="AC1077" s="56" t="s">
        <v>7330</v>
      </c>
      <c r="AD1077" s="56" t="s">
        <v>13</v>
      </c>
      <c r="AE1077" s="56" t="s">
        <v>13</v>
      </c>
      <c r="AF1077" s="56" t="s">
        <v>7330</v>
      </c>
      <c r="AG1077" s="56" t="s">
        <v>13</v>
      </c>
      <c r="AH1077" s="56" t="s">
        <v>13</v>
      </c>
    </row>
    <row r="1078" spans="1:34" ht="24.9" customHeight="1" x14ac:dyDescent="0.3">
      <c r="A1078" s="54" t="s">
        <v>1398</v>
      </c>
      <c r="B1078" s="55" t="s">
        <v>1392</v>
      </c>
      <c r="C1078" s="56" t="s">
        <v>1395</v>
      </c>
      <c r="D1078" s="56"/>
      <c r="E1078" s="56">
        <v>0</v>
      </c>
      <c r="F1078" s="56">
        <v>1</v>
      </c>
      <c r="G1078" s="56">
        <v>1</v>
      </c>
      <c r="H1078" s="56">
        <v>2</v>
      </c>
      <c r="I1078" s="56">
        <v>16</v>
      </c>
      <c r="J1078" s="104">
        <v>0.125</v>
      </c>
      <c r="K1078" s="56" t="s">
        <v>1399</v>
      </c>
      <c r="L1078" s="56" t="s">
        <v>1396</v>
      </c>
      <c r="M1078" s="56" t="s">
        <v>1397</v>
      </c>
      <c r="N1078" s="56" t="s">
        <v>7398</v>
      </c>
      <c r="O1078" s="56"/>
      <c r="P1078" s="56"/>
      <c r="Q1078" s="56"/>
      <c r="R1078" s="56" t="s">
        <v>18</v>
      </c>
      <c r="S1078" s="56" t="s">
        <v>91</v>
      </c>
      <c r="T1078" s="58" t="s">
        <v>13</v>
      </c>
      <c r="U1078" s="56" t="s">
        <v>13</v>
      </c>
      <c r="V1078" s="58" t="s">
        <v>7330</v>
      </c>
      <c r="W1078" s="58" t="s">
        <v>7330</v>
      </c>
      <c r="X1078" s="58" t="s">
        <v>13</v>
      </c>
      <c r="Y1078" s="58" t="s">
        <v>13</v>
      </c>
      <c r="Z1078" s="58" t="s">
        <v>13</v>
      </c>
      <c r="AA1078" s="58" t="s">
        <v>7330</v>
      </c>
      <c r="AB1078" s="58" t="s">
        <v>13</v>
      </c>
      <c r="AC1078" s="56" t="s">
        <v>13</v>
      </c>
      <c r="AD1078" s="56" t="s">
        <v>13</v>
      </c>
      <c r="AE1078" s="56" t="s">
        <v>7330</v>
      </c>
      <c r="AF1078" s="56" t="s">
        <v>7330</v>
      </c>
      <c r="AG1078" s="56" t="s">
        <v>13</v>
      </c>
      <c r="AH1078" s="56" t="s">
        <v>13</v>
      </c>
    </row>
    <row r="1079" spans="1:34" ht="24.9" customHeight="1" x14ac:dyDescent="0.3">
      <c r="A1079" s="54" t="s">
        <v>5658</v>
      </c>
      <c r="B1079" s="55" t="s">
        <v>5657</v>
      </c>
      <c r="C1079" s="56" t="s">
        <v>110</v>
      </c>
      <c r="D1079" s="56"/>
      <c r="E1079" s="56">
        <v>0</v>
      </c>
      <c r="F1079" s="56">
        <v>1</v>
      </c>
      <c r="G1079" s="57">
        <v>0</v>
      </c>
      <c r="H1079" s="56">
        <v>1</v>
      </c>
      <c r="I1079" s="56">
        <v>11</v>
      </c>
      <c r="J1079" s="104">
        <v>9.0909090909090912E-2</v>
      </c>
      <c r="K1079" s="56" t="s">
        <v>5659</v>
      </c>
      <c r="L1079" s="56" t="s">
        <v>13</v>
      </c>
      <c r="M1079" s="56" t="s">
        <v>13</v>
      </c>
      <c r="N1079" s="56" t="s">
        <v>13</v>
      </c>
      <c r="O1079" s="56"/>
      <c r="P1079" s="56"/>
      <c r="Q1079" s="56"/>
      <c r="R1079" s="56" t="s">
        <v>112</v>
      </c>
      <c r="S1079" s="56" t="s">
        <v>113</v>
      </c>
      <c r="T1079" s="58" t="s">
        <v>7330</v>
      </c>
      <c r="U1079" s="56" t="s">
        <v>13</v>
      </c>
      <c r="V1079" s="58" t="s">
        <v>13</v>
      </c>
      <c r="W1079" s="58" t="s">
        <v>7330</v>
      </c>
      <c r="X1079" s="58" t="s">
        <v>13</v>
      </c>
      <c r="Y1079" s="58" t="s">
        <v>13</v>
      </c>
      <c r="Z1079" s="58" t="s">
        <v>13</v>
      </c>
      <c r="AA1079" s="58" t="s">
        <v>13</v>
      </c>
      <c r="AB1079" s="58" t="s">
        <v>13</v>
      </c>
      <c r="AC1079" s="56" t="s">
        <v>7330</v>
      </c>
      <c r="AD1079" s="56" t="s">
        <v>13</v>
      </c>
      <c r="AE1079" s="56" t="s">
        <v>13</v>
      </c>
      <c r="AF1079" s="56" t="s">
        <v>7330</v>
      </c>
      <c r="AG1079" s="56" t="s">
        <v>13</v>
      </c>
      <c r="AH1079" s="56" t="s">
        <v>13</v>
      </c>
    </row>
    <row r="1080" spans="1:34" ht="24.9" customHeight="1" x14ac:dyDescent="0.3">
      <c r="A1080" s="59" t="s">
        <v>3958</v>
      </c>
      <c r="B1080" s="60" t="s">
        <v>3956</v>
      </c>
      <c r="C1080" s="57" t="s">
        <v>3960</v>
      </c>
      <c r="D1080" s="57" t="s">
        <v>3957</v>
      </c>
      <c r="E1080" s="57">
        <v>0</v>
      </c>
      <c r="F1080" s="57">
        <v>1</v>
      </c>
      <c r="G1080" s="57">
        <v>1</v>
      </c>
      <c r="H1080" s="57">
        <v>2</v>
      </c>
      <c r="I1080" s="57">
        <v>12</v>
      </c>
      <c r="J1080" s="104">
        <v>0.16666666666666666</v>
      </c>
      <c r="K1080" s="56" t="s">
        <v>3959</v>
      </c>
      <c r="L1080" s="57" t="s">
        <v>3961</v>
      </c>
      <c r="M1080" s="57" t="s">
        <v>3960</v>
      </c>
      <c r="N1080" s="57">
        <v>100</v>
      </c>
      <c r="O1080" s="57"/>
      <c r="P1080" s="57"/>
      <c r="Q1080" s="57"/>
      <c r="R1080" s="57" t="s">
        <v>18</v>
      </c>
      <c r="S1080" s="56" t="s">
        <v>55</v>
      </c>
      <c r="T1080" s="61" t="s">
        <v>13</v>
      </c>
      <c r="U1080" s="56" t="s">
        <v>7330</v>
      </c>
      <c r="V1080" s="61" t="s">
        <v>13</v>
      </c>
      <c r="W1080" s="61" t="s">
        <v>13</v>
      </c>
      <c r="X1080" s="61" t="s">
        <v>7330</v>
      </c>
      <c r="Y1080" s="61" t="s">
        <v>13</v>
      </c>
      <c r="Z1080" s="61" t="s">
        <v>13</v>
      </c>
      <c r="AA1080" s="61" t="s">
        <v>13</v>
      </c>
      <c r="AB1080" s="61" t="s">
        <v>13</v>
      </c>
      <c r="AC1080" s="56" t="s">
        <v>13</v>
      </c>
      <c r="AD1080" s="56" t="s">
        <v>7330</v>
      </c>
      <c r="AE1080" s="56" t="s">
        <v>13</v>
      </c>
      <c r="AF1080" s="56" t="s">
        <v>13</v>
      </c>
      <c r="AG1080" s="56" t="s">
        <v>13</v>
      </c>
      <c r="AH1080" s="56" t="s">
        <v>13</v>
      </c>
    </row>
    <row r="1081" spans="1:34" ht="24.9" customHeight="1" x14ac:dyDescent="0.3">
      <c r="A1081" s="59" t="s">
        <v>3188</v>
      </c>
      <c r="B1081" s="55" t="s">
        <v>3186</v>
      </c>
      <c r="C1081" s="57" t="s">
        <v>3190</v>
      </c>
      <c r="D1081" s="57" t="s">
        <v>3187</v>
      </c>
      <c r="E1081" s="57">
        <v>2</v>
      </c>
      <c r="F1081" s="57">
        <v>1</v>
      </c>
      <c r="G1081" s="57">
        <v>1</v>
      </c>
      <c r="H1081" s="57">
        <v>4</v>
      </c>
      <c r="I1081" s="57">
        <v>14</v>
      </c>
      <c r="J1081" s="104">
        <v>0.2857142857142857</v>
      </c>
      <c r="K1081" s="56" t="s">
        <v>3189</v>
      </c>
      <c r="L1081" s="57" t="s">
        <v>3191</v>
      </c>
      <c r="M1081" s="57" t="s">
        <v>3192</v>
      </c>
      <c r="N1081" s="57" t="s">
        <v>7392</v>
      </c>
      <c r="O1081" s="57"/>
      <c r="P1081" s="57"/>
      <c r="Q1081" s="57"/>
      <c r="R1081" s="57" t="s">
        <v>63</v>
      </c>
      <c r="S1081" s="57" t="s">
        <v>130</v>
      </c>
      <c r="T1081" s="61" t="s">
        <v>13</v>
      </c>
      <c r="U1081" s="56" t="s">
        <v>7330</v>
      </c>
      <c r="V1081" s="61" t="s">
        <v>13</v>
      </c>
      <c r="W1081" s="61" t="s">
        <v>13</v>
      </c>
      <c r="X1081" s="61" t="s">
        <v>13</v>
      </c>
      <c r="Y1081" s="61" t="s">
        <v>13</v>
      </c>
      <c r="Z1081" s="61" t="s">
        <v>13</v>
      </c>
      <c r="AA1081" s="61" t="s">
        <v>13</v>
      </c>
      <c r="AB1081" s="61" t="s">
        <v>13</v>
      </c>
      <c r="AC1081" s="56" t="s">
        <v>13</v>
      </c>
      <c r="AD1081" s="56" t="s">
        <v>13</v>
      </c>
      <c r="AE1081" s="56" t="s">
        <v>13</v>
      </c>
      <c r="AF1081" s="56" t="s">
        <v>13</v>
      </c>
      <c r="AG1081" s="56" t="s">
        <v>7330</v>
      </c>
      <c r="AH1081" s="56" t="s">
        <v>13</v>
      </c>
    </row>
    <row r="1082" spans="1:34" ht="24.9" customHeight="1" x14ac:dyDescent="0.3">
      <c r="A1082" s="54" t="s">
        <v>3181</v>
      </c>
      <c r="B1082" s="55" t="s">
        <v>3180</v>
      </c>
      <c r="C1082" s="56" t="s">
        <v>3183</v>
      </c>
      <c r="D1082" s="56"/>
      <c r="E1082" s="56">
        <v>1</v>
      </c>
      <c r="F1082" s="56">
        <v>0</v>
      </c>
      <c r="G1082" s="56">
        <v>0</v>
      </c>
      <c r="H1082" s="56">
        <v>1</v>
      </c>
      <c r="I1082" s="56">
        <v>22</v>
      </c>
      <c r="J1082" s="104">
        <v>4.5454545454545456E-2</v>
      </c>
      <c r="K1082" s="56" t="s">
        <v>3182</v>
      </c>
      <c r="L1082" s="56" t="s">
        <v>3184</v>
      </c>
      <c r="M1082" s="56" t="s">
        <v>3185</v>
      </c>
      <c r="N1082" s="56">
        <v>100</v>
      </c>
      <c r="O1082" s="56"/>
      <c r="P1082" s="56"/>
      <c r="Q1082" s="56"/>
      <c r="R1082" s="56" t="s">
        <v>1922</v>
      </c>
      <c r="S1082" s="56" t="s">
        <v>250</v>
      </c>
      <c r="T1082" s="58" t="s">
        <v>7330</v>
      </c>
      <c r="U1082" s="56" t="s">
        <v>13</v>
      </c>
      <c r="V1082" s="58" t="s">
        <v>13</v>
      </c>
      <c r="W1082" s="58" t="s">
        <v>7330</v>
      </c>
      <c r="X1082" s="58" t="s">
        <v>13</v>
      </c>
      <c r="Y1082" s="58" t="s">
        <v>13</v>
      </c>
      <c r="Z1082" s="58" t="s">
        <v>7330</v>
      </c>
      <c r="AA1082" s="58" t="s">
        <v>13</v>
      </c>
      <c r="AB1082" s="58" t="s">
        <v>13</v>
      </c>
      <c r="AC1082" s="56" t="s">
        <v>7330</v>
      </c>
      <c r="AD1082" s="56" t="s">
        <v>13</v>
      </c>
      <c r="AE1082" s="56" t="s">
        <v>13</v>
      </c>
      <c r="AF1082" s="56" t="s">
        <v>7330</v>
      </c>
      <c r="AG1082" s="56" t="s">
        <v>13</v>
      </c>
      <c r="AH1082" s="56" t="s">
        <v>13</v>
      </c>
    </row>
    <row r="1083" spans="1:34" ht="24.9" customHeight="1" x14ac:dyDescent="0.3">
      <c r="A1083" s="54" t="s">
        <v>2417</v>
      </c>
      <c r="B1083" s="55" t="s">
        <v>2416</v>
      </c>
      <c r="C1083" s="56" t="s">
        <v>2419</v>
      </c>
      <c r="D1083" s="56" t="s">
        <v>7413</v>
      </c>
      <c r="E1083" s="56">
        <v>1</v>
      </c>
      <c r="F1083" s="56">
        <v>0</v>
      </c>
      <c r="G1083" s="56">
        <v>0</v>
      </c>
      <c r="H1083" s="56">
        <v>1</v>
      </c>
      <c r="I1083" s="56">
        <v>14</v>
      </c>
      <c r="J1083" s="104">
        <v>7.1428571428571425E-2</v>
      </c>
      <c r="K1083" s="56" t="s">
        <v>2418</v>
      </c>
      <c r="L1083" s="56" t="s">
        <v>2420</v>
      </c>
      <c r="M1083" s="56" t="s">
        <v>2421</v>
      </c>
      <c r="N1083" s="56" t="s">
        <v>7378</v>
      </c>
      <c r="O1083" s="56"/>
      <c r="P1083" s="56"/>
      <c r="Q1083" s="56"/>
      <c r="R1083" s="56" t="s">
        <v>18</v>
      </c>
      <c r="S1083" s="56" t="s">
        <v>257</v>
      </c>
      <c r="T1083" s="58" t="s">
        <v>7330</v>
      </c>
      <c r="U1083" s="56" t="s">
        <v>13</v>
      </c>
      <c r="V1083" s="58" t="s">
        <v>13</v>
      </c>
      <c r="W1083" s="58" t="s">
        <v>7330</v>
      </c>
      <c r="X1083" s="58" t="s">
        <v>13</v>
      </c>
      <c r="Y1083" s="58" t="s">
        <v>13</v>
      </c>
      <c r="Z1083" s="58" t="s">
        <v>13</v>
      </c>
      <c r="AA1083" s="58" t="s">
        <v>13</v>
      </c>
      <c r="AB1083" s="58" t="s">
        <v>13</v>
      </c>
      <c r="AC1083" s="56" t="s">
        <v>13</v>
      </c>
      <c r="AD1083" s="56" t="s">
        <v>13</v>
      </c>
      <c r="AE1083" s="56" t="s">
        <v>13</v>
      </c>
      <c r="AF1083" s="56" t="s">
        <v>13</v>
      </c>
      <c r="AG1083" s="56" t="s">
        <v>13</v>
      </c>
      <c r="AH1083" s="56" t="s">
        <v>13</v>
      </c>
    </row>
    <row r="1084" spans="1:34" ht="24.9" customHeight="1" x14ac:dyDescent="0.3">
      <c r="A1084" s="54" t="s">
        <v>5699</v>
      </c>
      <c r="B1084" s="55" t="s">
        <v>5697</v>
      </c>
      <c r="C1084" s="56" t="s">
        <v>2544</v>
      </c>
      <c r="D1084" s="56" t="s">
        <v>5698</v>
      </c>
      <c r="E1084" s="56">
        <v>1</v>
      </c>
      <c r="F1084" s="56">
        <v>0</v>
      </c>
      <c r="G1084" s="56">
        <v>0</v>
      </c>
      <c r="H1084" s="56">
        <v>1</v>
      </c>
      <c r="I1084" s="56">
        <v>9</v>
      </c>
      <c r="J1084" s="104">
        <v>0.1111111111111111</v>
      </c>
      <c r="K1084" s="56" t="s">
        <v>5700</v>
      </c>
      <c r="L1084" s="56" t="s">
        <v>5701</v>
      </c>
      <c r="M1084" s="56" t="s">
        <v>2544</v>
      </c>
      <c r="N1084" s="56">
        <v>100</v>
      </c>
      <c r="O1084" s="56"/>
      <c r="P1084" s="56"/>
      <c r="Q1084" s="56"/>
      <c r="R1084" s="56" t="s">
        <v>18</v>
      </c>
      <c r="S1084" s="57" t="s">
        <v>55</v>
      </c>
      <c r="T1084" s="58" t="s">
        <v>7330</v>
      </c>
      <c r="U1084" s="56" t="s">
        <v>13</v>
      </c>
      <c r="V1084" s="58" t="s">
        <v>13</v>
      </c>
      <c r="W1084" s="58" t="s">
        <v>7330</v>
      </c>
      <c r="X1084" s="58" t="s">
        <v>13</v>
      </c>
      <c r="Y1084" s="58" t="s">
        <v>13</v>
      </c>
      <c r="Z1084" s="58" t="s">
        <v>13</v>
      </c>
      <c r="AA1084" s="58" t="s">
        <v>13</v>
      </c>
      <c r="AB1084" s="58" t="s">
        <v>13</v>
      </c>
      <c r="AC1084" s="56" t="s">
        <v>13</v>
      </c>
      <c r="AD1084" s="56" t="s">
        <v>13</v>
      </c>
      <c r="AE1084" s="56" t="s">
        <v>13</v>
      </c>
      <c r="AF1084" s="56" t="s">
        <v>13</v>
      </c>
      <c r="AG1084" s="56" t="s">
        <v>13</v>
      </c>
      <c r="AH1084" s="56" t="s">
        <v>13</v>
      </c>
    </row>
    <row r="1085" spans="1:34" ht="24.9" customHeight="1" x14ac:dyDescent="0.3">
      <c r="A1085" s="59" t="s">
        <v>1603</v>
      </c>
      <c r="B1085" s="60" t="s">
        <v>1597</v>
      </c>
      <c r="C1085" s="57" t="s">
        <v>1601</v>
      </c>
      <c r="D1085" s="57" t="s">
        <v>1598</v>
      </c>
      <c r="E1085" s="57">
        <v>4</v>
      </c>
      <c r="F1085" s="57">
        <v>3</v>
      </c>
      <c r="G1085" s="57">
        <v>3</v>
      </c>
      <c r="H1085" s="57">
        <v>10</v>
      </c>
      <c r="I1085" s="57">
        <v>50</v>
      </c>
      <c r="J1085" s="104">
        <v>0.2</v>
      </c>
      <c r="K1085" s="56" t="s">
        <v>1604</v>
      </c>
      <c r="L1085" s="57" t="s">
        <v>1602</v>
      </c>
      <c r="M1085" s="57" t="s">
        <v>1601</v>
      </c>
      <c r="N1085" s="57" t="s">
        <v>7375</v>
      </c>
      <c r="O1085" s="57"/>
      <c r="P1085" s="57"/>
      <c r="Q1085" s="57"/>
      <c r="R1085" s="57" t="s">
        <v>18</v>
      </c>
      <c r="S1085" s="57" t="s">
        <v>55</v>
      </c>
      <c r="T1085" s="61" t="s">
        <v>13</v>
      </c>
      <c r="U1085" s="56" t="s">
        <v>7330</v>
      </c>
      <c r="V1085" s="61" t="s">
        <v>13</v>
      </c>
      <c r="W1085" s="61" t="s">
        <v>13</v>
      </c>
      <c r="X1085" s="61" t="s">
        <v>7330</v>
      </c>
      <c r="Y1085" s="61" t="s">
        <v>13</v>
      </c>
      <c r="Z1085" s="61" t="s">
        <v>13</v>
      </c>
      <c r="AA1085" s="58" t="s">
        <v>7330</v>
      </c>
      <c r="AB1085" s="61" t="s">
        <v>13</v>
      </c>
      <c r="AC1085" s="56" t="s">
        <v>13</v>
      </c>
      <c r="AD1085" s="56" t="s">
        <v>7330</v>
      </c>
      <c r="AE1085" s="56" t="s">
        <v>13</v>
      </c>
      <c r="AF1085" s="56" t="s">
        <v>13</v>
      </c>
      <c r="AG1085" s="56" t="s">
        <v>13</v>
      </c>
      <c r="AH1085" s="56" t="s">
        <v>13</v>
      </c>
    </row>
    <row r="1086" spans="1:34" ht="24.9" customHeight="1" x14ac:dyDescent="0.3">
      <c r="A1086" s="54" t="s">
        <v>3487</v>
      </c>
      <c r="B1086" s="55" t="s">
        <v>3481</v>
      </c>
      <c r="C1086" s="56" t="s">
        <v>3484</v>
      </c>
      <c r="D1086" s="56"/>
      <c r="E1086" s="56">
        <v>1</v>
      </c>
      <c r="F1086" s="56">
        <v>0</v>
      </c>
      <c r="G1086" s="56">
        <v>4</v>
      </c>
      <c r="H1086" s="56">
        <v>5</v>
      </c>
      <c r="I1086" s="56">
        <v>10</v>
      </c>
      <c r="J1086" s="104">
        <v>0.5</v>
      </c>
      <c r="K1086" s="56" t="s">
        <v>3488</v>
      </c>
      <c r="L1086" s="56" t="s">
        <v>3485</v>
      </c>
      <c r="M1086" s="56" t="s">
        <v>3486</v>
      </c>
      <c r="N1086" s="56" t="s">
        <v>7374</v>
      </c>
      <c r="O1086" s="56"/>
      <c r="P1086" s="56"/>
      <c r="Q1086" s="56"/>
      <c r="R1086" s="56" t="s">
        <v>18</v>
      </c>
      <c r="S1086" s="56" t="s">
        <v>644</v>
      </c>
      <c r="T1086" s="58" t="s">
        <v>13</v>
      </c>
      <c r="U1086" s="56" t="s">
        <v>13</v>
      </c>
      <c r="V1086" s="58" t="s">
        <v>7330</v>
      </c>
      <c r="W1086" s="58" t="s">
        <v>13</v>
      </c>
      <c r="X1086" s="58" t="s">
        <v>13</v>
      </c>
      <c r="Y1086" s="58" t="s">
        <v>7330</v>
      </c>
      <c r="Z1086" s="58" t="s">
        <v>13</v>
      </c>
      <c r="AA1086" s="58" t="s">
        <v>13</v>
      </c>
      <c r="AB1086" s="58" t="s">
        <v>13</v>
      </c>
      <c r="AC1086" s="56" t="s">
        <v>13</v>
      </c>
      <c r="AD1086" s="56" t="s">
        <v>7330</v>
      </c>
      <c r="AE1086" s="56" t="s">
        <v>13</v>
      </c>
      <c r="AF1086" s="56" t="s">
        <v>13</v>
      </c>
      <c r="AG1086" s="56" t="s">
        <v>13</v>
      </c>
      <c r="AH1086" s="56" t="s">
        <v>13</v>
      </c>
    </row>
    <row r="1087" spans="1:34" ht="24.9" customHeight="1" x14ac:dyDescent="0.3">
      <c r="A1087" s="54" t="s">
        <v>2653</v>
      </c>
      <c r="B1087" s="55" t="s">
        <v>2651</v>
      </c>
      <c r="C1087" s="56" t="s">
        <v>2655</v>
      </c>
      <c r="D1087" s="56" t="s">
        <v>2652</v>
      </c>
      <c r="E1087" s="56">
        <v>3</v>
      </c>
      <c r="F1087" s="56">
        <v>0</v>
      </c>
      <c r="G1087" s="56">
        <v>1</v>
      </c>
      <c r="H1087" s="56">
        <v>4</v>
      </c>
      <c r="I1087" s="56">
        <v>17</v>
      </c>
      <c r="J1087" s="104">
        <v>0.23529411764705882</v>
      </c>
      <c r="K1087" s="56" t="s">
        <v>2654</v>
      </c>
      <c r="L1087" s="56" t="s">
        <v>2656</v>
      </c>
      <c r="M1087" s="56" t="s">
        <v>2657</v>
      </c>
      <c r="N1087" s="56" t="s">
        <v>7374</v>
      </c>
      <c r="O1087" s="56"/>
      <c r="P1087" s="56"/>
      <c r="Q1087" s="56"/>
      <c r="R1087" s="56" t="s">
        <v>18</v>
      </c>
      <c r="S1087" s="56" t="s">
        <v>102</v>
      </c>
      <c r="T1087" s="58" t="s">
        <v>13</v>
      </c>
      <c r="U1087" s="56" t="s">
        <v>13</v>
      </c>
      <c r="V1087" s="58" t="s">
        <v>7330</v>
      </c>
      <c r="W1087" s="58" t="s">
        <v>13</v>
      </c>
      <c r="X1087" s="58" t="s">
        <v>13</v>
      </c>
      <c r="Y1087" s="58" t="s">
        <v>13</v>
      </c>
      <c r="Z1087" s="58" t="s">
        <v>13</v>
      </c>
      <c r="AA1087" s="58" t="s">
        <v>13</v>
      </c>
      <c r="AB1087" s="58" t="s">
        <v>13</v>
      </c>
      <c r="AC1087" s="56" t="s">
        <v>7330</v>
      </c>
      <c r="AD1087" s="56" t="s">
        <v>13</v>
      </c>
      <c r="AE1087" s="56" t="s">
        <v>13</v>
      </c>
      <c r="AF1087" s="56" t="s">
        <v>13</v>
      </c>
      <c r="AG1087" s="56" t="s">
        <v>13</v>
      </c>
      <c r="AH1087" s="56" t="s">
        <v>7330</v>
      </c>
    </row>
    <row r="1088" spans="1:34" ht="24.9" customHeight="1" x14ac:dyDescent="0.3">
      <c r="A1088" s="54" t="s">
        <v>6785</v>
      </c>
      <c r="B1088" s="55" t="s">
        <v>6777</v>
      </c>
      <c r="C1088" s="56" t="s">
        <v>6781</v>
      </c>
      <c r="D1088" s="56" t="s">
        <v>6778</v>
      </c>
      <c r="E1088" s="56">
        <v>1</v>
      </c>
      <c r="F1088" s="56">
        <v>1</v>
      </c>
      <c r="G1088" s="56">
        <v>1</v>
      </c>
      <c r="H1088" s="56">
        <v>3</v>
      </c>
      <c r="I1088" s="56">
        <v>18</v>
      </c>
      <c r="J1088" s="104">
        <v>0.16666666666666666</v>
      </c>
      <c r="K1088" s="56" t="s">
        <v>6786</v>
      </c>
      <c r="L1088" s="56" t="s">
        <v>6782</v>
      </c>
      <c r="M1088" s="56" t="s">
        <v>6781</v>
      </c>
      <c r="N1088" s="56" t="s">
        <v>7387</v>
      </c>
      <c r="O1088" s="56"/>
      <c r="P1088" s="56"/>
      <c r="Q1088" s="56"/>
      <c r="R1088" s="56" t="s">
        <v>18</v>
      </c>
      <c r="S1088" s="56" t="s">
        <v>130</v>
      </c>
      <c r="T1088" s="58" t="s">
        <v>13</v>
      </c>
      <c r="U1088" s="56" t="s">
        <v>13</v>
      </c>
      <c r="V1088" s="58" t="s">
        <v>7330</v>
      </c>
      <c r="W1088" s="58" t="s">
        <v>13</v>
      </c>
      <c r="X1088" s="61" t="s">
        <v>7330</v>
      </c>
      <c r="Y1088" s="58" t="s">
        <v>13</v>
      </c>
      <c r="Z1088" s="58" t="s">
        <v>13</v>
      </c>
      <c r="AA1088" s="58" t="s">
        <v>13</v>
      </c>
      <c r="AB1088" s="58" t="s">
        <v>13</v>
      </c>
      <c r="AC1088" s="56" t="s">
        <v>13</v>
      </c>
      <c r="AD1088" s="56" t="s">
        <v>13</v>
      </c>
      <c r="AE1088" s="56" t="s">
        <v>7330</v>
      </c>
      <c r="AF1088" s="56" t="s">
        <v>13</v>
      </c>
      <c r="AG1088" s="56" t="s">
        <v>7330</v>
      </c>
      <c r="AH1088" s="56" t="s">
        <v>13</v>
      </c>
    </row>
    <row r="1089" spans="1:34" ht="24.9" customHeight="1" x14ac:dyDescent="0.3">
      <c r="A1089" s="59" t="s">
        <v>6003</v>
      </c>
      <c r="B1089" s="60" t="s">
        <v>5996</v>
      </c>
      <c r="C1089" s="57" t="s">
        <v>6000</v>
      </c>
      <c r="D1089" s="57" t="s">
        <v>5997</v>
      </c>
      <c r="E1089" s="57">
        <v>3</v>
      </c>
      <c r="F1089" s="57">
        <v>2</v>
      </c>
      <c r="G1089" s="57">
        <v>2</v>
      </c>
      <c r="H1089" s="57">
        <v>7</v>
      </c>
      <c r="I1089" s="57">
        <v>57</v>
      </c>
      <c r="J1089" s="104">
        <v>0.12280701754385964</v>
      </c>
      <c r="K1089" s="56" t="s">
        <v>6004</v>
      </c>
      <c r="L1089" s="57" t="s">
        <v>6001</v>
      </c>
      <c r="M1089" s="57" t="s">
        <v>6002</v>
      </c>
      <c r="N1089" s="57">
        <v>100</v>
      </c>
      <c r="O1089" s="57"/>
      <c r="P1089" s="57"/>
      <c r="Q1089" s="57"/>
      <c r="R1089" s="57" t="s">
        <v>18</v>
      </c>
      <c r="S1089" s="56" t="s">
        <v>534</v>
      </c>
      <c r="T1089" s="61" t="s">
        <v>13</v>
      </c>
      <c r="U1089" s="56" t="s">
        <v>7330</v>
      </c>
      <c r="V1089" s="61" t="s">
        <v>13</v>
      </c>
      <c r="W1089" s="61" t="s">
        <v>13</v>
      </c>
      <c r="X1089" s="61" t="s">
        <v>7330</v>
      </c>
      <c r="Y1089" s="61" t="s">
        <v>13</v>
      </c>
      <c r="Z1089" s="61" t="s">
        <v>13</v>
      </c>
      <c r="AA1089" s="58" t="s">
        <v>7330</v>
      </c>
      <c r="AB1089" s="61" t="s">
        <v>13</v>
      </c>
      <c r="AC1089" s="56" t="s">
        <v>13</v>
      </c>
      <c r="AD1089" s="56" t="s">
        <v>13</v>
      </c>
      <c r="AE1089" s="56" t="s">
        <v>13</v>
      </c>
      <c r="AF1089" s="56" t="s">
        <v>13</v>
      </c>
      <c r="AG1089" s="56" t="s">
        <v>13</v>
      </c>
      <c r="AH1089" s="56" t="s">
        <v>13</v>
      </c>
    </row>
    <row r="1090" spans="1:34" ht="24.9" customHeight="1" x14ac:dyDescent="0.3">
      <c r="A1090" s="59" t="s">
        <v>2082</v>
      </c>
      <c r="B1090" s="60" t="s">
        <v>2075</v>
      </c>
      <c r="C1090" s="57" t="s">
        <v>110</v>
      </c>
      <c r="D1090" s="57"/>
      <c r="E1090" s="57">
        <v>4</v>
      </c>
      <c r="F1090" s="57">
        <v>2</v>
      </c>
      <c r="G1090" s="57">
        <v>0</v>
      </c>
      <c r="H1090" s="57">
        <v>6</v>
      </c>
      <c r="I1090" s="57">
        <v>22</v>
      </c>
      <c r="J1090" s="104">
        <v>0.27272727272727271</v>
      </c>
      <c r="K1090" s="56" t="s">
        <v>2083</v>
      </c>
      <c r="L1090" s="57" t="s">
        <v>2078</v>
      </c>
      <c r="M1090" s="57" t="s">
        <v>2079</v>
      </c>
      <c r="N1090" s="57">
        <v>100</v>
      </c>
      <c r="O1090" s="57" t="s">
        <v>17906</v>
      </c>
      <c r="P1090" s="57" t="s">
        <v>2080</v>
      </c>
      <c r="Q1090" s="57">
        <v>100</v>
      </c>
      <c r="R1090" s="57" t="s">
        <v>402</v>
      </c>
      <c r="S1090" s="57" t="s">
        <v>250</v>
      </c>
      <c r="T1090" s="61" t="s">
        <v>13</v>
      </c>
      <c r="U1090" s="56" t="s">
        <v>7330</v>
      </c>
      <c r="V1090" s="61" t="s">
        <v>13</v>
      </c>
      <c r="W1090" s="61" t="s">
        <v>13</v>
      </c>
      <c r="X1090" s="61" t="s">
        <v>7330</v>
      </c>
      <c r="Y1090" s="61" t="s">
        <v>13</v>
      </c>
      <c r="Z1090" s="61" t="s">
        <v>13</v>
      </c>
      <c r="AA1090" s="58" t="s">
        <v>7330</v>
      </c>
      <c r="AB1090" s="61" t="s">
        <v>13</v>
      </c>
      <c r="AC1090" s="56" t="s">
        <v>13</v>
      </c>
      <c r="AD1090" s="56" t="s">
        <v>13</v>
      </c>
      <c r="AE1090" s="56" t="s">
        <v>13</v>
      </c>
      <c r="AF1090" s="56" t="s">
        <v>13</v>
      </c>
      <c r="AG1090" s="56" t="s">
        <v>13</v>
      </c>
      <c r="AH1090" s="56" t="s">
        <v>13</v>
      </c>
    </row>
    <row r="1091" spans="1:34" ht="24.9" customHeight="1" x14ac:dyDescent="0.3">
      <c r="A1091" s="54" t="s">
        <v>4956</v>
      </c>
      <c r="B1091" s="55" t="s">
        <v>4954</v>
      </c>
      <c r="C1091" s="56" t="s">
        <v>4958</v>
      </c>
      <c r="D1091" s="56" t="s">
        <v>4955</v>
      </c>
      <c r="E1091" s="56">
        <v>0</v>
      </c>
      <c r="F1091" s="56">
        <v>0</v>
      </c>
      <c r="G1091" s="56">
        <v>1</v>
      </c>
      <c r="H1091" s="56">
        <v>1</v>
      </c>
      <c r="I1091" s="56">
        <v>16</v>
      </c>
      <c r="J1091" s="104">
        <v>6.25E-2</v>
      </c>
      <c r="K1091" s="56" t="s">
        <v>4957</v>
      </c>
      <c r="L1091" s="56" t="s">
        <v>4959</v>
      </c>
      <c r="M1091" s="56" t="s">
        <v>4958</v>
      </c>
      <c r="N1091" s="56" t="s">
        <v>7372</v>
      </c>
      <c r="O1091" s="56"/>
      <c r="P1091" s="56"/>
      <c r="Q1091" s="56"/>
      <c r="R1091" s="56" t="s">
        <v>18</v>
      </c>
      <c r="S1091" s="56" t="s">
        <v>403</v>
      </c>
      <c r="T1091" s="58" t="s">
        <v>13</v>
      </c>
      <c r="U1091" s="56" t="s">
        <v>13</v>
      </c>
      <c r="V1091" s="58" t="s">
        <v>7330</v>
      </c>
      <c r="W1091" s="58" t="s">
        <v>13</v>
      </c>
      <c r="X1091" s="58" t="s">
        <v>13</v>
      </c>
      <c r="Y1091" s="58" t="s">
        <v>7330</v>
      </c>
      <c r="Z1091" s="58" t="s">
        <v>13</v>
      </c>
      <c r="AA1091" s="58" t="s">
        <v>13</v>
      </c>
      <c r="AB1091" s="58" t="s">
        <v>13</v>
      </c>
      <c r="AC1091" s="56" t="s">
        <v>13</v>
      </c>
      <c r="AD1091" s="56" t="s">
        <v>13</v>
      </c>
      <c r="AE1091" s="56" t="s">
        <v>13</v>
      </c>
      <c r="AF1091" s="56" t="s">
        <v>13</v>
      </c>
      <c r="AG1091" s="56" t="s">
        <v>7330</v>
      </c>
      <c r="AH1091" s="56" t="s">
        <v>13</v>
      </c>
    </row>
    <row r="1092" spans="1:34" ht="24.9" customHeight="1" x14ac:dyDescent="0.3">
      <c r="A1092" s="59" t="s">
        <v>5687</v>
      </c>
      <c r="B1092" s="60" t="s">
        <v>5672</v>
      </c>
      <c r="C1092" s="57" t="s">
        <v>5676</v>
      </c>
      <c r="D1092" s="57" t="s">
        <v>5673</v>
      </c>
      <c r="E1092" s="57">
        <v>2</v>
      </c>
      <c r="F1092" s="57">
        <v>7</v>
      </c>
      <c r="G1092" s="57">
        <v>1</v>
      </c>
      <c r="H1092" s="57">
        <v>10</v>
      </c>
      <c r="I1092" s="57">
        <v>51</v>
      </c>
      <c r="J1092" s="104">
        <v>0.19607843137254902</v>
      </c>
      <c r="K1092" s="56" t="s">
        <v>5688</v>
      </c>
      <c r="L1092" s="57" t="s">
        <v>5677</v>
      </c>
      <c r="M1092" s="57" t="s">
        <v>5678</v>
      </c>
      <c r="N1092" s="57">
        <v>100</v>
      </c>
      <c r="O1092" s="57"/>
      <c r="P1092" s="57"/>
      <c r="Q1092" s="57"/>
      <c r="R1092" s="57" t="s">
        <v>18</v>
      </c>
      <c r="S1092" s="57" t="s">
        <v>680</v>
      </c>
      <c r="T1092" s="61" t="s">
        <v>13</v>
      </c>
      <c r="U1092" s="56" t="s">
        <v>7330</v>
      </c>
      <c r="V1092" s="61" t="s">
        <v>13</v>
      </c>
      <c r="W1092" s="61" t="s">
        <v>13</v>
      </c>
      <c r="X1092" s="61" t="s">
        <v>7330</v>
      </c>
      <c r="Y1092" s="61" t="s">
        <v>13</v>
      </c>
      <c r="Z1092" s="61" t="s">
        <v>13</v>
      </c>
      <c r="AA1092" s="58" t="s">
        <v>7330</v>
      </c>
      <c r="AB1092" s="61" t="s">
        <v>13</v>
      </c>
      <c r="AC1092" s="56" t="s">
        <v>13</v>
      </c>
      <c r="AD1092" s="56" t="s">
        <v>7330</v>
      </c>
      <c r="AE1092" s="56" t="s">
        <v>13</v>
      </c>
      <c r="AF1092" s="56" t="s">
        <v>13</v>
      </c>
      <c r="AG1092" s="56" t="s">
        <v>7330</v>
      </c>
      <c r="AH1092" s="56" t="s">
        <v>13</v>
      </c>
    </row>
    <row r="1093" spans="1:34" ht="24.9" customHeight="1" x14ac:dyDescent="0.3">
      <c r="A1093" s="54" t="s">
        <v>6309</v>
      </c>
      <c r="B1093" s="55" t="s">
        <v>6299</v>
      </c>
      <c r="C1093" s="56" t="s">
        <v>6303</v>
      </c>
      <c r="D1093" s="56" t="s">
        <v>6300</v>
      </c>
      <c r="E1093" s="56">
        <v>2</v>
      </c>
      <c r="F1093" s="56">
        <v>1</v>
      </c>
      <c r="G1093" s="56">
        <v>2</v>
      </c>
      <c r="H1093" s="56">
        <v>5</v>
      </c>
      <c r="I1093" s="56">
        <v>21</v>
      </c>
      <c r="J1093" s="104">
        <v>0.23809523809523808</v>
      </c>
      <c r="K1093" s="56" t="s">
        <v>6310</v>
      </c>
      <c r="L1093" s="56" t="s">
        <v>6304</v>
      </c>
      <c r="M1093" s="56" t="s">
        <v>6303</v>
      </c>
      <c r="N1093" s="56">
        <v>100</v>
      </c>
      <c r="O1093" s="56"/>
      <c r="P1093" s="56"/>
      <c r="Q1093" s="56"/>
      <c r="R1093" s="56" t="s">
        <v>18</v>
      </c>
      <c r="S1093" s="56" t="s">
        <v>102</v>
      </c>
      <c r="T1093" s="58" t="s">
        <v>7330</v>
      </c>
      <c r="U1093" s="56" t="s">
        <v>13</v>
      </c>
      <c r="V1093" s="58" t="s">
        <v>13</v>
      </c>
      <c r="W1093" s="58" t="s">
        <v>7330</v>
      </c>
      <c r="X1093" s="58" t="s">
        <v>13</v>
      </c>
      <c r="Y1093" s="58" t="s">
        <v>13</v>
      </c>
      <c r="Z1093" s="58" t="s">
        <v>13</v>
      </c>
      <c r="AA1093" s="58" t="s">
        <v>13</v>
      </c>
      <c r="AB1093" s="58" t="s">
        <v>13</v>
      </c>
      <c r="AC1093" s="56" t="s">
        <v>13</v>
      </c>
      <c r="AD1093" s="56" t="s">
        <v>13</v>
      </c>
      <c r="AE1093" s="56" t="s">
        <v>13</v>
      </c>
      <c r="AF1093" s="56" t="s">
        <v>7330</v>
      </c>
      <c r="AG1093" s="56" t="s">
        <v>13</v>
      </c>
      <c r="AH1093" s="56" t="s">
        <v>13</v>
      </c>
    </row>
    <row r="1094" spans="1:34" ht="24.9" customHeight="1" x14ac:dyDescent="0.3">
      <c r="A1094" s="54" t="s">
        <v>6330</v>
      </c>
      <c r="B1094" s="55" t="s">
        <v>6319</v>
      </c>
      <c r="C1094" s="56" t="s">
        <v>6323</v>
      </c>
      <c r="D1094" s="56" t="s">
        <v>6320</v>
      </c>
      <c r="E1094" s="56">
        <v>1</v>
      </c>
      <c r="F1094" s="56">
        <v>0</v>
      </c>
      <c r="G1094" s="56">
        <v>2</v>
      </c>
      <c r="H1094" s="56">
        <v>3</v>
      </c>
      <c r="I1094" s="56">
        <v>37</v>
      </c>
      <c r="J1094" s="104">
        <v>8.1081081081081086E-2</v>
      </c>
      <c r="K1094" s="56" t="s">
        <v>6331</v>
      </c>
      <c r="L1094" s="56" t="s">
        <v>6324</v>
      </c>
      <c r="M1094" s="56" t="s">
        <v>6325</v>
      </c>
      <c r="N1094" s="56">
        <v>100</v>
      </c>
      <c r="O1094" s="56"/>
      <c r="P1094" s="56"/>
      <c r="Q1094" s="56"/>
      <c r="R1094" s="56" t="s">
        <v>18</v>
      </c>
      <c r="S1094" s="57" t="s">
        <v>19</v>
      </c>
      <c r="T1094" s="58" t="s">
        <v>7330</v>
      </c>
      <c r="U1094" s="56" t="s">
        <v>13</v>
      </c>
      <c r="V1094" s="58" t="s">
        <v>13</v>
      </c>
      <c r="W1094" s="58" t="s">
        <v>7330</v>
      </c>
      <c r="X1094" s="58" t="s">
        <v>13</v>
      </c>
      <c r="Y1094" s="58" t="s">
        <v>13</v>
      </c>
      <c r="Z1094" s="58" t="s">
        <v>13</v>
      </c>
      <c r="AA1094" s="58" t="s">
        <v>13</v>
      </c>
      <c r="AB1094" s="58" t="s">
        <v>13</v>
      </c>
      <c r="AC1094" s="56" t="s">
        <v>13</v>
      </c>
      <c r="AD1094" s="56" t="s">
        <v>13</v>
      </c>
      <c r="AE1094" s="56" t="s">
        <v>13</v>
      </c>
      <c r="AF1094" s="56" t="s">
        <v>13</v>
      </c>
      <c r="AG1094" s="56" t="s">
        <v>13</v>
      </c>
      <c r="AH1094" s="56" t="s">
        <v>13</v>
      </c>
    </row>
    <row r="1095" spans="1:34" ht="24.9" customHeight="1" x14ac:dyDescent="0.3">
      <c r="A1095" s="54" t="s">
        <v>941</v>
      </c>
      <c r="B1095" s="55" t="s">
        <v>939</v>
      </c>
      <c r="C1095" s="56" t="s">
        <v>943</v>
      </c>
      <c r="D1095" s="56" t="s">
        <v>940</v>
      </c>
      <c r="E1095" s="56">
        <v>1</v>
      </c>
      <c r="F1095" s="56">
        <v>0</v>
      </c>
      <c r="G1095" s="56">
        <v>0</v>
      </c>
      <c r="H1095" s="56">
        <v>1</v>
      </c>
      <c r="I1095" s="56">
        <v>8</v>
      </c>
      <c r="J1095" s="104">
        <v>0.125</v>
      </c>
      <c r="K1095" s="56" t="s">
        <v>942</v>
      </c>
      <c r="L1095" s="56" t="s">
        <v>944</v>
      </c>
      <c r="M1095" s="56" t="s">
        <v>943</v>
      </c>
      <c r="N1095" s="56">
        <v>100</v>
      </c>
      <c r="O1095" s="56"/>
      <c r="P1095" s="56"/>
      <c r="Q1095" s="56"/>
      <c r="R1095" s="56" t="s">
        <v>18</v>
      </c>
      <c r="S1095" s="56" t="s">
        <v>465</v>
      </c>
      <c r="T1095" s="58" t="s">
        <v>7330</v>
      </c>
      <c r="U1095" s="56" t="s">
        <v>13</v>
      </c>
      <c r="V1095" s="58" t="s">
        <v>13</v>
      </c>
      <c r="W1095" s="58" t="s">
        <v>7330</v>
      </c>
      <c r="X1095" s="58" t="s">
        <v>13</v>
      </c>
      <c r="Y1095" s="58" t="s">
        <v>13</v>
      </c>
      <c r="Z1095" s="58" t="s">
        <v>13</v>
      </c>
      <c r="AA1095" s="58" t="s">
        <v>13</v>
      </c>
      <c r="AB1095" s="58" t="s">
        <v>13</v>
      </c>
      <c r="AC1095" s="56" t="s">
        <v>13</v>
      </c>
      <c r="AD1095" s="56" t="s">
        <v>13</v>
      </c>
      <c r="AE1095" s="56" t="s">
        <v>13</v>
      </c>
      <c r="AF1095" s="56" t="s">
        <v>13</v>
      </c>
      <c r="AG1095" s="56" t="s">
        <v>13</v>
      </c>
      <c r="AH1095" s="56" t="s">
        <v>13</v>
      </c>
    </row>
    <row r="1096" spans="1:34" ht="24.9" customHeight="1" x14ac:dyDescent="0.3">
      <c r="A1096" s="54" t="s">
        <v>5238</v>
      </c>
      <c r="B1096" s="55" t="s">
        <v>5237</v>
      </c>
      <c r="C1096" s="56" t="s">
        <v>110</v>
      </c>
      <c r="D1096" s="56"/>
      <c r="E1096" s="56">
        <v>1</v>
      </c>
      <c r="F1096" s="56">
        <v>0</v>
      </c>
      <c r="G1096" s="56">
        <v>0</v>
      </c>
      <c r="H1096" s="56">
        <v>1</v>
      </c>
      <c r="I1096" s="56">
        <v>4</v>
      </c>
      <c r="J1096" s="104">
        <v>0.25</v>
      </c>
      <c r="K1096" s="56" t="s">
        <v>5239</v>
      </c>
      <c r="L1096" s="56" t="s">
        <v>5240</v>
      </c>
      <c r="M1096" s="56" t="s">
        <v>110</v>
      </c>
      <c r="N1096" s="56">
        <v>100</v>
      </c>
      <c r="O1096" s="56" t="s">
        <v>17919</v>
      </c>
      <c r="P1096" s="56" t="s">
        <v>729</v>
      </c>
      <c r="Q1096" s="56" t="s">
        <v>7374</v>
      </c>
      <c r="R1096" s="56" t="s">
        <v>112</v>
      </c>
      <c r="S1096" s="56" t="s">
        <v>644</v>
      </c>
      <c r="T1096" s="58" t="s">
        <v>7330</v>
      </c>
      <c r="U1096" s="56" t="s">
        <v>13</v>
      </c>
      <c r="V1096" s="58" t="s">
        <v>13</v>
      </c>
      <c r="W1096" s="58" t="s">
        <v>7330</v>
      </c>
      <c r="X1096" s="58" t="s">
        <v>13</v>
      </c>
      <c r="Y1096" s="58" t="s">
        <v>13</v>
      </c>
      <c r="Z1096" s="58" t="s">
        <v>7330</v>
      </c>
      <c r="AA1096" s="58" t="s">
        <v>13</v>
      </c>
      <c r="AB1096" s="58" t="s">
        <v>13</v>
      </c>
      <c r="AC1096" s="56" t="s">
        <v>7330</v>
      </c>
      <c r="AD1096" s="56" t="s">
        <v>13</v>
      </c>
      <c r="AE1096" s="56" t="s">
        <v>13</v>
      </c>
      <c r="AF1096" s="56" t="s">
        <v>7330</v>
      </c>
      <c r="AG1096" s="56" t="s">
        <v>13</v>
      </c>
      <c r="AH1096" s="56" t="s">
        <v>13</v>
      </c>
    </row>
    <row r="1097" spans="1:34" ht="24.9" customHeight="1" x14ac:dyDescent="0.3">
      <c r="A1097" s="54" t="s">
        <v>2399</v>
      </c>
      <c r="B1097" s="55" t="s">
        <v>2383</v>
      </c>
      <c r="C1097" s="56" t="s">
        <v>2387</v>
      </c>
      <c r="D1097" s="56" t="s">
        <v>2384</v>
      </c>
      <c r="E1097" s="56">
        <v>6</v>
      </c>
      <c r="F1097" s="56">
        <v>0</v>
      </c>
      <c r="G1097" s="56">
        <v>8</v>
      </c>
      <c r="H1097" s="56">
        <v>14</v>
      </c>
      <c r="I1097" s="56">
        <v>28</v>
      </c>
      <c r="J1097" s="104">
        <v>0.5</v>
      </c>
      <c r="K1097" s="56" t="s">
        <v>2400</v>
      </c>
      <c r="L1097" s="56" t="s">
        <v>2388</v>
      </c>
      <c r="M1097" s="56" t="s">
        <v>2389</v>
      </c>
      <c r="N1097" s="56" t="s">
        <v>7378</v>
      </c>
      <c r="O1097" s="56"/>
      <c r="P1097" s="56"/>
      <c r="Q1097" s="56"/>
      <c r="R1097" s="56" t="s">
        <v>63</v>
      </c>
      <c r="S1097" s="56" t="s">
        <v>250</v>
      </c>
      <c r="T1097" s="58" t="s">
        <v>13</v>
      </c>
      <c r="U1097" s="56" t="s">
        <v>13</v>
      </c>
      <c r="V1097" s="58" t="s">
        <v>7330</v>
      </c>
      <c r="W1097" s="58" t="s">
        <v>13</v>
      </c>
      <c r="X1097" s="58" t="s">
        <v>13</v>
      </c>
      <c r="Y1097" s="58" t="s">
        <v>7330</v>
      </c>
      <c r="Z1097" s="58" t="s">
        <v>13</v>
      </c>
      <c r="AA1097" s="58" t="s">
        <v>13</v>
      </c>
      <c r="AB1097" s="58" t="s">
        <v>7330</v>
      </c>
      <c r="AC1097" s="56" t="s">
        <v>13</v>
      </c>
      <c r="AD1097" s="56" t="s">
        <v>13</v>
      </c>
      <c r="AE1097" s="56" t="s">
        <v>7330</v>
      </c>
      <c r="AF1097" s="56" t="s">
        <v>13</v>
      </c>
      <c r="AG1097" s="56" t="s">
        <v>13</v>
      </c>
      <c r="AH1097" s="56" t="s">
        <v>7330</v>
      </c>
    </row>
    <row r="1098" spans="1:34" ht="24.9" customHeight="1" x14ac:dyDescent="0.3">
      <c r="A1098" s="54" t="s">
        <v>6866</v>
      </c>
      <c r="B1098" s="55" t="s">
        <v>6864</v>
      </c>
      <c r="C1098" s="56" t="s">
        <v>6868</v>
      </c>
      <c r="D1098" s="56" t="s">
        <v>6865</v>
      </c>
      <c r="E1098" s="56">
        <v>2</v>
      </c>
      <c r="F1098" s="56">
        <v>0</v>
      </c>
      <c r="G1098" s="56">
        <v>0</v>
      </c>
      <c r="H1098" s="56">
        <v>2</v>
      </c>
      <c r="I1098" s="56">
        <v>12</v>
      </c>
      <c r="J1098" s="104">
        <v>0.16666666666666666</v>
      </c>
      <c r="K1098" s="56" t="s">
        <v>6867</v>
      </c>
      <c r="L1098" s="56" t="s">
        <v>6869</v>
      </c>
      <c r="M1098" s="56" t="s">
        <v>6868</v>
      </c>
      <c r="N1098" s="56">
        <v>100</v>
      </c>
      <c r="O1098" s="56"/>
      <c r="P1098" s="56"/>
      <c r="Q1098" s="56"/>
      <c r="R1098" s="56" t="s">
        <v>112</v>
      </c>
      <c r="S1098" s="56" t="s">
        <v>79</v>
      </c>
      <c r="T1098" s="58" t="s">
        <v>7330</v>
      </c>
      <c r="U1098" s="56" t="s">
        <v>13</v>
      </c>
      <c r="V1098" s="58" t="s">
        <v>13</v>
      </c>
      <c r="W1098" s="58" t="s">
        <v>13</v>
      </c>
      <c r="X1098" s="58" t="s">
        <v>13</v>
      </c>
      <c r="Y1098" s="58" t="s">
        <v>13</v>
      </c>
      <c r="Z1098" s="58" t="s">
        <v>13</v>
      </c>
      <c r="AA1098" s="58" t="s">
        <v>13</v>
      </c>
      <c r="AB1098" s="58" t="s">
        <v>13</v>
      </c>
      <c r="AC1098" s="56" t="s">
        <v>7330</v>
      </c>
      <c r="AD1098" s="56" t="s">
        <v>13</v>
      </c>
      <c r="AE1098" s="56" t="s">
        <v>13</v>
      </c>
      <c r="AF1098" s="56" t="s">
        <v>13</v>
      </c>
      <c r="AG1098" s="56" t="s">
        <v>13</v>
      </c>
      <c r="AH1098" s="56" t="s">
        <v>13</v>
      </c>
    </row>
    <row r="1099" spans="1:34" ht="24.9" customHeight="1" x14ac:dyDescent="0.3">
      <c r="A1099" s="54" t="s">
        <v>295</v>
      </c>
      <c r="B1099" s="55" t="s">
        <v>292</v>
      </c>
      <c r="C1099" s="56" t="s">
        <v>110</v>
      </c>
      <c r="D1099" s="56"/>
      <c r="E1099" s="56">
        <v>2</v>
      </c>
      <c r="F1099" s="56">
        <v>0</v>
      </c>
      <c r="G1099" s="56">
        <v>0</v>
      </c>
      <c r="H1099" s="56">
        <v>2</v>
      </c>
      <c r="I1099" s="56">
        <v>9</v>
      </c>
      <c r="J1099" s="104">
        <v>0.22222222222222221</v>
      </c>
      <c r="K1099" s="56" t="s">
        <v>296</v>
      </c>
      <c r="L1099" s="56" t="s">
        <v>13</v>
      </c>
      <c r="M1099" s="56" t="s">
        <v>13</v>
      </c>
      <c r="N1099" s="56" t="s">
        <v>13</v>
      </c>
      <c r="O1099" s="56"/>
      <c r="P1099" s="56"/>
      <c r="Q1099" s="56"/>
      <c r="R1099" s="56" t="s">
        <v>112</v>
      </c>
      <c r="S1099" s="56" t="s">
        <v>113</v>
      </c>
      <c r="T1099" s="58" t="s">
        <v>7330</v>
      </c>
      <c r="U1099" s="56" t="s">
        <v>13</v>
      </c>
      <c r="V1099" s="58" t="s">
        <v>13</v>
      </c>
      <c r="W1099" s="58" t="s">
        <v>7330</v>
      </c>
      <c r="X1099" s="58" t="s">
        <v>13</v>
      </c>
      <c r="Y1099" s="58" t="s">
        <v>13</v>
      </c>
      <c r="Z1099" s="58" t="s">
        <v>13</v>
      </c>
      <c r="AA1099" s="58" t="s">
        <v>13</v>
      </c>
      <c r="AB1099" s="58" t="s">
        <v>13</v>
      </c>
      <c r="AC1099" s="56" t="s">
        <v>13</v>
      </c>
      <c r="AD1099" s="56" t="s">
        <v>13</v>
      </c>
      <c r="AE1099" s="56" t="s">
        <v>13</v>
      </c>
      <c r="AF1099" s="56" t="s">
        <v>13</v>
      </c>
      <c r="AG1099" s="56" t="s">
        <v>13</v>
      </c>
      <c r="AH1099" s="56" t="s">
        <v>13</v>
      </c>
    </row>
    <row r="1100" spans="1:34" ht="24.9" customHeight="1" x14ac:dyDescent="0.3">
      <c r="A1100" s="54" t="s">
        <v>2581</v>
      </c>
      <c r="B1100" s="55" t="s">
        <v>2579</v>
      </c>
      <c r="C1100" s="56" t="s">
        <v>2583</v>
      </c>
      <c r="D1100" s="56" t="s">
        <v>2580</v>
      </c>
      <c r="E1100" s="56">
        <v>1</v>
      </c>
      <c r="F1100" s="56">
        <v>0</v>
      </c>
      <c r="G1100" s="56">
        <v>1</v>
      </c>
      <c r="H1100" s="56">
        <v>2</v>
      </c>
      <c r="I1100" s="56">
        <v>4</v>
      </c>
      <c r="J1100" s="104">
        <v>0.5</v>
      </c>
      <c r="K1100" s="56" t="s">
        <v>2582</v>
      </c>
      <c r="L1100" s="56" t="s">
        <v>2584</v>
      </c>
      <c r="M1100" s="56" t="s">
        <v>202</v>
      </c>
      <c r="N1100" s="56">
        <v>100</v>
      </c>
      <c r="O1100" s="56"/>
      <c r="P1100" s="56"/>
      <c r="Q1100" s="56"/>
      <c r="R1100" s="56" t="s">
        <v>112</v>
      </c>
      <c r="S1100" s="56" t="s">
        <v>113</v>
      </c>
      <c r="T1100" s="58" t="s">
        <v>13</v>
      </c>
      <c r="U1100" s="56" t="s">
        <v>13</v>
      </c>
      <c r="V1100" s="58" t="s">
        <v>7330</v>
      </c>
      <c r="W1100" s="58" t="s">
        <v>7330</v>
      </c>
      <c r="X1100" s="58" t="s">
        <v>13</v>
      </c>
      <c r="Y1100" s="58" t="s">
        <v>13</v>
      </c>
      <c r="Z1100" s="58" t="s">
        <v>7330</v>
      </c>
      <c r="AA1100" s="58" t="s">
        <v>13</v>
      </c>
      <c r="AB1100" s="58" t="s">
        <v>13</v>
      </c>
      <c r="AC1100" s="56" t="s">
        <v>13</v>
      </c>
      <c r="AD1100" s="56" t="s">
        <v>7330</v>
      </c>
      <c r="AE1100" s="56" t="s">
        <v>13</v>
      </c>
      <c r="AF1100" s="56" t="s">
        <v>13</v>
      </c>
      <c r="AG1100" s="56" t="s">
        <v>13</v>
      </c>
      <c r="AH1100" s="56" t="s">
        <v>13</v>
      </c>
    </row>
    <row r="1101" spans="1:34" ht="24.9" customHeight="1" x14ac:dyDescent="0.3">
      <c r="A1101" s="54" t="s">
        <v>536</v>
      </c>
      <c r="B1101" s="55" t="s">
        <v>529</v>
      </c>
      <c r="C1101" s="56" t="s">
        <v>532</v>
      </c>
      <c r="D1101" s="56"/>
      <c r="E1101" s="56">
        <v>0</v>
      </c>
      <c r="F1101" s="56">
        <v>1</v>
      </c>
      <c r="G1101" s="56">
        <v>1</v>
      </c>
      <c r="H1101" s="56">
        <v>2</v>
      </c>
      <c r="I1101" s="56">
        <v>9</v>
      </c>
      <c r="J1101" s="104">
        <v>0.22222222222222221</v>
      </c>
      <c r="K1101" s="56" t="s">
        <v>537</v>
      </c>
      <c r="L1101" s="56" t="s">
        <v>533</v>
      </c>
      <c r="M1101" s="56" t="s">
        <v>202</v>
      </c>
      <c r="N1101" s="56">
        <v>100</v>
      </c>
      <c r="O1101" s="56"/>
      <c r="P1101" s="56"/>
      <c r="Q1101" s="56"/>
      <c r="R1101" s="56" t="s">
        <v>18</v>
      </c>
      <c r="S1101" s="56" t="s">
        <v>534</v>
      </c>
      <c r="T1101" s="58" t="s">
        <v>13</v>
      </c>
      <c r="U1101" s="56" t="s">
        <v>13</v>
      </c>
      <c r="V1101" s="58" t="s">
        <v>7330</v>
      </c>
      <c r="W1101" s="58" t="s">
        <v>13</v>
      </c>
      <c r="X1101" s="58" t="s">
        <v>13</v>
      </c>
      <c r="Y1101" s="58" t="s">
        <v>7330</v>
      </c>
      <c r="Z1101" s="58" t="s">
        <v>13</v>
      </c>
      <c r="AA1101" s="58" t="s">
        <v>7330</v>
      </c>
      <c r="AB1101" s="58" t="s">
        <v>13</v>
      </c>
      <c r="AC1101" s="56" t="s">
        <v>13</v>
      </c>
      <c r="AD1101" s="56" t="s">
        <v>7330</v>
      </c>
      <c r="AE1101" s="56" t="s">
        <v>13</v>
      </c>
      <c r="AF1101" s="56" t="s">
        <v>13</v>
      </c>
      <c r="AG1101" s="56" t="s">
        <v>7330</v>
      </c>
      <c r="AH1101" s="56" t="s">
        <v>13</v>
      </c>
    </row>
    <row r="1102" spans="1:34" ht="24.9" customHeight="1" x14ac:dyDescent="0.3">
      <c r="A1102" s="54" t="s">
        <v>550</v>
      </c>
      <c r="B1102" s="55" t="s">
        <v>545</v>
      </c>
      <c r="C1102" s="56" t="s">
        <v>548</v>
      </c>
      <c r="D1102" s="56"/>
      <c r="E1102" s="56">
        <v>2</v>
      </c>
      <c r="F1102" s="56">
        <v>0</v>
      </c>
      <c r="G1102" s="56">
        <v>0</v>
      </c>
      <c r="H1102" s="56">
        <v>2</v>
      </c>
      <c r="I1102" s="56">
        <v>13</v>
      </c>
      <c r="J1102" s="104">
        <v>0.15384615384615385</v>
      </c>
      <c r="K1102" s="56" t="s">
        <v>551</v>
      </c>
      <c r="L1102" s="56" t="s">
        <v>549</v>
      </c>
      <c r="M1102" s="56" t="s">
        <v>548</v>
      </c>
      <c r="N1102" s="56" t="s">
        <v>7372</v>
      </c>
      <c r="O1102" s="56"/>
      <c r="P1102" s="56"/>
      <c r="Q1102" s="56"/>
      <c r="R1102" s="56" t="s">
        <v>18</v>
      </c>
      <c r="S1102" s="56" t="s">
        <v>102</v>
      </c>
      <c r="T1102" s="58" t="s">
        <v>7330</v>
      </c>
      <c r="U1102" s="56" t="s">
        <v>13</v>
      </c>
      <c r="V1102" s="58" t="s">
        <v>13</v>
      </c>
      <c r="W1102" s="58" t="s">
        <v>7330</v>
      </c>
      <c r="X1102" s="58" t="s">
        <v>13</v>
      </c>
      <c r="Y1102" s="58" t="s">
        <v>13</v>
      </c>
      <c r="Z1102" s="58" t="s">
        <v>7330</v>
      </c>
      <c r="AA1102" s="58" t="s">
        <v>13</v>
      </c>
      <c r="AB1102" s="58" t="s">
        <v>13</v>
      </c>
      <c r="AC1102" s="56" t="s">
        <v>7330</v>
      </c>
      <c r="AD1102" s="56" t="s">
        <v>13</v>
      </c>
      <c r="AE1102" s="56" t="s">
        <v>13</v>
      </c>
      <c r="AF1102" s="56" t="s">
        <v>7330</v>
      </c>
      <c r="AG1102" s="56" t="s">
        <v>13</v>
      </c>
      <c r="AH1102" s="56" t="s">
        <v>13</v>
      </c>
    </row>
    <row r="1103" spans="1:34" ht="24.9" customHeight="1" x14ac:dyDescent="0.3">
      <c r="A1103" s="59" t="s">
        <v>3641</v>
      </c>
      <c r="B1103" s="60" t="s">
        <v>3640</v>
      </c>
      <c r="C1103" s="57" t="s">
        <v>110</v>
      </c>
      <c r="D1103" s="57"/>
      <c r="E1103" s="57">
        <v>0</v>
      </c>
      <c r="F1103" s="57">
        <v>1</v>
      </c>
      <c r="G1103" s="57">
        <v>0</v>
      </c>
      <c r="H1103" s="57">
        <v>1</v>
      </c>
      <c r="I1103" s="57">
        <v>17</v>
      </c>
      <c r="J1103" s="104">
        <v>5.8823529411764705E-2</v>
      </c>
      <c r="K1103" s="56" t="s">
        <v>3642</v>
      </c>
      <c r="L1103" s="57" t="s">
        <v>3643</v>
      </c>
      <c r="M1103" s="57" t="s">
        <v>110</v>
      </c>
      <c r="N1103" s="57">
        <v>100</v>
      </c>
      <c r="O1103" s="57" t="s">
        <v>17906</v>
      </c>
      <c r="P1103" s="57" t="s">
        <v>2838</v>
      </c>
      <c r="Q1103" s="57">
        <v>100</v>
      </c>
      <c r="R1103" s="57" t="s">
        <v>63</v>
      </c>
      <c r="S1103" s="57" t="s">
        <v>113</v>
      </c>
      <c r="T1103" s="61" t="s">
        <v>13</v>
      </c>
      <c r="U1103" s="56" t="s">
        <v>7330</v>
      </c>
      <c r="V1103" s="61" t="s">
        <v>13</v>
      </c>
      <c r="W1103" s="61" t="s">
        <v>13</v>
      </c>
      <c r="X1103" s="61" t="s">
        <v>13</v>
      </c>
      <c r="Y1103" s="61" t="s">
        <v>13</v>
      </c>
      <c r="Z1103" s="61" t="s">
        <v>13</v>
      </c>
      <c r="AA1103" s="58" t="s">
        <v>7330</v>
      </c>
      <c r="AB1103" s="61" t="s">
        <v>13</v>
      </c>
      <c r="AC1103" s="56" t="s">
        <v>13</v>
      </c>
      <c r="AD1103" s="56" t="s">
        <v>13</v>
      </c>
      <c r="AE1103" s="56" t="s">
        <v>13</v>
      </c>
      <c r="AF1103" s="56" t="s">
        <v>13</v>
      </c>
      <c r="AG1103" s="56" t="s">
        <v>13</v>
      </c>
      <c r="AH1103" s="56" t="s">
        <v>13</v>
      </c>
    </row>
    <row r="1104" spans="1:34" ht="24.9" customHeight="1" x14ac:dyDescent="0.3">
      <c r="A1104" s="54" t="s">
        <v>3414</v>
      </c>
      <c r="B1104" s="55" t="s">
        <v>3412</v>
      </c>
      <c r="C1104" s="56" t="s">
        <v>3416</v>
      </c>
      <c r="D1104" s="56" t="s">
        <v>3413</v>
      </c>
      <c r="E1104" s="56">
        <v>0</v>
      </c>
      <c r="F1104" s="56">
        <v>0</v>
      </c>
      <c r="G1104" s="56">
        <v>2</v>
      </c>
      <c r="H1104" s="56">
        <v>2</v>
      </c>
      <c r="I1104" s="56">
        <v>12</v>
      </c>
      <c r="J1104" s="104">
        <v>0.16666666666666666</v>
      </c>
      <c r="K1104" s="56" t="s">
        <v>3415</v>
      </c>
      <c r="L1104" s="56" t="s">
        <v>3417</v>
      </c>
      <c r="M1104" s="56" t="s">
        <v>3416</v>
      </c>
      <c r="N1104" s="56" t="s">
        <v>7374</v>
      </c>
      <c r="O1104" s="56"/>
      <c r="P1104" s="56"/>
      <c r="Q1104" s="56"/>
      <c r="R1104" s="56" t="s">
        <v>402</v>
      </c>
      <c r="S1104" s="56" t="s">
        <v>534</v>
      </c>
      <c r="T1104" s="58" t="s">
        <v>13</v>
      </c>
      <c r="U1104" s="56" t="s">
        <v>13</v>
      </c>
      <c r="V1104" s="58" t="s">
        <v>7330</v>
      </c>
      <c r="W1104" s="58" t="s">
        <v>13</v>
      </c>
      <c r="X1104" s="58" t="s">
        <v>13</v>
      </c>
      <c r="Y1104" s="58" t="s">
        <v>7330</v>
      </c>
      <c r="Z1104" s="58" t="s">
        <v>13</v>
      </c>
      <c r="AA1104" s="58" t="s">
        <v>7330</v>
      </c>
      <c r="AB1104" s="58" t="s">
        <v>13</v>
      </c>
      <c r="AC1104" s="56" t="s">
        <v>13</v>
      </c>
      <c r="AD1104" s="56" t="s">
        <v>7330</v>
      </c>
      <c r="AE1104" s="56" t="s">
        <v>13</v>
      </c>
      <c r="AF1104" s="56" t="s">
        <v>13</v>
      </c>
      <c r="AG1104" s="56" t="s">
        <v>7330</v>
      </c>
      <c r="AH1104" s="56" t="s">
        <v>13</v>
      </c>
    </row>
    <row r="1105" spans="1:34" ht="24.9" customHeight="1" x14ac:dyDescent="0.3">
      <c r="A1105" s="54" t="s">
        <v>2734</v>
      </c>
      <c r="B1105" s="55" t="s">
        <v>2729</v>
      </c>
      <c r="C1105" s="56" t="s">
        <v>2364</v>
      </c>
      <c r="D1105" s="56" t="s">
        <v>2730</v>
      </c>
      <c r="E1105" s="56">
        <v>1</v>
      </c>
      <c r="F1105" s="56">
        <v>1</v>
      </c>
      <c r="G1105" s="56">
        <v>1</v>
      </c>
      <c r="H1105" s="56">
        <v>3</v>
      </c>
      <c r="I1105" s="56">
        <v>4</v>
      </c>
      <c r="J1105" s="104">
        <v>0.75</v>
      </c>
      <c r="K1105" s="56" t="s">
        <v>2735</v>
      </c>
      <c r="L1105" s="56" t="s">
        <v>2733</v>
      </c>
      <c r="M1105" s="56" t="s">
        <v>2366</v>
      </c>
      <c r="N1105" s="56" t="s">
        <v>7375</v>
      </c>
      <c r="O1105" s="56"/>
      <c r="P1105" s="56"/>
      <c r="Q1105" s="56"/>
      <c r="R1105" s="56" t="s">
        <v>18</v>
      </c>
      <c r="S1105" s="56" t="s">
        <v>465</v>
      </c>
      <c r="T1105" s="58" t="s">
        <v>13</v>
      </c>
      <c r="U1105" s="56" t="s">
        <v>13</v>
      </c>
      <c r="V1105" s="58" t="s">
        <v>7330</v>
      </c>
      <c r="W1105" s="58" t="s">
        <v>13</v>
      </c>
      <c r="X1105" s="58" t="s">
        <v>13</v>
      </c>
      <c r="Y1105" s="58" t="s">
        <v>7330</v>
      </c>
      <c r="Z1105" s="58" t="s">
        <v>13</v>
      </c>
      <c r="AA1105" s="58" t="s">
        <v>13</v>
      </c>
      <c r="AB1105" s="58" t="s">
        <v>13</v>
      </c>
      <c r="AC1105" s="56" t="s">
        <v>13</v>
      </c>
      <c r="AD1105" s="56" t="s">
        <v>13</v>
      </c>
      <c r="AE1105" s="56" t="s">
        <v>7330</v>
      </c>
      <c r="AF1105" s="56" t="s">
        <v>13</v>
      </c>
      <c r="AG1105" s="56" t="s">
        <v>13</v>
      </c>
      <c r="AH1105" s="56" t="s">
        <v>13</v>
      </c>
    </row>
    <row r="1106" spans="1:34" ht="24.9" customHeight="1" x14ac:dyDescent="0.3">
      <c r="A1106" s="54" t="s">
        <v>2971</v>
      </c>
      <c r="B1106" s="55" t="s">
        <v>2949</v>
      </c>
      <c r="C1106" s="56" t="s">
        <v>2600</v>
      </c>
      <c r="D1106" s="56" t="s">
        <v>2950</v>
      </c>
      <c r="E1106" s="56">
        <v>4</v>
      </c>
      <c r="F1106" s="56">
        <v>2</v>
      </c>
      <c r="G1106" s="56">
        <v>6</v>
      </c>
      <c r="H1106" s="56">
        <v>12</v>
      </c>
      <c r="I1106" s="56">
        <v>25</v>
      </c>
      <c r="J1106" s="104">
        <v>0.48</v>
      </c>
      <c r="K1106" s="56" t="s">
        <v>2972</v>
      </c>
      <c r="L1106" s="56" t="s">
        <v>2953</v>
      </c>
      <c r="M1106" s="56" t="s">
        <v>2954</v>
      </c>
      <c r="N1106" s="56" t="s">
        <v>7387</v>
      </c>
      <c r="O1106" s="56"/>
      <c r="P1106" s="56"/>
      <c r="Q1106" s="56"/>
      <c r="R1106" s="56" t="s">
        <v>18</v>
      </c>
      <c r="S1106" s="56" t="s">
        <v>465</v>
      </c>
      <c r="T1106" s="58" t="s">
        <v>7330</v>
      </c>
      <c r="U1106" s="56" t="s">
        <v>13</v>
      </c>
      <c r="V1106" s="58" t="s">
        <v>13</v>
      </c>
      <c r="W1106" s="58" t="s">
        <v>7330</v>
      </c>
      <c r="X1106" s="58" t="s">
        <v>13</v>
      </c>
      <c r="Y1106" s="58" t="s">
        <v>13</v>
      </c>
      <c r="Z1106" s="58" t="s">
        <v>13</v>
      </c>
      <c r="AA1106" s="58" t="s">
        <v>13</v>
      </c>
      <c r="AB1106" s="58" t="s">
        <v>13</v>
      </c>
      <c r="AC1106" s="56" t="s">
        <v>7330</v>
      </c>
      <c r="AD1106" s="56" t="s">
        <v>13</v>
      </c>
      <c r="AE1106" s="56" t="s">
        <v>13</v>
      </c>
      <c r="AF1106" s="56" t="s">
        <v>13</v>
      </c>
      <c r="AG1106" s="56" t="s">
        <v>13</v>
      </c>
      <c r="AH1106" s="56" t="s">
        <v>13</v>
      </c>
    </row>
    <row r="1107" spans="1:34" ht="24.9" customHeight="1" x14ac:dyDescent="0.3">
      <c r="A1107" s="54" t="s">
        <v>3036</v>
      </c>
      <c r="B1107" s="55" t="s">
        <v>3034</v>
      </c>
      <c r="C1107" s="56" t="s">
        <v>3038</v>
      </c>
      <c r="D1107" s="56" t="s">
        <v>3035</v>
      </c>
      <c r="E1107" s="56">
        <v>1</v>
      </c>
      <c r="F1107" s="56">
        <v>0</v>
      </c>
      <c r="G1107" s="56">
        <v>0</v>
      </c>
      <c r="H1107" s="56">
        <v>1</v>
      </c>
      <c r="I1107" s="56">
        <v>8</v>
      </c>
      <c r="J1107" s="104">
        <v>0.125</v>
      </c>
      <c r="K1107" s="56" t="s">
        <v>3037</v>
      </c>
      <c r="L1107" s="56" t="s">
        <v>3039</v>
      </c>
      <c r="M1107" s="56" t="s">
        <v>3040</v>
      </c>
      <c r="N1107" s="56">
        <v>100</v>
      </c>
      <c r="O1107" s="56"/>
      <c r="P1107" s="56"/>
      <c r="Q1107" s="56"/>
      <c r="R1107" s="56" t="s">
        <v>18</v>
      </c>
      <c r="S1107" s="56" t="s">
        <v>644</v>
      </c>
      <c r="T1107" s="58" t="s">
        <v>7330</v>
      </c>
      <c r="U1107" s="56" t="s">
        <v>13</v>
      </c>
      <c r="V1107" s="58" t="s">
        <v>13</v>
      </c>
      <c r="W1107" s="58" t="s">
        <v>7330</v>
      </c>
      <c r="X1107" s="58" t="s">
        <v>13</v>
      </c>
      <c r="Y1107" s="58" t="s">
        <v>13</v>
      </c>
      <c r="Z1107" s="58" t="s">
        <v>13</v>
      </c>
      <c r="AA1107" s="58" t="s">
        <v>13</v>
      </c>
      <c r="AB1107" s="58" t="s">
        <v>13</v>
      </c>
      <c r="AC1107" s="56" t="s">
        <v>13</v>
      </c>
      <c r="AD1107" s="56" t="s">
        <v>13</v>
      </c>
      <c r="AE1107" s="56" t="s">
        <v>13</v>
      </c>
      <c r="AF1107" s="56" t="s">
        <v>13</v>
      </c>
      <c r="AG1107" s="56" t="s">
        <v>13</v>
      </c>
      <c r="AH1107" s="56" t="s">
        <v>13</v>
      </c>
    </row>
    <row r="1108" spans="1:34" ht="24.9" customHeight="1" x14ac:dyDescent="0.3">
      <c r="A1108" s="54" t="s">
        <v>2940</v>
      </c>
      <c r="B1108" s="55" t="s">
        <v>2921</v>
      </c>
      <c r="C1108" s="56" t="s">
        <v>2925</v>
      </c>
      <c r="D1108" s="56" t="s">
        <v>2922</v>
      </c>
      <c r="E1108" s="56">
        <v>3</v>
      </c>
      <c r="F1108" s="56">
        <v>4</v>
      </c>
      <c r="G1108" s="56">
        <v>2</v>
      </c>
      <c r="H1108" s="56">
        <v>9</v>
      </c>
      <c r="I1108" s="56">
        <v>72</v>
      </c>
      <c r="J1108" s="104">
        <v>0.125</v>
      </c>
      <c r="K1108" s="56" t="s">
        <v>2941</v>
      </c>
      <c r="L1108" s="56" t="s">
        <v>2926</v>
      </c>
      <c r="M1108" s="56" t="s">
        <v>2925</v>
      </c>
      <c r="N1108" s="56">
        <v>100</v>
      </c>
      <c r="O1108" s="56"/>
      <c r="P1108" s="56"/>
      <c r="Q1108" s="56"/>
      <c r="R1108" s="56" t="s">
        <v>18</v>
      </c>
      <c r="S1108" s="57" t="s">
        <v>19</v>
      </c>
      <c r="T1108" s="58" t="s">
        <v>7330</v>
      </c>
      <c r="U1108" s="56" t="s">
        <v>13</v>
      </c>
      <c r="V1108" s="58" t="s">
        <v>13</v>
      </c>
      <c r="W1108" s="58" t="s">
        <v>7330</v>
      </c>
      <c r="X1108" s="58" t="s">
        <v>13</v>
      </c>
      <c r="Y1108" s="58" t="s">
        <v>13</v>
      </c>
      <c r="Z1108" s="58" t="s">
        <v>13</v>
      </c>
      <c r="AA1108" s="58" t="s">
        <v>13</v>
      </c>
      <c r="AB1108" s="58" t="s">
        <v>13</v>
      </c>
      <c r="AC1108" s="56" t="s">
        <v>7330</v>
      </c>
      <c r="AD1108" s="56" t="s">
        <v>13</v>
      </c>
      <c r="AE1108" s="56" t="s">
        <v>13</v>
      </c>
      <c r="AF1108" s="56" t="s">
        <v>13</v>
      </c>
      <c r="AG1108" s="56" t="s">
        <v>13</v>
      </c>
      <c r="AH1108" s="56" t="s">
        <v>13</v>
      </c>
    </row>
    <row r="1109" spans="1:34" ht="24.9" customHeight="1" x14ac:dyDescent="0.3">
      <c r="A1109" s="59" t="s">
        <v>5685</v>
      </c>
      <c r="B1109" s="60" t="s">
        <v>5672</v>
      </c>
      <c r="C1109" s="57" t="s">
        <v>5676</v>
      </c>
      <c r="D1109" s="57" t="s">
        <v>5673</v>
      </c>
      <c r="E1109" s="57">
        <v>2</v>
      </c>
      <c r="F1109" s="57">
        <v>7</v>
      </c>
      <c r="G1109" s="57">
        <v>1</v>
      </c>
      <c r="H1109" s="57">
        <v>10</v>
      </c>
      <c r="I1109" s="57">
        <v>51</v>
      </c>
      <c r="J1109" s="104">
        <v>0.19607843137254902</v>
      </c>
      <c r="K1109" s="56" t="s">
        <v>5686</v>
      </c>
      <c r="L1109" s="57" t="s">
        <v>5677</v>
      </c>
      <c r="M1109" s="57" t="s">
        <v>5678</v>
      </c>
      <c r="N1109" s="57">
        <v>100</v>
      </c>
      <c r="O1109" s="57"/>
      <c r="P1109" s="57"/>
      <c r="Q1109" s="57"/>
      <c r="R1109" s="57" t="s">
        <v>18</v>
      </c>
      <c r="S1109" s="57" t="s">
        <v>680</v>
      </c>
      <c r="T1109" s="61" t="s">
        <v>13</v>
      </c>
      <c r="U1109" s="56" t="s">
        <v>7330</v>
      </c>
      <c r="V1109" s="61" t="s">
        <v>13</v>
      </c>
      <c r="W1109" s="61" t="s">
        <v>13</v>
      </c>
      <c r="X1109" s="61" t="s">
        <v>13</v>
      </c>
      <c r="Y1109" s="61" t="s">
        <v>13</v>
      </c>
      <c r="Z1109" s="61" t="s">
        <v>13</v>
      </c>
      <c r="AA1109" s="61" t="s">
        <v>13</v>
      </c>
      <c r="AB1109" s="61" t="s">
        <v>13</v>
      </c>
      <c r="AC1109" s="56" t="s">
        <v>13</v>
      </c>
      <c r="AD1109" s="56" t="s">
        <v>7330</v>
      </c>
      <c r="AE1109" s="56" t="s">
        <v>13</v>
      </c>
      <c r="AF1109" s="56" t="s">
        <v>13</v>
      </c>
      <c r="AG1109" s="56" t="s">
        <v>13</v>
      </c>
      <c r="AH1109" s="56" t="s">
        <v>13</v>
      </c>
    </row>
    <row r="1110" spans="1:34" ht="24.9" customHeight="1" x14ac:dyDescent="0.3">
      <c r="A1110" s="59" t="s">
        <v>338</v>
      </c>
      <c r="B1110" s="60" t="s">
        <v>336</v>
      </c>
      <c r="C1110" s="57" t="s">
        <v>340</v>
      </c>
      <c r="D1110" s="57" t="s">
        <v>337</v>
      </c>
      <c r="E1110" s="57">
        <v>0</v>
      </c>
      <c r="F1110" s="57">
        <v>1</v>
      </c>
      <c r="G1110" s="57">
        <v>0</v>
      </c>
      <c r="H1110" s="57">
        <v>1</v>
      </c>
      <c r="I1110" s="57">
        <v>26</v>
      </c>
      <c r="J1110" s="104">
        <v>3.8461538461538464E-2</v>
      </c>
      <c r="K1110" s="56" t="s">
        <v>339</v>
      </c>
      <c r="L1110" s="57" t="s">
        <v>341</v>
      </c>
      <c r="M1110" s="57" t="s">
        <v>342</v>
      </c>
      <c r="N1110" s="57">
        <v>100</v>
      </c>
      <c r="O1110" s="57"/>
      <c r="P1110" s="57"/>
      <c r="Q1110" s="57"/>
      <c r="R1110" s="57" t="s">
        <v>63</v>
      </c>
      <c r="S1110" s="57" t="s">
        <v>250</v>
      </c>
      <c r="T1110" s="61" t="s">
        <v>13</v>
      </c>
      <c r="U1110" s="56" t="s">
        <v>7330</v>
      </c>
      <c r="V1110" s="61" t="s">
        <v>13</v>
      </c>
      <c r="W1110" s="61" t="s">
        <v>13</v>
      </c>
      <c r="X1110" s="61" t="s">
        <v>7330</v>
      </c>
      <c r="Y1110" s="61" t="s">
        <v>13</v>
      </c>
      <c r="Z1110" s="61" t="s">
        <v>13</v>
      </c>
      <c r="AA1110" s="58" t="s">
        <v>7330</v>
      </c>
      <c r="AB1110" s="61" t="s">
        <v>13</v>
      </c>
      <c r="AC1110" s="56" t="s">
        <v>13</v>
      </c>
      <c r="AD1110" s="56" t="s">
        <v>13</v>
      </c>
      <c r="AE1110" s="56" t="s">
        <v>13</v>
      </c>
      <c r="AF1110" s="56" t="s">
        <v>13</v>
      </c>
      <c r="AG1110" s="56" t="s">
        <v>13</v>
      </c>
      <c r="AH1110" s="56" t="s">
        <v>13</v>
      </c>
    </row>
    <row r="1111" spans="1:34" ht="24.9" customHeight="1" x14ac:dyDescent="0.3">
      <c r="A1111" s="54" t="s">
        <v>1481</v>
      </c>
      <c r="B1111" s="55" t="s">
        <v>1476</v>
      </c>
      <c r="C1111" s="56" t="s">
        <v>110</v>
      </c>
      <c r="D1111" s="56"/>
      <c r="E1111" s="56">
        <v>1</v>
      </c>
      <c r="F1111" s="56">
        <v>1</v>
      </c>
      <c r="G1111" s="56">
        <v>0</v>
      </c>
      <c r="H1111" s="56">
        <v>2</v>
      </c>
      <c r="I1111" s="56">
        <v>9</v>
      </c>
      <c r="J1111" s="104">
        <v>0.22222222222222221</v>
      </c>
      <c r="K1111" s="56" t="s">
        <v>1478</v>
      </c>
      <c r="L1111" s="56" t="s">
        <v>1479</v>
      </c>
      <c r="M1111" s="56" t="s">
        <v>202</v>
      </c>
      <c r="N1111" s="56">
        <v>100</v>
      </c>
      <c r="O1111" s="56" t="s">
        <v>17919</v>
      </c>
      <c r="P1111" s="56" t="s">
        <v>1480</v>
      </c>
      <c r="Q1111" s="56">
        <v>100</v>
      </c>
      <c r="R1111" s="56" t="s">
        <v>18</v>
      </c>
      <c r="S1111" s="57" t="s">
        <v>130</v>
      </c>
      <c r="T1111" s="58" t="s">
        <v>7330</v>
      </c>
      <c r="U1111" s="56" t="s">
        <v>13</v>
      </c>
      <c r="V1111" s="58" t="s">
        <v>13</v>
      </c>
      <c r="W1111" s="58" t="s">
        <v>7330</v>
      </c>
      <c r="X1111" s="58" t="s">
        <v>13</v>
      </c>
      <c r="Y1111" s="58" t="s">
        <v>13</v>
      </c>
      <c r="Z1111" s="58" t="s">
        <v>13</v>
      </c>
      <c r="AA1111" s="58" t="s">
        <v>13</v>
      </c>
      <c r="AB1111" s="58" t="s">
        <v>13</v>
      </c>
      <c r="AC1111" s="56" t="s">
        <v>13</v>
      </c>
      <c r="AD1111" s="56" t="s">
        <v>13</v>
      </c>
      <c r="AE1111" s="56" t="s">
        <v>13</v>
      </c>
      <c r="AF1111" s="56" t="s">
        <v>13</v>
      </c>
      <c r="AG1111" s="56" t="s">
        <v>13</v>
      </c>
      <c r="AH1111" s="56" t="s">
        <v>13</v>
      </c>
    </row>
    <row r="1112" spans="1:34" ht="24.9" customHeight="1" x14ac:dyDescent="0.3">
      <c r="A1112" s="54" t="s">
        <v>3779</v>
      </c>
      <c r="B1112" s="55" t="s">
        <v>3778</v>
      </c>
      <c r="C1112" s="56" t="s">
        <v>3781</v>
      </c>
      <c r="D1112" s="56"/>
      <c r="E1112" s="56">
        <v>1</v>
      </c>
      <c r="F1112" s="56">
        <v>0</v>
      </c>
      <c r="G1112" s="56">
        <v>0</v>
      </c>
      <c r="H1112" s="56">
        <v>1</v>
      </c>
      <c r="I1112" s="56">
        <v>31</v>
      </c>
      <c r="J1112" s="104">
        <v>3.2258064516129031E-2</v>
      </c>
      <c r="K1112" s="56" t="s">
        <v>3780</v>
      </c>
      <c r="L1112" s="56" t="s">
        <v>3782</v>
      </c>
      <c r="M1112" s="56" t="s">
        <v>110</v>
      </c>
      <c r="N1112" s="56" t="s">
        <v>7372</v>
      </c>
      <c r="O1112" s="56"/>
      <c r="P1112" s="56"/>
      <c r="Q1112" s="56"/>
      <c r="R1112" s="56" t="s">
        <v>18</v>
      </c>
      <c r="S1112" s="57" t="s">
        <v>55</v>
      </c>
      <c r="T1112" s="58" t="s">
        <v>7330</v>
      </c>
      <c r="U1112" s="56" t="s">
        <v>13</v>
      </c>
      <c r="V1112" s="58" t="s">
        <v>13</v>
      </c>
      <c r="W1112" s="58" t="s">
        <v>7330</v>
      </c>
      <c r="X1112" s="58" t="s">
        <v>13</v>
      </c>
      <c r="Y1112" s="58" t="s">
        <v>13</v>
      </c>
      <c r="Z1112" s="58" t="s">
        <v>13</v>
      </c>
      <c r="AA1112" s="58" t="s">
        <v>13</v>
      </c>
      <c r="AB1112" s="58" t="s">
        <v>13</v>
      </c>
      <c r="AC1112" s="56" t="s">
        <v>13</v>
      </c>
      <c r="AD1112" s="56" t="s">
        <v>13</v>
      </c>
      <c r="AE1112" s="56" t="s">
        <v>13</v>
      </c>
      <c r="AF1112" s="56" t="s">
        <v>13</v>
      </c>
      <c r="AG1112" s="56" t="s">
        <v>13</v>
      </c>
      <c r="AH1112" s="56" t="s">
        <v>13</v>
      </c>
    </row>
    <row r="1113" spans="1:34" ht="24.9" customHeight="1" x14ac:dyDescent="0.3">
      <c r="A1113" s="59" t="s">
        <v>5029</v>
      </c>
      <c r="B1113" s="60" t="s">
        <v>5024</v>
      </c>
      <c r="C1113" s="57" t="s">
        <v>110</v>
      </c>
      <c r="D1113" s="57"/>
      <c r="E1113" s="57">
        <v>0</v>
      </c>
      <c r="F1113" s="57">
        <v>2</v>
      </c>
      <c r="G1113" s="57">
        <v>1</v>
      </c>
      <c r="H1113" s="57">
        <v>3</v>
      </c>
      <c r="I1113" s="57">
        <v>40</v>
      </c>
      <c r="J1113" s="104">
        <v>7.4999999999999997E-2</v>
      </c>
      <c r="K1113" s="56" t="s">
        <v>5030</v>
      </c>
      <c r="L1113" s="57" t="s">
        <v>13</v>
      </c>
      <c r="M1113" s="57" t="s">
        <v>13</v>
      </c>
      <c r="N1113" s="57" t="s">
        <v>13</v>
      </c>
      <c r="O1113" s="57"/>
      <c r="P1113" s="57"/>
      <c r="Q1113" s="57"/>
      <c r="R1113" s="57" t="s">
        <v>18</v>
      </c>
      <c r="S1113" s="56" t="s">
        <v>113</v>
      </c>
      <c r="T1113" s="61" t="s">
        <v>13</v>
      </c>
      <c r="U1113" s="56" t="s">
        <v>13</v>
      </c>
      <c r="V1113" s="58" t="s">
        <v>7330</v>
      </c>
      <c r="W1113" s="61" t="s">
        <v>13</v>
      </c>
      <c r="X1113" s="61" t="s">
        <v>13</v>
      </c>
      <c r="Y1113" s="58" t="s">
        <v>7330</v>
      </c>
      <c r="Z1113" s="61" t="s">
        <v>13</v>
      </c>
      <c r="AA1113" s="58" t="s">
        <v>7330</v>
      </c>
      <c r="AB1113" s="61" t="s">
        <v>13</v>
      </c>
      <c r="AC1113" s="56" t="s">
        <v>13</v>
      </c>
      <c r="AD1113" s="56" t="s">
        <v>7330</v>
      </c>
      <c r="AE1113" s="56" t="s">
        <v>13</v>
      </c>
      <c r="AF1113" s="56" t="s">
        <v>7330</v>
      </c>
      <c r="AG1113" s="56" t="s">
        <v>13</v>
      </c>
      <c r="AH1113" s="56" t="s">
        <v>13</v>
      </c>
    </row>
    <row r="1114" spans="1:34" ht="24.9" customHeight="1" x14ac:dyDescent="0.3">
      <c r="A1114" s="54" t="s">
        <v>5246</v>
      </c>
      <c r="B1114" s="55" t="s">
        <v>5241</v>
      </c>
      <c r="C1114" s="56" t="s">
        <v>110</v>
      </c>
      <c r="D1114" s="56"/>
      <c r="E1114" s="56">
        <v>2</v>
      </c>
      <c r="F1114" s="56">
        <v>1</v>
      </c>
      <c r="G1114" s="56">
        <v>0</v>
      </c>
      <c r="H1114" s="56">
        <v>3</v>
      </c>
      <c r="I1114" s="56">
        <v>9</v>
      </c>
      <c r="J1114" s="104">
        <v>0.33333333333333331</v>
      </c>
      <c r="K1114" s="56" t="s">
        <v>5247</v>
      </c>
      <c r="L1114" s="56" t="s">
        <v>5244</v>
      </c>
      <c r="M1114" s="56" t="s">
        <v>202</v>
      </c>
      <c r="N1114" s="56">
        <v>100</v>
      </c>
      <c r="O1114" s="57" t="s">
        <v>17906</v>
      </c>
      <c r="P1114" s="56" t="s">
        <v>5245</v>
      </c>
      <c r="Q1114" s="56">
        <v>100</v>
      </c>
      <c r="R1114" s="56" t="s">
        <v>18</v>
      </c>
      <c r="S1114" s="57" t="s">
        <v>149</v>
      </c>
      <c r="T1114" s="58" t="s">
        <v>7330</v>
      </c>
      <c r="U1114" s="56" t="s">
        <v>13</v>
      </c>
      <c r="V1114" s="58" t="s">
        <v>13</v>
      </c>
      <c r="W1114" s="58" t="s">
        <v>7330</v>
      </c>
      <c r="X1114" s="58" t="s">
        <v>13</v>
      </c>
      <c r="Y1114" s="58" t="s">
        <v>13</v>
      </c>
      <c r="Z1114" s="58" t="s">
        <v>13</v>
      </c>
      <c r="AA1114" s="58" t="s">
        <v>13</v>
      </c>
      <c r="AB1114" s="58" t="s">
        <v>13</v>
      </c>
      <c r="AC1114" s="56" t="s">
        <v>7330</v>
      </c>
      <c r="AD1114" s="56" t="s">
        <v>13</v>
      </c>
      <c r="AE1114" s="56" t="s">
        <v>13</v>
      </c>
      <c r="AF1114" s="56" t="s">
        <v>7330</v>
      </c>
      <c r="AG1114" s="56" t="s">
        <v>13</v>
      </c>
      <c r="AH1114" s="56" t="s">
        <v>13</v>
      </c>
    </row>
    <row r="1115" spans="1:34" ht="24.9" customHeight="1" x14ac:dyDescent="0.3">
      <c r="A1115" s="54" t="s">
        <v>3300</v>
      </c>
      <c r="B1115" s="55" t="s">
        <v>3293</v>
      </c>
      <c r="C1115" s="56" t="s">
        <v>3297</v>
      </c>
      <c r="D1115" s="56" t="s">
        <v>3294</v>
      </c>
      <c r="E1115" s="56">
        <v>1</v>
      </c>
      <c r="F1115" s="56">
        <v>1</v>
      </c>
      <c r="G1115" s="56">
        <v>0</v>
      </c>
      <c r="H1115" s="56">
        <v>2</v>
      </c>
      <c r="I1115" s="56">
        <v>33</v>
      </c>
      <c r="J1115" s="104">
        <v>6.0606060606060608E-2</v>
      </c>
      <c r="K1115" s="56" t="s">
        <v>3301</v>
      </c>
      <c r="L1115" s="56" t="s">
        <v>3298</v>
      </c>
      <c r="M1115" s="56" t="s">
        <v>3299</v>
      </c>
      <c r="N1115" s="56" t="s">
        <v>7378</v>
      </c>
      <c r="O1115" s="56"/>
      <c r="P1115" s="56"/>
      <c r="Q1115" s="56"/>
      <c r="R1115" s="56" t="s">
        <v>18</v>
      </c>
      <c r="S1115" s="56" t="s">
        <v>79</v>
      </c>
      <c r="T1115" s="58" t="s">
        <v>7330</v>
      </c>
      <c r="U1115" s="56" t="s">
        <v>13</v>
      </c>
      <c r="V1115" s="58" t="s">
        <v>13</v>
      </c>
      <c r="W1115" s="58" t="s">
        <v>7330</v>
      </c>
      <c r="X1115" s="58" t="s">
        <v>13</v>
      </c>
      <c r="Y1115" s="58" t="s">
        <v>13</v>
      </c>
      <c r="Z1115" s="58" t="s">
        <v>13</v>
      </c>
      <c r="AA1115" s="58" t="s">
        <v>13</v>
      </c>
      <c r="AB1115" s="58" t="s">
        <v>13</v>
      </c>
      <c r="AC1115" s="56" t="s">
        <v>13</v>
      </c>
      <c r="AD1115" s="56" t="s">
        <v>13</v>
      </c>
      <c r="AE1115" s="56" t="s">
        <v>13</v>
      </c>
      <c r="AF1115" s="56" t="s">
        <v>13</v>
      </c>
      <c r="AG1115" s="56" t="s">
        <v>13</v>
      </c>
      <c r="AH1115" s="56" t="s">
        <v>13</v>
      </c>
    </row>
    <row r="1116" spans="1:34" ht="24.9" customHeight="1" x14ac:dyDescent="0.3">
      <c r="A1116" s="59" t="s">
        <v>5089</v>
      </c>
      <c r="B1116" s="60" t="s">
        <v>5087</v>
      </c>
      <c r="C1116" s="57" t="s">
        <v>5091</v>
      </c>
      <c r="D1116" s="57" t="s">
        <v>5088</v>
      </c>
      <c r="E1116" s="57">
        <v>1</v>
      </c>
      <c r="F1116" s="57">
        <v>1</v>
      </c>
      <c r="G1116" s="57">
        <v>0</v>
      </c>
      <c r="H1116" s="57">
        <v>2</v>
      </c>
      <c r="I1116" s="57">
        <v>36</v>
      </c>
      <c r="J1116" s="104">
        <v>5.5555555555555552E-2</v>
      </c>
      <c r="K1116" s="56" t="s">
        <v>5090</v>
      </c>
      <c r="L1116" s="57" t="s">
        <v>5092</v>
      </c>
      <c r="M1116" s="57" t="s">
        <v>5093</v>
      </c>
      <c r="N1116" s="57" t="s">
        <v>7372</v>
      </c>
      <c r="O1116" s="57"/>
      <c r="P1116" s="57"/>
      <c r="Q1116" s="57"/>
      <c r="R1116" s="57" t="s">
        <v>18</v>
      </c>
      <c r="S1116" s="56" t="s">
        <v>534</v>
      </c>
      <c r="T1116" s="61" t="s">
        <v>13</v>
      </c>
      <c r="U1116" s="56" t="s">
        <v>7330</v>
      </c>
      <c r="V1116" s="61" t="s">
        <v>13</v>
      </c>
      <c r="W1116" s="61" t="s">
        <v>13</v>
      </c>
      <c r="X1116" s="61" t="s">
        <v>13</v>
      </c>
      <c r="Y1116" s="61" t="s">
        <v>13</v>
      </c>
      <c r="Z1116" s="61" t="s">
        <v>13</v>
      </c>
      <c r="AA1116" s="58" t="s">
        <v>7330</v>
      </c>
      <c r="AB1116" s="61" t="s">
        <v>13</v>
      </c>
      <c r="AC1116" s="56" t="s">
        <v>13</v>
      </c>
      <c r="AD1116" s="56" t="s">
        <v>13</v>
      </c>
      <c r="AE1116" s="56" t="s">
        <v>13</v>
      </c>
      <c r="AF1116" s="56" t="s">
        <v>13</v>
      </c>
      <c r="AG1116" s="56" t="s">
        <v>13</v>
      </c>
      <c r="AH1116" s="56" t="s">
        <v>13</v>
      </c>
    </row>
    <row r="1117" spans="1:34" ht="24.9" customHeight="1" x14ac:dyDescent="0.3">
      <c r="A1117" s="54" t="s">
        <v>280</v>
      </c>
      <c r="B1117" s="55" t="s">
        <v>279</v>
      </c>
      <c r="C1117" s="56" t="s">
        <v>282</v>
      </c>
      <c r="D1117" s="56"/>
      <c r="E1117" s="56">
        <v>2</v>
      </c>
      <c r="F1117" s="56">
        <v>0</v>
      </c>
      <c r="G1117" s="56">
        <v>0</v>
      </c>
      <c r="H1117" s="56">
        <v>2</v>
      </c>
      <c r="I1117" s="56">
        <v>8</v>
      </c>
      <c r="J1117" s="104">
        <v>0.25</v>
      </c>
      <c r="K1117" s="56" t="s">
        <v>281</v>
      </c>
      <c r="L1117" s="56" t="s">
        <v>283</v>
      </c>
      <c r="M1117" s="56" t="s">
        <v>284</v>
      </c>
      <c r="N1117" s="56">
        <v>100</v>
      </c>
      <c r="O1117" s="56"/>
      <c r="P1117" s="56"/>
      <c r="Q1117" s="56"/>
      <c r="R1117" s="56" t="s">
        <v>18</v>
      </c>
      <c r="S1117" s="57" t="s">
        <v>130</v>
      </c>
      <c r="T1117" s="58" t="s">
        <v>7330</v>
      </c>
      <c r="U1117" s="56" t="s">
        <v>13</v>
      </c>
      <c r="V1117" s="58" t="s">
        <v>13</v>
      </c>
      <c r="W1117" s="58" t="s">
        <v>7330</v>
      </c>
      <c r="X1117" s="58" t="s">
        <v>13</v>
      </c>
      <c r="Y1117" s="58" t="s">
        <v>13</v>
      </c>
      <c r="Z1117" s="58" t="s">
        <v>13</v>
      </c>
      <c r="AA1117" s="58" t="s">
        <v>13</v>
      </c>
      <c r="AB1117" s="58" t="s">
        <v>13</v>
      </c>
      <c r="AC1117" s="56" t="s">
        <v>13</v>
      </c>
      <c r="AD1117" s="56" t="s">
        <v>13</v>
      </c>
      <c r="AE1117" s="56" t="s">
        <v>13</v>
      </c>
      <c r="AF1117" s="56" t="s">
        <v>13</v>
      </c>
      <c r="AG1117" s="56" t="s">
        <v>13</v>
      </c>
      <c r="AH1117" s="56" t="s">
        <v>13</v>
      </c>
    </row>
    <row r="1118" spans="1:34" ht="24.9" customHeight="1" x14ac:dyDescent="0.3">
      <c r="A1118" s="54" t="s">
        <v>5256</v>
      </c>
      <c r="B1118" s="55" t="s">
        <v>5255</v>
      </c>
      <c r="C1118" s="56" t="s">
        <v>110</v>
      </c>
      <c r="D1118" s="56"/>
      <c r="E1118" s="56">
        <v>1</v>
      </c>
      <c r="F1118" s="56">
        <v>0</v>
      </c>
      <c r="G1118" s="56">
        <v>0</v>
      </c>
      <c r="H1118" s="56">
        <v>1</v>
      </c>
      <c r="I1118" s="56">
        <v>3</v>
      </c>
      <c r="J1118" s="104">
        <v>0.33333333333333331</v>
      </c>
      <c r="K1118" s="56" t="s">
        <v>5257</v>
      </c>
      <c r="L1118" s="56" t="s">
        <v>5258</v>
      </c>
      <c r="M1118" s="56" t="s">
        <v>202</v>
      </c>
      <c r="N1118" s="56" t="s">
        <v>7397</v>
      </c>
      <c r="O1118" s="56" t="s">
        <v>17920</v>
      </c>
      <c r="P1118" s="56" t="s">
        <v>5259</v>
      </c>
      <c r="Q1118" s="56">
        <v>100</v>
      </c>
      <c r="R1118" s="56" t="s">
        <v>112</v>
      </c>
      <c r="S1118" s="56" t="s">
        <v>403</v>
      </c>
      <c r="T1118" s="58" t="s">
        <v>7330</v>
      </c>
      <c r="U1118" s="56" t="s">
        <v>13</v>
      </c>
      <c r="V1118" s="58" t="s">
        <v>13</v>
      </c>
      <c r="W1118" s="58" t="s">
        <v>7330</v>
      </c>
      <c r="X1118" s="58" t="s">
        <v>13</v>
      </c>
      <c r="Y1118" s="58" t="s">
        <v>13</v>
      </c>
      <c r="Z1118" s="58" t="s">
        <v>13</v>
      </c>
      <c r="AA1118" s="58" t="s">
        <v>13</v>
      </c>
      <c r="AB1118" s="58" t="s">
        <v>13</v>
      </c>
      <c r="AC1118" s="56" t="s">
        <v>13</v>
      </c>
      <c r="AD1118" s="56" t="s">
        <v>13</v>
      </c>
      <c r="AE1118" s="56" t="s">
        <v>13</v>
      </c>
      <c r="AF1118" s="56" t="s">
        <v>13</v>
      </c>
      <c r="AG1118" s="56" t="s">
        <v>13</v>
      </c>
      <c r="AH1118" s="56" t="s">
        <v>13</v>
      </c>
    </row>
    <row r="1119" spans="1:34" ht="24.9" customHeight="1" x14ac:dyDescent="0.3">
      <c r="A1119" s="54" t="s">
        <v>4474</v>
      </c>
      <c r="B1119" s="55" t="s">
        <v>4463</v>
      </c>
      <c r="C1119" s="56" t="s">
        <v>410</v>
      </c>
      <c r="D1119" s="56"/>
      <c r="E1119" s="56">
        <v>8</v>
      </c>
      <c r="F1119" s="56">
        <v>3</v>
      </c>
      <c r="G1119" s="56">
        <v>5</v>
      </c>
      <c r="H1119" s="56">
        <v>16</v>
      </c>
      <c r="I1119" s="56">
        <v>31</v>
      </c>
      <c r="J1119" s="104">
        <v>0.5161290322580645</v>
      </c>
      <c r="K1119" s="56" t="s">
        <v>4475</v>
      </c>
      <c r="L1119" s="56" t="s">
        <v>4466</v>
      </c>
      <c r="M1119" s="56" t="s">
        <v>4467</v>
      </c>
      <c r="N1119" s="56" t="s">
        <v>7377</v>
      </c>
      <c r="O1119" s="56"/>
      <c r="P1119" s="56"/>
      <c r="Q1119" s="56"/>
      <c r="R1119" s="56" t="s">
        <v>63</v>
      </c>
      <c r="S1119" s="56" t="s">
        <v>250</v>
      </c>
      <c r="T1119" s="58" t="s">
        <v>13</v>
      </c>
      <c r="U1119" s="56" t="s">
        <v>13</v>
      </c>
      <c r="V1119" s="58" t="s">
        <v>7330</v>
      </c>
      <c r="W1119" s="58" t="s">
        <v>13</v>
      </c>
      <c r="X1119" s="58" t="s">
        <v>13</v>
      </c>
      <c r="Y1119" s="58" t="s">
        <v>7330</v>
      </c>
      <c r="Z1119" s="58" t="s">
        <v>13</v>
      </c>
      <c r="AA1119" s="58" t="s">
        <v>7330</v>
      </c>
      <c r="AB1119" s="58" t="s">
        <v>13</v>
      </c>
      <c r="AC1119" s="56" t="s">
        <v>13</v>
      </c>
      <c r="AD1119" s="56" t="s">
        <v>13</v>
      </c>
      <c r="AE1119" s="56" t="s">
        <v>7330</v>
      </c>
      <c r="AF1119" s="56" t="s">
        <v>13</v>
      </c>
      <c r="AG1119" s="56" t="s">
        <v>13</v>
      </c>
      <c r="AH1119" s="56" t="s">
        <v>13</v>
      </c>
    </row>
    <row r="1120" spans="1:34" ht="24.9" customHeight="1" x14ac:dyDescent="0.3">
      <c r="A1120" s="54" t="s">
        <v>1440</v>
      </c>
      <c r="B1120" s="55" t="s">
        <v>1427</v>
      </c>
      <c r="C1120" s="56" t="s">
        <v>1431</v>
      </c>
      <c r="D1120" s="56" t="s">
        <v>1428</v>
      </c>
      <c r="E1120" s="56">
        <v>2</v>
      </c>
      <c r="F1120" s="56">
        <v>1</v>
      </c>
      <c r="G1120" s="56">
        <v>5</v>
      </c>
      <c r="H1120" s="56">
        <v>8</v>
      </c>
      <c r="I1120" s="56">
        <v>15</v>
      </c>
      <c r="J1120" s="104">
        <v>0.53333333333333333</v>
      </c>
      <c r="K1120" s="56" t="s">
        <v>1441</v>
      </c>
      <c r="L1120" s="57" t="s">
        <v>1432</v>
      </c>
      <c r="M1120" s="57" t="s">
        <v>1431</v>
      </c>
      <c r="N1120" s="57">
        <v>100</v>
      </c>
      <c r="O1120" s="57"/>
      <c r="P1120" s="57"/>
      <c r="Q1120" s="57"/>
      <c r="R1120" s="56" t="s">
        <v>18</v>
      </c>
      <c r="S1120" s="57" t="s">
        <v>79</v>
      </c>
      <c r="T1120" s="58" t="s">
        <v>13</v>
      </c>
      <c r="U1120" s="56" t="s">
        <v>13</v>
      </c>
      <c r="V1120" s="58" t="s">
        <v>7330</v>
      </c>
      <c r="W1120" s="58" t="s">
        <v>13</v>
      </c>
      <c r="X1120" s="58" t="s">
        <v>13</v>
      </c>
      <c r="Y1120" s="58" t="s">
        <v>7330</v>
      </c>
      <c r="Z1120" s="58" t="s">
        <v>13</v>
      </c>
      <c r="AA1120" s="58" t="s">
        <v>13</v>
      </c>
      <c r="AB1120" s="58" t="s">
        <v>13</v>
      </c>
      <c r="AC1120" s="56" t="s">
        <v>13</v>
      </c>
      <c r="AD1120" s="56" t="s">
        <v>7330</v>
      </c>
      <c r="AE1120" s="56" t="s">
        <v>13</v>
      </c>
      <c r="AF1120" s="56" t="s">
        <v>13</v>
      </c>
      <c r="AG1120" s="56" t="s">
        <v>13</v>
      </c>
      <c r="AH1120" s="56" t="s">
        <v>13</v>
      </c>
    </row>
    <row r="1121" spans="1:34" ht="24.9" customHeight="1" x14ac:dyDescent="0.3">
      <c r="A1121" s="54" t="s">
        <v>4285</v>
      </c>
      <c r="B1121" s="55" t="s">
        <v>4272</v>
      </c>
      <c r="C1121" s="56" t="s">
        <v>4276</v>
      </c>
      <c r="D1121" s="56" t="s">
        <v>4273</v>
      </c>
      <c r="E1121" s="56">
        <v>3</v>
      </c>
      <c r="F1121" s="56">
        <v>0</v>
      </c>
      <c r="G1121" s="56">
        <v>3</v>
      </c>
      <c r="H1121" s="56">
        <v>6</v>
      </c>
      <c r="I1121" s="56">
        <v>29</v>
      </c>
      <c r="J1121" s="104">
        <v>0.17</v>
      </c>
      <c r="K1121" s="56" t="s">
        <v>4286</v>
      </c>
      <c r="L1121" s="56" t="s">
        <v>4277</v>
      </c>
      <c r="M1121" s="56" t="s">
        <v>4278</v>
      </c>
      <c r="N1121" s="56" t="s">
        <v>7372</v>
      </c>
      <c r="O1121" s="56"/>
      <c r="P1121" s="56"/>
      <c r="Q1121" s="56"/>
      <c r="R1121" s="56" t="s">
        <v>18</v>
      </c>
      <c r="S1121" s="56" t="s">
        <v>465</v>
      </c>
      <c r="T1121" s="58" t="s">
        <v>7330</v>
      </c>
      <c r="U1121" s="56" t="s">
        <v>13</v>
      </c>
      <c r="V1121" s="58" t="s">
        <v>13</v>
      </c>
      <c r="W1121" s="58" t="s">
        <v>7330</v>
      </c>
      <c r="X1121" s="58" t="s">
        <v>13</v>
      </c>
      <c r="Y1121" s="58" t="s">
        <v>13</v>
      </c>
      <c r="Z1121" s="58" t="s">
        <v>13</v>
      </c>
      <c r="AA1121" s="58" t="s">
        <v>13</v>
      </c>
      <c r="AB1121" s="58" t="s">
        <v>13</v>
      </c>
      <c r="AC1121" s="56" t="s">
        <v>13</v>
      </c>
      <c r="AD1121" s="56" t="s">
        <v>13</v>
      </c>
      <c r="AE1121" s="56" t="s">
        <v>13</v>
      </c>
      <c r="AF1121" s="56" t="s">
        <v>13</v>
      </c>
      <c r="AG1121" s="56" t="s">
        <v>13</v>
      </c>
      <c r="AH1121" s="56" t="s">
        <v>13</v>
      </c>
    </row>
    <row r="1122" spans="1:34" ht="24.9" customHeight="1" x14ac:dyDescent="0.3">
      <c r="A1122" s="54" t="s">
        <v>5472</v>
      </c>
      <c r="B1122" s="55" t="s">
        <v>5471</v>
      </c>
      <c r="C1122" s="56" t="s">
        <v>110</v>
      </c>
      <c r="D1122" s="56"/>
      <c r="E1122" s="56">
        <v>0</v>
      </c>
      <c r="F1122" s="56">
        <v>0</v>
      </c>
      <c r="G1122" s="56">
        <v>1</v>
      </c>
      <c r="H1122" s="56">
        <v>1</v>
      </c>
      <c r="I1122" s="56">
        <v>3</v>
      </c>
      <c r="J1122" s="104">
        <v>0.33333333333333331</v>
      </c>
      <c r="K1122" s="56" t="s">
        <v>5473</v>
      </c>
      <c r="L1122" s="56" t="s">
        <v>5474</v>
      </c>
      <c r="M1122" s="56" t="s">
        <v>110</v>
      </c>
      <c r="N1122" s="56">
        <v>99</v>
      </c>
      <c r="O1122" s="57" t="s">
        <v>17906</v>
      </c>
      <c r="P1122" s="56" t="s">
        <v>5475</v>
      </c>
      <c r="Q1122" s="56">
        <v>100</v>
      </c>
      <c r="R1122" s="56" t="s">
        <v>112</v>
      </c>
      <c r="S1122" s="56" t="s">
        <v>113</v>
      </c>
      <c r="T1122" s="58" t="s">
        <v>13</v>
      </c>
      <c r="U1122" s="56" t="s">
        <v>13</v>
      </c>
      <c r="V1122" s="58" t="s">
        <v>7330</v>
      </c>
      <c r="W1122" s="58" t="s">
        <v>7330</v>
      </c>
      <c r="X1122" s="58" t="s">
        <v>13</v>
      </c>
      <c r="Y1122" s="58" t="s">
        <v>13</v>
      </c>
      <c r="Z1122" s="58" t="s">
        <v>13</v>
      </c>
      <c r="AA1122" s="58" t="s">
        <v>13</v>
      </c>
      <c r="AB1122" s="58" t="s">
        <v>13</v>
      </c>
      <c r="AC1122" s="56" t="s">
        <v>13</v>
      </c>
      <c r="AD1122" s="56" t="s">
        <v>13</v>
      </c>
      <c r="AE1122" s="56" t="s">
        <v>13</v>
      </c>
      <c r="AF1122" s="56" t="s">
        <v>13</v>
      </c>
      <c r="AG1122" s="56" t="s">
        <v>7330</v>
      </c>
      <c r="AH1122" s="56" t="s">
        <v>13</v>
      </c>
    </row>
    <row r="1123" spans="1:34" ht="24.9" customHeight="1" x14ac:dyDescent="0.3">
      <c r="A1123" s="59" t="s">
        <v>1147</v>
      </c>
      <c r="B1123" s="60" t="s">
        <v>1145</v>
      </c>
      <c r="C1123" s="57" t="s">
        <v>1149</v>
      </c>
      <c r="D1123" s="57" t="s">
        <v>1146</v>
      </c>
      <c r="E1123" s="57">
        <v>0</v>
      </c>
      <c r="F1123" s="57">
        <v>1</v>
      </c>
      <c r="G1123" s="57">
        <v>1</v>
      </c>
      <c r="H1123" s="57">
        <v>2</v>
      </c>
      <c r="I1123" s="57">
        <v>7</v>
      </c>
      <c r="J1123" s="104">
        <v>0.2857142857142857</v>
      </c>
      <c r="K1123" s="56" t="s">
        <v>1148</v>
      </c>
      <c r="L1123" s="57" t="s">
        <v>1150</v>
      </c>
      <c r="M1123" s="57" t="s">
        <v>1149</v>
      </c>
      <c r="N1123" s="57">
        <v>100</v>
      </c>
      <c r="O1123" s="57"/>
      <c r="P1123" s="57"/>
      <c r="Q1123" s="57"/>
      <c r="R1123" s="57" t="s">
        <v>18</v>
      </c>
      <c r="S1123" s="57" t="s">
        <v>55</v>
      </c>
      <c r="T1123" s="61" t="s">
        <v>13</v>
      </c>
      <c r="U1123" s="56" t="s">
        <v>7330</v>
      </c>
      <c r="V1123" s="61" t="s">
        <v>13</v>
      </c>
      <c r="W1123" s="61" t="s">
        <v>13</v>
      </c>
      <c r="X1123" s="61" t="s">
        <v>13</v>
      </c>
      <c r="Y1123" s="61" t="s">
        <v>13</v>
      </c>
      <c r="Z1123" s="61" t="s">
        <v>13</v>
      </c>
      <c r="AA1123" s="58" t="s">
        <v>7330</v>
      </c>
      <c r="AB1123" s="61" t="s">
        <v>13</v>
      </c>
      <c r="AC1123" s="56" t="s">
        <v>13</v>
      </c>
      <c r="AD1123" s="56" t="s">
        <v>13</v>
      </c>
      <c r="AE1123" s="56" t="s">
        <v>13</v>
      </c>
      <c r="AF1123" s="56" t="s">
        <v>13</v>
      </c>
      <c r="AG1123" s="56" t="s">
        <v>13</v>
      </c>
      <c r="AH1123" s="56" t="s">
        <v>13</v>
      </c>
    </row>
    <row r="1124" spans="1:34" ht="24.9" customHeight="1" x14ac:dyDescent="0.3">
      <c r="A1124" s="54" t="s">
        <v>6064</v>
      </c>
      <c r="B1124" s="55" t="s">
        <v>6043</v>
      </c>
      <c r="C1124" s="56" t="s">
        <v>6047</v>
      </c>
      <c r="D1124" s="56" t="s">
        <v>6044</v>
      </c>
      <c r="E1124" s="56">
        <v>7</v>
      </c>
      <c r="F1124" s="56">
        <v>7</v>
      </c>
      <c r="G1124" s="56">
        <v>10</v>
      </c>
      <c r="H1124" s="56">
        <v>24</v>
      </c>
      <c r="I1124" s="56">
        <v>52</v>
      </c>
      <c r="J1124" s="104">
        <v>0.46153846153846156</v>
      </c>
      <c r="K1124" s="56" t="s">
        <v>6065</v>
      </c>
      <c r="L1124" s="56" t="s">
        <v>6048</v>
      </c>
      <c r="M1124" s="56" t="s">
        <v>6049</v>
      </c>
      <c r="N1124" s="56">
        <v>100</v>
      </c>
      <c r="O1124" s="56"/>
      <c r="P1124" s="56"/>
      <c r="Q1124" s="56"/>
      <c r="R1124" s="56" t="s">
        <v>18</v>
      </c>
      <c r="S1124" s="56" t="s">
        <v>680</v>
      </c>
      <c r="T1124" s="58" t="s">
        <v>13</v>
      </c>
      <c r="U1124" s="56" t="s">
        <v>13</v>
      </c>
      <c r="V1124" s="58" t="s">
        <v>7330</v>
      </c>
      <c r="W1124" s="58" t="s">
        <v>13</v>
      </c>
      <c r="X1124" s="58" t="s">
        <v>13</v>
      </c>
      <c r="Y1124" s="58" t="s">
        <v>7330</v>
      </c>
      <c r="Z1124" s="58" t="s">
        <v>13</v>
      </c>
      <c r="AA1124" s="58" t="s">
        <v>13</v>
      </c>
      <c r="AB1124" s="58" t="s">
        <v>7330</v>
      </c>
      <c r="AC1124" s="56" t="s">
        <v>13</v>
      </c>
      <c r="AD1124" s="56" t="s">
        <v>13</v>
      </c>
      <c r="AE1124" s="56" t="s">
        <v>7330</v>
      </c>
      <c r="AF1124" s="56" t="s">
        <v>13</v>
      </c>
      <c r="AG1124" s="56" t="s">
        <v>13</v>
      </c>
      <c r="AH1124" s="56" t="s">
        <v>7330</v>
      </c>
    </row>
    <row r="1125" spans="1:34" ht="24.9" customHeight="1" x14ac:dyDescent="0.3">
      <c r="A1125" s="59" t="s">
        <v>3015</v>
      </c>
      <c r="B1125" s="60" t="s">
        <v>3013</v>
      </c>
      <c r="C1125" s="57" t="s">
        <v>3017</v>
      </c>
      <c r="D1125" s="57" t="s">
        <v>3014</v>
      </c>
      <c r="E1125" s="57">
        <v>2</v>
      </c>
      <c r="F1125" s="57">
        <v>1</v>
      </c>
      <c r="G1125" s="57">
        <v>2</v>
      </c>
      <c r="H1125" s="57">
        <v>5</v>
      </c>
      <c r="I1125" s="57">
        <v>29</v>
      </c>
      <c r="J1125" s="104">
        <v>0.17241379310344829</v>
      </c>
      <c r="K1125" s="56" t="s">
        <v>3016</v>
      </c>
      <c r="L1125" s="57" t="s">
        <v>13</v>
      </c>
      <c r="M1125" s="57" t="s">
        <v>13</v>
      </c>
      <c r="N1125" s="57" t="s">
        <v>13</v>
      </c>
      <c r="O1125" s="57"/>
      <c r="P1125" s="57"/>
      <c r="Q1125" s="57"/>
      <c r="R1125" s="57" t="s">
        <v>18</v>
      </c>
      <c r="S1125" s="56" t="s">
        <v>403</v>
      </c>
      <c r="T1125" s="61" t="s">
        <v>13</v>
      </c>
      <c r="U1125" s="56" t="s">
        <v>7330</v>
      </c>
      <c r="V1125" s="61" t="s">
        <v>13</v>
      </c>
      <c r="W1125" s="61" t="s">
        <v>13</v>
      </c>
      <c r="X1125" s="61" t="s">
        <v>7330</v>
      </c>
      <c r="Y1125" s="61" t="s">
        <v>13</v>
      </c>
      <c r="Z1125" s="61" t="s">
        <v>13</v>
      </c>
      <c r="AA1125" s="58" t="s">
        <v>7330</v>
      </c>
      <c r="AB1125" s="61" t="s">
        <v>13</v>
      </c>
      <c r="AC1125" s="56" t="s">
        <v>13</v>
      </c>
      <c r="AD1125" s="56" t="s">
        <v>7330</v>
      </c>
      <c r="AE1125" s="56" t="s">
        <v>13</v>
      </c>
      <c r="AF1125" s="56" t="s">
        <v>13</v>
      </c>
      <c r="AG1125" s="56" t="s">
        <v>7330</v>
      </c>
      <c r="AH1125" s="56" t="s">
        <v>13</v>
      </c>
    </row>
    <row r="1126" spans="1:34" ht="24.9" customHeight="1" x14ac:dyDescent="0.3">
      <c r="A1126" s="54" t="s">
        <v>6718</v>
      </c>
      <c r="B1126" s="55" t="s">
        <v>6711</v>
      </c>
      <c r="C1126" s="56" t="s">
        <v>6715</v>
      </c>
      <c r="D1126" s="56" t="s">
        <v>6712</v>
      </c>
      <c r="E1126" s="56">
        <v>1</v>
      </c>
      <c r="F1126" s="56">
        <v>0</v>
      </c>
      <c r="G1126" s="56">
        <v>1</v>
      </c>
      <c r="H1126" s="56">
        <v>2</v>
      </c>
      <c r="I1126" s="56">
        <v>10</v>
      </c>
      <c r="J1126" s="104">
        <v>0.2</v>
      </c>
      <c r="K1126" s="56" t="s">
        <v>6719</v>
      </c>
      <c r="L1126" s="56" t="s">
        <v>6716</v>
      </c>
      <c r="M1126" s="56" t="s">
        <v>6717</v>
      </c>
      <c r="N1126" s="56">
        <v>100</v>
      </c>
      <c r="O1126" s="56"/>
      <c r="P1126" s="56"/>
      <c r="Q1126" s="56"/>
      <c r="R1126" s="56" t="s">
        <v>18</v>
      </c>
      <c r="S1126" s="56" t="s">
        <v>149</v>
      </c>
      <c r="T1126" s="58" t="s">
        <v>7330</v>
      </c>
      <c r="U1126" s="56" t="s">
        <v>13</v>
      </c>
      <c r="V1126" s="58" t="s">
        <v>13</v>
      </c>
      <c r="W1126" s="58" t="s">
        <v>7330</v>
      </c>
      <c r="X1126" s="58" t="s">
        <v>13</v>
      </c>
      <c r="Y1126" s="58" t="s">
        <v>13</v>
      </c>
      <c r="Z1126" s="58" t="s">
        <v>13</v>
      </c>
      <c r="AA1126" s="58" t="s">
        <v>13</v>
      </c>
      <c r="AB1126" s="58" t="s">
        <v>13</v>
      </c>
      <c r="AC1126" s="56" t="s">
        <v>13</v>
      </c>
      <c r="AD1126" s="56" t="s">
        <v>13</v>
      </c>
      <c r="AE1126" s="56" t="s">
        <v>13</v>
      </c>
      <c r="AF1126" s="56" t="s">
        <v>13</v>
      </c>
      <c r="AG1126" s="56" t="s">
        <v>13</v>
      </c>
      <c r="AH1126" s="56" t="s">
        <v>13</v>
      </c>
    </row>
    <row r="1127" spans="1:34" ht="24.9" customHeight="1" x14ac:dyDescent="0.3">
      <c r="A1127" s="54" t="s">
        <v>2897</v>
      </c>
      <c r="B1127" s="55" t="s">
        <v>2869</v>
      </c>
      <c r="C1127" s="56" t="s">
        <v>2873</v>
      </c>
      <c r="D1127" s="56" t="s">
        <v>2870</v>
      </c>
      <c r="E1127" s="56">
        <v>6</v>
      </c>
      <c r="F1127" s="56">
        <v>1</v>
      </c>
      <c r="G1127" s="56">
        <v>8</v>
      </c>
      <c r="H1127" s="56">
        <v>15</v>
      </c>
      <c r="I1127" s="56">
        <v>60</v>
      </c>
      <c r="J1127" s="104">
        <v>0.25</v>
      </c>
      <c r="K1127" s="56" t="s">
        <v>2898</v>
      </c>
      <c r="L1127" s="56" t="s">
        <v>2874</v>
      </c>
      <c r="M1127" s="56" t="s">
        <v>2875</v>
      </c>
      <c r="N1127" s="56">
        <v>100</v>
      </c>
      <c r="O1127" s="56"/>
      <c r="P1127" s="56"/>
      <c r="Q1127" s="56"/>
      <c r="R1127" s="56" t="s">
        <v>18</v>
      </c>
      <c r="S1127" s="56" t="s">
        <v>644</v>
      </c>
      <c r="T1127" s="58" t="s">
        <v>7330</v>
      </c>
      <c r="U1127" s="56" t="s">
        <v>13</v>
      </c>
      <c r="V1127" s="58" t="s">
        <v>13</v>
      </c>
      <c r="W1127" s="58" t="s">
        <v>7330</v>
      </c>
      <c r="X1127" s="58" t="s">
        <v>13</v>
      </c>
      <c r="Y1127" s="58" t="s">
        <v>13</v>
      </c>
      <c r="Z1127" s="58" t="s">
        <v>13</v>
      </c>
      <c r="AA1127" s="58" t="s">
        <v>13</v>
      </c>
      <c r="AB1127" s="58" t="s">
        <v>13</v>
      </c>
      <c r="AC1127" s="56" t="s">
        <v>13</v>
      </c>
      <c r="AD1127" s="56" t="s">
        <v>13</v>
      </c>
      <c r="AE1127" s="56" t="s">
        <v>13</v>
      </c>
      <c r="AF1127" s="56" t="s">
        <v>13</v>
      </c>
      <c r="AG1127" s="56" t="s">
        <v>13</v>
      </c>
      <c r="AH1127" s="56" t="s">
        <v>13</v>
      </c>
    </row>
    <row r="1128" spans="1:34" ht="24.9" customHeight="1" x14ac:dyDescent="0.3">
      <c r="A1128" s="54" t="s">
        <v>6255</v>
      </c>
      <c r="B1128" s="55" t="s">
        <v>6248</v>
      </c>
      <c r="C1128" s="56" t="s">
        <v>6252</v>
      </c>
      <c r="D1128" s="56" t="s">
        <v>6249</v>
      </c>
      <c r="E1128" s="56">
        <v>3</v>
      </c>
      <c r="F1128" s="56">
        <v>0</v>
      </c>
      <c r="G1128" s="56">
        <v>3</v>
      </c>
      <c r="H1128" s="56">
        <v>6</v>
      </c>
      <c r="I1128" s="56">
        <v>12</v>
      </c>
      <c r="J1128" s="104">
        <v>0.5</v>
      </c>
      <c r="K1128" s="56" t="s">
        <v>6256</v>
      </c>
      <c r="L1128" s="56" t="s">
        <v>6253</v>
      </c>
      <c r="M1128" s="56" t="s">
        <v>6254</v>
      </c>
      <c r="N1128" s="56" t="s">
        <v>7377</v>
      </c>
      <c r="O1128" s="56"/>
      <c r="P1128" s="56"/>
      <c r="Q1128" s="56"/>
      <c r="R1128" s="56" t="s">
        <v>63</v>
      </c>
      <c r="S1128" s="56" t="s">
        <v>79</v>
      </c>
      <c r="T1128" s="58" t="s">
        <v>13</v>
      </c>
      <c r="U1128" s="56" t="s">
        <v>13</v>
      </c>
      <c r="V1128" s="58" t="s">
        <v>7330</v>
      </c>
      <c r="W1128" s="58" t="s">
        <v>13</v>
      </c>
      <c r="X1128" s="58" t="s">
        <v>13</v>
      </c>
      <c r="Y1128" s="58" t="s">
        <v>7330</v>
      </c>
      <c r="Z1128" s="58" t="s">
        <v>7330</v>
      </c>
      <c r="AA1128" s="58" t="s">
        <v>13</v>
      </c>
      <c r="AB1128" s="58" t="s">
        <v>13</v>
      </c>
      <c r="AC1128" s="56" t="s">
        <v>13</v>
      </c>
      <c r="AD1128" s="56" t="s">
        <v>13</v>
      </c>
      <c r="AE1128" s="56" t="s">
        <v>7330</v>
      </c>
      <c r="AF1128" s="56" t="s">
        <v>13</v>
      </c>
      <c r="AG1128" s="56" t="s">
        <v>13</v>
      </c>
      <c r="AH1128" s="56" t="s">
        <v>7330</v>
      </c>
    </row>
    <row r="1129" spans="1:34" ht="24.9" customHeight="1" x14ac:dyDescent="0.3">
      <c r="A1129" s="54" t="s">
        <v>6250</v>
      </c>
      <c r="B1129" s="55" t="s">
        <v>6248</v>
      </c>
      <c r="C1129" s="56" t="s">
        <v>6252</v>
      </c>
      <c r="D1129" s="56" t="s">
        <v>6249</v>
      </c>
      <c r="E1129" s="56">
        <v>3</v>
      </c>
      <c r="F1129" s="56">
        <v>0</v>
      </c>
      <c r="G1129" s="56">
        <v>3</v>
      </c>
      <c r="H1129" s="56">
        <v>6</v>
      </c>
      <c r="I1129" s="56">
        <v>12</v>
      </c>
      <c r="J1129" s="104">
        <v>0.5</v>
      </c>
      <c r="K1129" s="56" t="s">
        <v>6251</v>
      </c>
      <c r="L1129" s="56" t="s">
        <v>6253</v>
      </c>
      <c r="M1129" s="56" t="s">
        <v>6254</v>
      </c>
      <c r="N1129" s="56" t="s">
        <v>7377</v>
      </c>
      <c r="O1129" s="56"/>
      <c r="P1129" s="56"/>
      <c r="Q1129" s="56"/>
      <c r="R1129" s="56" t="s">
        <v>63</v>
      </c>
      <c r="S1129" s="56" t="s">
        <v>79</v>
      </c>
      <c r="T1129" s="58" t="s">
        <v>13</v>
      </c>
      <c r="U1129" s="56" t="s">
        <v>13</v>
      </c>
      <c r="V1129" s="58" t="s">
        <v>7330</v>
      </c>
      <c r="W1129" s="58" t="s">
        <v>13</v>
      </c>
      <c r="X1129" s="58" t="s">
        <v>13</v>
      </c>
      <c r="Y1129" s="58" t="s">
        <v>7330</v>
      </c>
      <c r="Z1129" s="58" t="s">
        <v>13</v>
      </c>
      <c r="AA1129" s="58" t="s">
        <v>7330</v>
      </c>
      <c r="AB1129" s="58" t="s">
        <v>13</v>
      </c>
      <c r="AC1129" s="56" t="s">
        <v>13</v>
      </c>
      <c r="AD1129" s="56" t="s">
        <v>13</v>
      </c>
      <c r="AE1129" s="56" t="s">
        <v>13</v>
      </c>
      <c r="AF1129" s="56" t="s">
        <v>13</v>
      </c>
      <c r="AG1129" s="56" t="s">
        <v>13</v>
      </c>
      <c r="AH1129" s="56" t="s">
        <v>13</v>
      </c>
    </row>
    <row r="1130" spans="1:34" ht="24.9" customHeight="1" x14ac:dyDescent="0.3">
      <c r="A1130" s="59" t="s">
        <v>1633</v>
      </c>
      <c r="B1130" s="60" t="s">
        <v>1631</v>
      </c>
      <c r="C1130" s="57" t="s">
        <v>1635</v>
      </c>
      <c r="D1130" s="57" t="s">
        <v>1632</v>
      </c>
      <c r="E1130" s="57">
        <v>4</v>
      </c>
      <c r="F1130" s="57">
        <v>1</v>
      </c>
      <c r="G1130" s="57">
        <v>3</v>
      </c>
      <c r="H1130" s="57">
        <v>8</v>
      </c>
      <c r="I1130" s="57">
        <v>38</v>
      </c>
      <c r="J1130" s="104">
        <v>0.21052631578947367</v>
      </c>
      <c r="K1130" s="56" t="s">
        <v>1634</v>
      </c>
      <c r="L1130" s="57" t="s">
        <v>1636</v>
      </c>
      <c r="M1130" s="57" t="s">
        <v>1637</v>
      </c>
      <c r="N1130" s="57" t="s">
        <v>7378</v>
      </c>
      <c r="O1130" s="57"/>
      <c r="P1130" s="57"/>
      <c r="Q1130" s="57"/>
      <c r="R1130" s="57" t="s">
        <v>18</v>
      </c>
      <c r="S1130" s="57" t="s">
        <v>130</v>
      </c>
      <c r="T1130" s="61" t="s">
        <v>13</v>
      </c>
      <c r="U1130" s="56" t="s">
        <v>7330</v>
      </c>
      <c r="V1130" s="61" t="s">
        <v>13</v>
      </c>
      <c r="W1130" s="61" t="s">
        <v>13</v>
      </c>
      <c r="X1130" s="61" t="s">
        <v>7330</v>
      </c>
      <c r="Y1130" s="61" t="s">
        <v>13</v>
      </c>
      <c r="Z1130" s="61" t="s">
        <v>13</v>
      </c>
      <c r="AA1130" s="61" t="s">
        <v>13</v>
      </c>
      <c r="AB1130" s="61" t="s">
        <v>13</v>
      </c>
      <c r="AC1130" s="56" t="s">
        <v>13</v>
      </c>
      <c r="AD1130" s="56" t="s">
        <v>7330</v>
      </c>
      <c r="AE1130" s="56" t="s">
        <v>13</v>
      </c>
      <c r="AF1130" s="56" t="s">
        <v>13</v>
      </c>
      <c r="AG1130" s="56" t="s">
        <v>13</v>
      </c>
      <c r="AH1130" s="56" t="s">
        <v>13</v>
      </c>
    </row>
    <row r="1131" spans="1:34" ht="24.9" customHeight="1" x14ac:dyDescent="0.3">
      <c r="A1131" s="54" t="s">
        <v>3892</v>
      </c>
      <c r="B1131" s="55" t="s">
        <v>3886</v>
      </c>
      <c r="C1131" s="56" t="s">
        <v>3890</v>
      </c>
      <c r="D1131" s="56" t="s">
        <v>3887</v>
      </c>
      <c r="E1131" s="56">
        <v>2</v>
      </c>
      <c r="F1131" s="56">
        <v>0</v>
      </c>
      <c r="G1131" s="56">
        <v>0</v>
      </c>
      <c r="H1131" s="56">
        <v>2</v>
      </c>
      <c r="I1131" s="56">
        <v>59</v>
      </c>
      <c r="J1131" s="104">
        <v>3.3898305084745763E-2</v>
      </c>
      <c r="K1131" s="56" t="s">
        <v>3893</v>
      </c>
      <c r="L1131" s="56" t="s">
        <v>3891</v>
      </c>
      <c r="M1131" s="56" t="s">
        <v>3890</v>
      </c>
      <c r="N1131" s="56" t="s">
        <v>7386</v>
      </c>
      <c r="O1131" s="56"/>
      <c r="P1131" s="56"/>
      <c r="Q1131" s="56"/>
      <c r="R1131" s="56" t="s">
        <v>18</v>
      </c>
      <c r="S1131" s="56" t="s">
        <v>55</v>
      </c>
      <c r="T1131" s="58" t="s">
        <v>7330</v>
      </c>
      <c r="U1131" s="56" t="s">
        <v>13</v>
      </c>
      <c r="V1131" s="58" t="s">
        <v>13</v>
      </c>
      <c r="W1131" s="58" t="s">
        <v>7330</v>
      </c>
      <c r="X1131" s="58" t="s">
        <v>13</v>
      </c>
      <c r="Y1131" s="58" t="s">
        <v>13</v>
      </c>
      <c r="Z1131" s="58" t="s">
        <v>7330</v>
      </c>
      <c r="AA1131" s="58" t="s">
        <v>13</v>
      </c>
      <c r="AB1131" s="58" t="s">
        <v>13</v>
      </c>
      <c r="AC1131" s="56" t="s">
        <v>13</v>
      </c>
      <c r="AD1131" s="56" t="s">
        <v>13</v>
      </c>
      <c r="AE1131" s="56" t="s">
        <v>13</v>
      </c>
      <c r="AF1131" s="56" t="s">
        <v>13</v>
      </c>
      <c r="AG1131" s="56" t="s">
        <v>13</v>
      </c>
      <c r="AH1131" s="56" t="s">
        <v>13</v>
      </c>
    </row>
    <row r="1132" spans="1:34" ht="24.9" customHeight="1" x14ac:dyDescent="0.3">
      <c r="A1132" s="59" t="s">
        <v>5683</v>
      </c>
      <c r="B1132" s="60" t="s">
        <v>5672</v>
      </c>
      <c r="C1132" s="57" t="s">
        <v>5676</v>
      </c>
      <c r="D1132" s="57" t="s">
        <v>5673</v>
      </c>
      <c r="E1132" s="57">
        <v>2</v>
      </c>
      <c r="F1132" s="57">
        <v>7</v>
      </c>
      <c r="G1132" s="57">
        <v>1</v>
      </c>
      <c r="H1132" s="57">
        <v>10</v>
      </c>
      <c r="I1132" s="57">
        <v>51</v>
      </c>
      <c r="J1132" s="104">
        <v>0.19607843137254902</v>
      </c>
      <c r="K1132" s="56" t="s">
        <v>5684</v>
      </c>
      <c r="L1132" s="57" t="s">
        <v>5677</v>
      </c>
      <c r="M1132" s="57" t="s">
        <v>5678</v>
      </c>
      <c r="N1132" s="57">
        <v>100</v>
      </c>
      <c r="O1132" s="57"/>
      <c r="P1132" s="57"/>
      <c r="Q1132" s="57"/>
      <c r="R1132" s="57" t="s">
        <v>18</v>
      </c>
      <c r="S1132" s="57" t="s">
        <v>680</v>
      </c>
      <c r="T1132" s="61" t="s">
        <v>13</v>
      </c>
      <c r="U1132" s="56" t="s">
        <v>7330</v>
      </c>
      <c r="V1132" s="61" t="s">
        <v>13</v>
      </c>
      <c r="W1132" s="61" t="s">
        <v>13</v>
      </c>
      <c r="X1132" s="61" t="s">
        <v>13</v>
      </c>
      <c r="Y1132" s="61" t="s">
        <v>13</v>
      </c>
      <c r="Z1132" s="61" t="s">
        <v>13</v>
      </c>
      <c r="AA1132" s="58" t="s">
        <v>7330</v>
      </c>
      <c r="AB1132" s="61" t="s">
        <v>13</v>
      </c>
      <c r="AC1132" s="56" t="s">
        <v>13</v>
      </c>
      <c r="AD1132" s="56" t="s">
        <v>13</v>
      </c>
      <c r="AE1132" s="56" t="s">
        <v>13</v>
      </c>
      <c r="AF1132" s="56" t="s">
        <v>13</v>
      </c>
      <c r="AG1132" s="56" t="s">
        <v>13</v>
      </c>
      <c r="AH1132" s="56" t="s">
        <v>13</v>
      </c>
    </row>
    <row r="1133" spans="1:34" ht="24.9" customHeight="1" x14ac:dyDescent="0.3">
      <c r="A1133" s="54" t="s">
        <v>1719</v>
      </c>
      <c r="B1133" s="55" t="s">
        <v>1717</v>
      </c>
      <c r="C1133" s="56" t="s">
        <v>1721</v>
      </c>
      <c r="D1133" s="56" t="s">
        <v>1718</v>
      </c>
      <c r="E1133" s="56">
        <v>2</v>
      </c>
      <c r="F1133" s="56">
        <v>0</v>
      </c>
      <c r="G1133" s="56">
        <v>0</v>
      </c>
      <c r="H1133" s="56">
        <v>2</v>
      </c>
      <c r="I1133" s="56">
        <v>5</v>
      </c>
      <c r="J1133" s="104">
        <v>0.4</v>
      </c>
      <c r="K1133" s="56" t="s">
        <v>1720</v>
      </c>
      <c r="L1133" s="56" t="s">
        <v>1722</v>
      </c>
      <c r="M1133" s="56" t="s">
        <v>1723</v>
      </c>
      <c r="N1133" s="56">
        <v>100</v>
      </c>
      <c r="O1133" s="56"/>
      <c r="P1133" s="56"/>
      <c r="Q1133" s="56"/>
      <c r="R1133" s="56" t="s">
        <v>18</v>
      </c>
      <c r="S1133" s="56" t="s">
        <v>680</v>
      </c>
      <c r="T1133" s="58" t="s">
        <v>7330</v>
      </c>
      <c r="U1133" s="56" t="s">
        <v>13</v>
      </c>
      <c r="V1133" s="58" t="s">
        <v>13</v>
      </c>
      <c r="W1133" s="58" t="s">
        <v>7330</v>
      </c>
      <c r="X1133" s="58" t="s">
        <v>13</v>
      </c>
      <c r="Y1133" s="58" t="s">
        <v>13</v>
      </c>
      <c r="Z1133" s="58" t="s">
        <v>13</v>
      </c>
      <c r="AA1133" s="58" t="s">
        <v>13</v>
      </c>
      <c r="AB1133" s="58" t="s">
        <v>13</v>
      </c>
      <c r="AC1133" s="56" t="s">
        <v>13</v>
      </c>
      <c r="AD1133" s="56" t="s">
        <v>13</v>
      </c>
      <c r="AE1133" s="56" t="s">
        <v>13</v>
      </c>
      <c r="AF1133" s="56" t="s">
        <v>7330</v>
      </c>
      <c r="AG1133" s="56" t="s">
        <v>13</v>
      </c>
      <c r="AH1133" s="56" t="s">
        <v>13</v>
      </c>
    </row>
    <row r="1134" spans="1:34" ht="24.9" customHeight="1" x14ac:dyDescent="0.3">
      <c r="A1134" s="54" t="s">
        <v>227</v>
      </c>
      <c r="B1134" s="55" t="s">
        <v>212</v>
      </c>
      <c r="C1134" s="56" t="s">
        <v>216</v>
      </c>
      <c r="D1134" s="56" t="s">
        <v>213</v>
      </c>
      <c r="E1134" s="56">
        <v>1</v>
      </c>
      <c r="F1134" s="56">
        <v>2</v>
      </c>
      <c r="G1134" s="56">
        <v>2</v>
      </c>
      <c r="H1134" s="56">
        <v>5</v>
      </c>
      <c r="I1134" s="56">
        <v>14</v>
      </c>
      <c r="J1134" s="104">
        <v>0.35714285714285715</v>
      </c>
      <c r="K1134" s="56" t="s">
        <v>228</v>
      </c>
      <c r="L1134" s="56" t="s">
        <v>217</v>
      </c>
      <c r="M1134" s="56" t="s">
        <v>218</v>
      </c>
      <c r="N1134" s="56">
        <v>100</v>
      </c>
      <c r="O1134" s="56"/>
      <c r="P1134" s="56"/>
      <c r="Q1134" s="56"/>
      <c r="R1134" s="56" t="s">
        <v>18</v>
      </c>
      <c r="S1134" s="56" t="s">
        <v>149</v>
      </c>
      <c r="T1134" s="58" t="s">
        <v>7330</v>
      </c>
      <c r="U1134" s="56" t="s">
        <v>13</v>
      </c>
      <c r="V1134" s="58" t="s">
        <v>13</v>
      </c>
      <c r="W1134" s="58" t="s">
        <v>7330</v>
      </c>
      <c r="X1134" s="58" t="s">
        <v>13</v>
      </c>
      <c r="Y1134" s="58" t="s">
        <v>13</v>
      </c>
      <c r="Z1134" s="58" t="s">
        <v>13</v>
      </c>
      <c r="AA1134" s="58" t="s">
        <v>13</v>
      </c>
      <c r="AB1134" s="58" t="s">
        <v>13</v>
      </c>
      <c r="AC1134" s="56" t="s">
        <v>7330</v>
      </c>
      <c r="AD1134" s="56" t="s">
        <v>13</v>
      </c>
      <c r="AE1134" s="56" t="s">
        <v>13</v>
      </c>
      <c r="AF1134" s="56" t="s">
        <v>13</v>
      </c>
      <c r="AG1134" s="56" t="s">
        <v>13</v>
      </c>
      <c r="AH1134" s="56" t="s">
        <v>13</v>
      </c>
    </row>
    <row r="1135" spans="1:34" ht="24.9" customHeight="1" x14ac:dyDescent="0.3">
      <c r="A1135" s="54" t="s">
        <v>2407</v>
      </c>
      <c r="B1135" s="55" t="s">
        <v>2383</v>
      </c>
      <c r="C1135" s="56" t="s">
        <v>2387</v>
      </c>
      <c r="D1135" s="56" t="s">
        <v>2384</v>
      </c>
      <c r="E1135" s="56">
        <v>6</v>
      </c>
      <c r="F1135" s="56">
        <v>0</v>
      </c>
      <c r="G1135" s="56">
        <v>8</v>
      </c>
      <c r="H1135" s="56">
        <v>14</v>
      </c>
      <c r="I1135" s="56">
        <v>28</v>
      </c>
      <c r="J1135" s="104">
        <v>0.5</v>
      </c>
      <c r="K1135" s="56" t="s">
        <v>2408</v>
      </c>
      <c r="L1135" s="56" t="s">
        <v>2388</v>
      </c>
      <c r="M1135" s="56" t="s">
        <v>2389</v>
      </c>
      <c r="N1135" s="56" t="s">
        <v>7378</v>
      </c>
      <c r="O1135" s="56"/>
      <c r="P1135" s="56"/>
      <c r="Q1135" s="56"/>
      <c r="R1135" s="56" t="s">
        <v>63</v>
      </c>
      <c r="S1135" s="56" t="s">
        <v>250</v>
      </c>
      <c r="T1135" s="58" t="s">
        <v>7330</v>
      </c>
      <c r="U1135" s="56" t="s">
        <v>13</v>
      </c>
      <c r="V1135" s="58" t="s">
        <v>13</v>
      </c>
      <c r="W1135" s="58" t="s">
        <v>7330</v>
      </c>
      <c r="X1135" s="58" t="s">
        <v>13</v>
      </c>
      <c r="Y1135" s="58" t="s">
        <v>13</v>
      </c>
      <c r="Z1135" s="58" t="s">
        <v>7330</v>
      </c>
      <c r="AA1135" s="58" t="s">
        <v>13</v>
      </c>
      <c r="AB1135" s="58" t="s">
        <v>13</v>
      </c>
      <c r="AC1135" s="56" t="s">
        <v>7330</v>
      </c>
      <c r="AD1135" s="56" t="s">
        <v>13</v>
      </c>
      <c r="AE1135" s="56" t="s">
        <v>13</v>
      </c>
      <c r="AF1135" s="56" t="s">
        <v>7330</v>
      </c>
      <c r="AG1135" s="56" t="s">
        <v>13</v>
      </c>
      <c r="AH1135" s="56" t="s">
        <v>13</v>
      </c>
    </row>
    <row r="1136" spans="1:34" ht="24.9" customHeight="1" x14ac:dyDescent="0.3">
      <c r="A1136" s="54" t="s">
        <v>567</v>
      </c>
      <c r="B1136" s="55" t="s">
        <v>558</v>
      </c>
      <c r="C1136" s="56" t="s">
        <v>110</v>
      </c>
      <c r="D1136" s="56" t="s">
        <v>7412</v>
      </c>
      <c r="E1136" s="56">
        <v>2</v>
      </c>
      <c r="F1136" s="56">
        <v>1</v>
      </c>
      <c r="G1136" s="56">
        <v>5</v>
      </c>
      <c r="H1136" s="56">
        <v>8</v>
      </c>
      <c r="I1136" s="56">
        <v>17</v>
      </c>
      <c r="J1136" s="104">
        <v>0.47058823529411764</v>
      </c>
      <c r="K1136" s="56" t="s">
        <v>568</v>
      </c>
      <c r="L1136" s="56" t="s">
        <v>561</v>
      </c>
      <c r="M1136" s="56" t="s">
        <v>562</v>
      </c>
      <c r="N1136" s="56">
        <v>100</v>
      </c>
      <c r="O1136" s="57" t="s">
        <v>17906</v>
      </c>
      <c r="P1136" s="56" t="s">
        <v>563</v>
      </c>
      <c r="Q1136" s="56" t="s">
        <v>7372</v>
      </c>
      <c r="R1136" s="56" t="s">
        <v>112</v>
      </c>
      <c r="S1136" s="56" t="s">
        <v>195</v>
      </c>
      <c r="T1136" s="58" t="s">
        <v>13</v>
      </c>
      <c r="U1136" s="56" t="s">
        <v>13</v>
      </c>
      <c r="V1136" s="58" t="s">
        <v>7330</v>
      </c>
      <c r="W1136" s="58" t="s">
        <v>7330</v>
      </c>
      <c r="X1136" s="58" t="s">
        <v>13</v>
      </c>
      <c r="Y1136" s="58" t="s">
        <v>13</v>
      </c>
      <c r="Z1136" s="58" t="s">
        <v>13</v>
      </c>
      <c r="AA1136" s="58" t="s">
        <v>13</v>
      </c>
      <c r="AB1136" s="58" t="s">
        <v>13</v>
      </c>
      <c r="AC1136" s="56" t="s">
        <v>13</v>
      </c>
      <c r="AD1136" s="56" t="s">
        <v>13</v>
      </c>
      <c r="AE1136" s="56" t="s">
        <v>13</v>
      </c>
      <c r="AF1136" s="56" t="s">
        <v>13</v>
      </c>
      <c r="AG1136" s="56" t="s">
        <v>7330</v>
      </c>
      <c r="AH1136" s="56" t="s">
        <v>13</v>
      </c>
    </row>
    <row r="1137" spans="1:34" ht="24.9" customHeight="1" x14ac:dyDescent="0.3">
      <c r="A1137" s="54" t="s">
        <v>1538</v>
      </c>
      <c r="B1137" s="55" t="s">
        <v>1531</v>
      </c>
      <c r="C1137" s="56" t="s">
        <v>110</v>
      </c>
      <c r="D1137" s="56"/>
      <c r="E1137" s="56">
        <v>4</v>
      </c>
      <c r="F1137" s="56">
        <v>0</v>
      </c>
      <c r="G1137" s="56">
        <v>1</v>
      </c>
      <c r="H1137" s="56">
        <v>5</v>
      </c>
      <c r="I1137" s="56">
        <v>26</v>
      </c>
      <c r="J1137" s="104">
        <v>0.19230769230769232</v>
      </c>
      <c r="K1137" s="56" t="s">
        <v>1539</v>
      </c>
      <c r="L1137" s="56" t="s">
        <v>1534</v>
      </c>
      <c r="M1137" s="56" t="s">
        <v>202</v>
      </c>
      <c r="N1137" s="56">
        <v>100</v>
      </c>
      <c r="O1137" s="57" t="s">
        <v>17906</v>
      </c>
      <c r="P1137" s="56" t="s">
        <v>1535</v>
      </c>
      <c r="Q1137" s="56" t="s">
        <v>7384</v>
      </c>
      <c r="R1137" s="56" t="s">
        <v>402</v>
      </c>
      <c r="S1137" s="56" t="s">
        <v>250</v>
      </c>
      <c r="T1137" s="58" t="s">
        <v>7330</v>
      </c>
      <c r="U1137" s="56" t="s">
        <v>13</v>
      </c>
      <c r="V1137" s="58" t="s">
        <v>13</v>
      </c>
      <c r="W1137" s="58" t="s">
        <v>7330</v>
      </c>
      <c r="X1137" s="58" t="s">
        <v>13</v>
      </c>
      <c r="Y1137" s="58" t="s">
        <v>13</v>
      </c>
      <c r="Z1137" s="58" t="s">
        <v>13</v>
      </c>
      <c r="AA1137" s="58" t="s">
        <v>13</v>
      </c>
      <c r="AB1137" s="58" t="s">
        <v>13</v>
      </c>
      <c r="AC1137" s="56" t="s">
        <v>13</v>
      </c>
      <c r="AD1137" s="56" t="s">
        <v>13</v>
      </c>
      <c r="AE1137" s="56" t="s">
        <v>13</v>
      </c>
      <c r="AF1137" s="56" t="s">
        <v>13</v>
      </c>
      <c r="AG1137" s="56" t="s">
        <v>13</v>
      </c>
      <c r="AH1137" s="56" t="s">
        <v>13</v>
      </c>
    </row>
    <row r="1138" spans="1:34" ht="24.9" customHeight="1" x14ac:dyDescent="0.3">
      <c r="A1138" s="54" t="s">
        <v>1536</v>
      </c>
      <c r="B1138" s="55" t="s">
        <v>1531</v>
      </c>
      <c r="C1138" s="56" t="s">
        <v>110</v>
      </c>
      <c r="D1138" s="56"/>
      <c r="E1138" s="56">
        <v>4</v>
      </c>
      <c r="F1138" s="56">
        <v>0</v>
      </c>
      <c r="G1138" s="56">
        <v>1</v>
      </c>
      <c r="H1138" s="56">
        <v>5</v>
      </c>
      <c r="I1138" s="56">
        <v>26</v>
      </c>
      <c r="J1138" s="104">
        <v>0.19230769230769232</v>
      </c>
      <c r="K1138" s="56" t="s">
        <v>1537</v>
      </c>
      <c r="L1138" s="56" t="s">
        <v>1534</v>
      </c>
      <c r="M1138" s="56" t="s">
        <v>202</v>
      </c>
      <c r="N1138" s="56">
        <v>100</v>
      </c>
      <c r="O1138" s="57" t="s">
        <v>17906</v>
      </c>
      <c r="P1138" s="56" t="s">
        <v>1535</v>
      </c>
      <c r="Q1138" s="56" t="s">
        <v>7384</v>
      </c>
      <c r="R1138" s="56" t="s">
        <v>402</v>
      </c>
      <c r="S1138" s="56" t="s">
        <v>250</v>
      </c>
      <c r="T1138" s="58" t="s">
        <v>7330</v>
      </c>
      <c r="U1138" s="56" t="s">
        <v>13</v>
      </c>
      <c r="V1138" s="58" t="s">
        <v>13</v>
      </c>
      <c r="W1138" s="58" t="s">
        <v>7330</v>
      </c>
      <c r="X1138" s="58" t="s">
        <v>13</v>
      </c>
      <c r="Y1138" s="58" t="s">
        <v>13</v>
      </c>
      <c r="Z1138" s="58" t="s">
        <v>13</v>
      </c>
      <c r="AA1138" s="58" t="s">
        <v>13</v>
      </c>
      <c r="AB1138" s="58" t="s">
        <v>13</v>
      </c>
      <c r="AC1138" s="56" t="s">
        <v>13</v>
      </c>
      <c r="AD1138" s="56" t="s">
        <v>13</v>
      </c>
      <c r="AE1138" s="56" t="s">
        <v>13</v>
      </c>
      <c r="AF1138" s="56" t="s">
        <v>13</v>
      </c>
      <c r="AG1138" s="56" t="s">
        <v>13</v>
      </c>
      <c r="AH1138" s="56" t="s">
        <v>13</v>
      </c>
    </row>
    <row r="1139" spans="1:34" ht="24.9" customHeight="1" x14ac:dyDescent="0.3">
      <c r="A1139" s="54" t="s">
        <v>5516</v>
      </c>
      <c r="B1139" s="55" t="s">
        <v>5503</v>
      </c>
      <c r="C1139" s="56" t="s">
        <v>5507</v>
      </c>
      <c r="D1139" s="56" t="s">
        <v>5504</v>
      </c>
      <c r="E1139" s="56">
        <v>2</v>
      </c>
      <c r="F1139" s="56">
        <v>1</v>
      </c>
      <c r="G1139" s="56">
        <v>2</v>
      </c>
      <c r="H1139" s="56">
        <v>5</v>
      </c>
      <c r="I1139" s="56">
        <v>17</v>
      </c>
      <c r="J1139" s="104">
        <v>0.29411764705882354</v>
      </c>
      <c r="K1139" s="56" t="s">
        <v>5517</v>
      </c>
      <c r="L1139" s="56" t="s">
        <v>5508</v>
      </c>
      <c r="M1139" s="56" t="s">
        <v>5507</v>
      </c>
      <c r="N1139" s="56">
        <v>100</v>
      </c>
      <c r="O1139" s="56"/>
      <c r="P1139" s="56"/>
      <c r="Q1139" s="56"/>
      <c r="R1139" s="56" t="s">
        <v>18</v>
      </c>
      <c r="S1139" s="57" t="s">
        <v>418</v>
      </c>
      <c r="T1139" s="58" t="s">
        <v>7330</v>
      </c>
      <c r="U1139" s="56" t="s">
        <v>13</v>
      </c>
      <c r="V1139" s="58" t="s">
        <v>13</v>
      </c>
      <c r="W1139" s="58" t="s">
        <v>7330</v>
      </c>
      <c r="X1139" s="58" t="s">
        <v>13</v>
      </c>
      <c r="Y1139" s="58" t="s">
        <v>13</v>
      </c>
      <c r="Z1139" s="58" t="s">
        <v>13</v>
      </c>
      <c r="AA1139" s="58" t="s">
        <v>13</v>
      </c>
      <c r="AB1139" s="58" t="s">
        <v>13</v>
      </c>
      <c r="AC1139" s="56" t="s">
        <v>13</v>
      </c>
      <c r="AD1139" s="56" t="s">
        <v>13</v>
      </c>
      <c r="AE1139" s="56" t="s">
        <v>13</v>
      </c>
      <c r="AF1139" s="56" t="s">
        <v>7330</v>
      </c>
      <c r="AG1139" s="56" t="s">
        <v>13</v>
      </c>
      <c r="AH1139" s="56" t="s">
        <v>13</v>
      </c>
    </row>
    <row r="1140" spans="1:34" ht="24.9" customHeight="1" x14ac:dyDescent="0.3">
      <c r="A1140" s="59" t="s">
        <v>6056</v>
      </c>
      <c r="B1140" s="60" t="s">
        <v>6043</v>
      </c>
      <c r="C1140" s="57" t="s">
        <v>6047</v>
      </c>
      <c r="D1140" s="57" t="s">
        <v>6044</v>
      </c>
      <c r="E1140" s="57">
        <v>7</v>
      </c>
      <c r="F1140" s="57">
        <v>7</v>
      </c>
      <c r="G1140" s="57">
        <v>10</v>
      </c>
      <c r="H1140" s="57">
        <v>24</v>
      </c>
      <c r="I1140" s="57">
        <v>52</v>
      </c>
      <c r="J1140" s="104">
        <v>0.46153846153846156</v>
      </c>
      <c r="K1140" s="56" t="s">
        <v>6057</v>
      </c>
      <c r="L1140" s="56" t="s">
        <v>6048</v>
      </c>
      <c r="M1140" s="56" t="s">
        <v>6049</v>
      </c>
      <c r="N1140" s="56">
        <v>100</v>
      </c>
      <c r="O1140" s="56"/>
      <c r="P1140" s="56"/>
      <c r="Q1140" s="56"/>
      <c r="R1140" s="57" t="s">
        <v>18</v>
      </c>
      <c r="S1140" s="56" t="s">
        <v>680</v>
      </c>
      <c r="T1140" s="61" t="s">
        <v>13</v>
      </c>
      <c r="U1140" s="56" t="s">
        <v>7330</v>
      </c>
      <c r="V1140" s="61" t="s">
        <v>13</v>
      </c>
      <c r="W1140" s="61" t="s">
        <v>13</v>
      </c>
      <c r="X1140" s="61" t="s">
        <v>7330</v>
      </c>
      <c r="Y1140" s="61" t="s">
        <v>13</v>
      </c>
      <c r="Z1140" s="61" t="s">
        <v>13</v>
      </c>
      <c r="AA1140" s="61" t="s">
        <v>13</v>
      </c>
      <c r="AB1140" s="61" t="s">
        <v>13</v>
      </c>
      <c r="AC1140" s="56" t="s">
        <v>13</v>
      </c>
      <c r="AD1140" s="56" t="s">
        <v>13</v>
      </c>
      <c r="AE1140" s="56" t="s">
        <v>13</v>
      </c>
      <c r="AF1140" s="56" t="s">
        <v>13</v>
      </c>
      <c r="AG1140" s="56" t="s">
        <v>13</v>
      </c>
      <c r="AH1140" s="56" t="s">
        <v>13</v>
      </c>
    </row>
    <row r="1141" spans="1:34" ht="24.9" customHeight="1" x14ac:dyDescent="0.3">
      <c r="A1141" s="54" t="s">
        <v>6263</v>
      </c>
      <c r="B1141" s="55" t="s">
        <v>6248</v>
      </c>
      <c r="C1141" s="56" t="s">
        <v>6252</v>
      </c>
      <c r="D1141" s="56" t="s">
        <v>6249</v>
      </c>
      <c r="E1141" s="56">
        <v>3</v>
      </c>
      <c r="F1141" s="56">
        <v>0</v>
      </c>
      <c r="G1141" s="56">
        <v>3</v>
      </c>
      <c r="H1141" s="56">
        <v>6</v>
      </c>
      <c r="I1141" s="56">
        <v>12</v>
      </c>
      <c r="J1141" s="104">
        <v>0.5</v>
      </c>
      <c r="K1141" s="56" t="s">
        <v>6264</v>
      </c>
      <c r="L1141" s="56" t="s">
        <v>6253</v>
      </c>
      <c r="M1141" s="56" t="s">
        <v>6254</v>
      </c>
      <c r="N1141" s="56" t="s">
        <v>7377</v>
      </c>
      <c r="O1141" s="56"/>
      <c r="P1141" s="56"/>
      <c r="Q1141" s="56"/>
      <c r="R1141" s="56" t="s">
        <v>63</v>
      </c>
      <c r="S1141" s="56" t="s">
        <v>79</v>
      </c>
      <c r="T1141" s="58" t="s">
        <v>7330</v>
      </c>
      <c r="U1141" s="56" t="s">
        <v>13</v>
      </c>
      <c r="V1141" s="58" t="s">
        <v>13</v>
      </c>
      <c r="W1141" s="58" t="s">
        <v>13</v>
      </c>
      <c r="X1141" s="58" t="s">
        <v>13</v>
      </c>
      <c r="Y1141" s="58" t="s">
        <v>13</v>
      </c>
      <c r="Z1141" s="58" t="s">
        <v>13</v>
      </c>
      <c r="AA1141" s="58" t="s">
        <v>13</v>
      </c>
      <c r="AB1141" s="58" t="s">
        <v>13</v>
      </c>
      <c r="AC1141" s="56" t="s">
        <v>13</v>
      </c>
      <c r="AD1141" s="56" t="s">
        <v>13</v>
      </c>
      <c r="AE1141" s="56" t="s">
        <v>13</v>
      </c>
      <c r="AF1141" s="56" t="s">
        <v>7330</v>
      </c>
      <c r="AG1141" s="56" t="s">
        <v>13</v>
      </c>
      <c r="AH1141" s="56" t="s">
        <v>13</v>
      </c>
    </row>
    <row r="1142" spans="1:34" ht="24.9" customHeight="1" x14ac:dyDescent="0.3">
      <c r="A1142" s="54" t="s">
        <v>860</v>
      </c>
      <c r="B1142" s="55" t="s">
        <v>845</v>
      </c>
      <c r="C1142" s="56" t="s">
        <v>849</v>
      </c>
      <c r="D1142" s="56" t="s">
        <v>846</v>
      </c>
      <c r="E1142" s="56">
        <v>3</v>
      </c>
      <c r="F1142" s="56">
        <v>2</v>
      </c>
      <c r="G1142" s="56">
        <v>1</v>
      </c>
      <c r="H1142" s="56">
        <v>6</v>
      </c>
      <c r="I1142" s="56">
        <v>38</v>
      </c>
      <c r="J1142" s="104">
        <v>0.15789473684210525</v>
      </c>
      <c r="K1142" s="56" t="s">
        <v>861</v>
      </c>
      <c r="L1142" s="56" t="s">
        <v>850</v>
      </c>
      <c r="M1142" s="56" t="s">
        <v>851</v>
      </c>
      <c r="N1142" s="56">
        <v>100</v>
      </c>
      <c r="O1142" s="56"/>
      <c r="P1142" s="56"/>
      <c r="Q1142" s="56"/>
      <c r="R1142" s="56" t="s">
        <v>18</v>
      </c>
      <c r="S1142" s="56" t="s">
        <v>403</v>
      </c>
      <c r="T1142" s="58" t="s">
        <v>7330</v>
      </c>
      <c r="U1142" s="56" t="s">
        <v>13</v>
      </c>
      <c r="V1142" s="58" t="s">
        <v>13</v>
      </c>
      <c r="W1142" s="58" t="s">
        <v>7330</v>
      </c>
      <c r="X1142" s="58" t="s">
        <v>13</v>
      </c>
      <c r="Y1142" s="58" t="s">
        <v>13</v>
      </c>
      <c r="Z1142" s="58" t="s">
        <v>13</v>
      </c>
      <c r="AA1142" s="58" t="s">
        <v>13</v>
      </c>
      <c r="AB1142" s="58" t="s">
        <v>13</v>
      </c>
      <c r="AC1142" s="56" t="s">
        <v>13</v>
      </c>
      <c r="AD1142" s="56" t="s">
        <v>13</v>
      </c>
      <c r="AE1142" s="56" t="s">
        <v>13</v>
      </c>
      <c r="AF1142" s="56" t="s">
        <v>13</v>
      </c>
      <c r="AG1142" s="56" t="s">
        <v>13</v>
      </c>
      <c r="AH1142" s="56" t="s">
        <v>13</v>
      </c>
    </row>
    <row r="1143" spans="1:34" ht="24.9" customHeight="1" x14ac:dyDescent="0.3">
      <c r="A1143" s="59" t="s">
        <v>4433</v>
      </c>
      <c r="B1143" s="60" t="s">
        <v>4431</v>
      </c>
      <c r="C1143" s="57" t="s">
        <v>4435</v>
      </c>
      <c r="D1143" s="57" t="s">
        <v>4432</v>
      </c>
      <c r="E1143" s="57">
        <v>1</v>
      </c>
      <c r="F1143" s="57">
        <v>2</v>
      </c>
      <c r="G1143" s="57">
        <v>1</v>
      </c>
      <c r="H1143" s="57">
        <v>4</v>
      </c>
      <c r="I1143" s="57">
        <v>8</v>
      </c>
      <c r="J1143" s="104">
        <v>0.5</v>
      </c>
      <c r="K1143" s="56" t="s">
        <v>4434</v>
      </c>
      <c r="L1143" s="57" t="s">
        <v>4436</v>
      </c>
      <c r="M1143" s="57" t="s">
        <v>4435</v>
      </c>
      <c r="N1143" s="57">
        <v>100</v>
      </c>
      <c r="O1143" s="57"/>
      <c r="P1143" s="57"/>
      <c r="Q1143" s="57"/>
      <c r="R1143" s="57" t="s">
        <v>18</v>
      </c>
      <c r="S1143" s="56" t="s">
        <v>257</v>
      </c>
      <c r="T1143" s="61" t="s">
        <v>13</v>
      </c>
      <c r="U1143" s="56" t="s">
        <v>7330</v>
      </c>
      <c r="V1143" s="61" t="s">
        <v>13</v>
      </c>
      <c r="W1143" s="61" t="s">
        <v>13</v>
      </c>
      <c r="X1143" s="61" t="s">
        <v>7330</v>
      </c>
      <c r="Y1143" s="61" t="s">
        <v>13</v>
      </c>
      <c r="Z1143" s="61" t="s">
        <v>13</v>
      </c>
      <c r="AA1143" s="58" t="s">
        <v>7330</v>
      </c>
      <c r="AB1143" s="61" t="s">
        <v>13</v>
      </c>
      <c r="AC1143" s="56" t="s">
        <v>13</v>
      </c>
      <c r="AD1143" s="56" t="s">
        <v>7330</v>
      </c>
      <c r="AE1143" s="56" t="s">
        <v>13</v>
      </c>
      <c r="AF1143" s="56" t="s">
        <v>13</v>
      </c>
      <c r="AG1143" s="56" t="s">
        <v>13</v>
      </c>
      <c r="AH1143" s="56" t="s">
        <v>13</v>
      </c>
    </row>
    <row r="1144" spans="1:34" ht="24.9" customHeight="1" x14ac:dyDescent="0.3">
      <c r="A1144" s="54" t="s">
        <v>6035</v>
      </c>
      <c r="B1144" s="55" t="s">
        <v>6028</v>
      </c>
      <c r="C1144" s="56" t="s">
        <v>6032</v>
      </c>
      <c r="D1144" s="56" t="s">
        <v>6029</v>
      </c>
      <c r="E1144" s="56">
        <v>1</v>
      </c>
      <c r="F1144" s="56">
        <v>1</v>
      </c>
      <c r="G1144" s="56">
        <v>3</v>
      </c>
      <c r="H1144" s="56">
        <v>5</v>
      </c>
      <c r="I1144" s="56">
        <v>23</v>
      </c>
      <c r="J1144" s="104">
        <v>0.21739130434782608</v>
      </c>
      <c r="K1144" s="56" t="s">
        <v>6036</v>
      </c>
      <c r="L1144" s="56" t="s">
        <v>6033</v>
      </c>
      <c r="M1144" s="56" t="s">
        <v>6034</v>
      </c>
      <c r="N1144" s="56">
        <v>100</v>
      </c>
      <c r="O1144" s="56"/>
      <c r="P1144" s="56"/>
      <c r="Q1144" s="56"/>
      <c r="R1144" s="56" t="s">
        <v>18</v>
      </c>
      <c r="S1144" s="56" t="s">
        <v>680</v>
      </c>
      <c r="T1144" s="58" t="s">
        <v>13</v>
      </c>
      <c r="U1144" s="56" t="s">
        <v>13</v>
      </c>
      <c r="V1144" s="58" t="s">
        <v>7330</v>
      </c>
      <c r="W1144" s="58" t="s">
        <v>7330</v>
      </c>
      <c r="X1144" s="58" t="s">
        <v>13</v>
      </c>
      <c r="Y1144" s="58" t="s">
        <v>13</v>
      </c>
      <c r="Z1144" s="58" t="s">
        <v>13</v>
      </c>
      <c r="AA1144" s="58" t="s">
        <v>7330</v>
      </c>
      <c r="AB1144" s="58" t="s">
        <v>13</v>
      </c>
      <c r="AC1144" s="56" t="s">
        <v>13</v>
      </c>
      <c r="AD1144" s="56" t="s">
        <v>13</v>
      </c>
      <c r="AE1144" s="56" t="s">
        <v>13</v>
      </c>
      <c r="AF1144" s="56" t="s">
        <v>13</v>
      </c>
      <c r="AG1144" s="56" t="s">
        <v>13</v>
      </c>
      <c r="AH1144" s="56" t="s">
        <v>13</v>
      </c>
    </row>
    <row r="1145" spans="1:34" ht="24.9" customHeight="1" x14ac:dyDescent="0.3">
      <c r="A1145" s="54" t="s">
        <v>3006</v>
      </c>
      <c r="B1145" s="55" t="s">
        <v>3004</v>
      </c>
      <c r="C1145" s="56" t="s">
        <v>3008</v>
      </c>
      <c r="D1145" s="56" t="s">
        <v>3005</v>
      </c>
      <c r="E1145" s="56">
        <v>0</v>
      </c>
      <c r="F1145" s="56">
        <v>0</v>
      </c>
      <c r="G1145" s="56">
        <v>2</v>
      </c>
      <c r="H1145" s="56">
        <v>2</v>
      </c>
      <c r="I1145" s="56">
        <v>8</v>
      </c>
      <c r="J1145" s="104">
        <v>0.25</v>
      </c>
      <c r="K1145" s="56" t="s">
        <v>3007</v>
      </c>
      <c r="L1145" s="56" t="s">
        <v>3009</v>
      </c>
      <c r="M1145" s="56" t="s">
        <v>3010</v>
      </c>
      <c r="N1145" s="56" t="s">
        <v>7378</v>
      </c>
      <c r="O1145" s="56"/>
      <c r="P1145" s="56"/>
      <c r="Q1145" s="56"/>
      <c r="R1145" s="56" t="s">
        <v>18</v>
      </c>
      <c r="S1145" s="57" t="s">
        <v>418</v>
      </c>
      <c r="T1145" s="58" t="s">
        <v>13</v>
      </c>
      <c r="U1145" s="56" t="s">
        <v>13</v>
      </c>
      <c r="V1145" s="58" t="s">
        <v>7330</v>
      </c>
      <c r="W1145" s="58" t="s">
        <v>13</v>
      </c>
      <c r="X1145" s="58" t="s">
        <v>13</v>
      </c>
      <c r="Y1145" s="58" t="s">
        <v>7330</v>
      </c>
      <c r="Z1145" s="58" t="s">
        <v>13</v>
      </c>
      <c r="AA1145" s="58" t="s">
        <v>7330</v>
      </c>
      <c r="AB1145" s="58" t="s">
        <v>13</v>
      </c>
      <c r="AC1145" s="56" t="s">
        <v>13</v>
      </c>
      <c r="AD1145" s="56" t="s">
        <v>7330</v>
      </c>
      <c r="AE1145" s="56" t="s">
        <v>13</v>
      </c>
      <c r="AF1145" s="56" t="s">
        <v>13</v>
      </c>
      <c r="AG1145" s="56" t="s">
        <v>13</v>
      </c>
      <c r="AH1145" s="56" t="s">
        <v>13</v>
      </c>
    </row>
    <row r="1146" spans="1:34" ht="24.9" customHeight="1" x14ac:dyDescent="0.3">
      <c r="A1146" s="59" t="s">
        <v>3077</v>
      </c>
      <c r="B1146" s="60" t="s">
        <v>3070</v>
      </c>
      <c r="C1146" s="57" t="s">
        <v>3074</v>
      </c>
      <c r="D1146" s="57" t="s">
        <v>3071</v>
      </c>
      <c r="E1146" s="57">
        <v>1</v>
      </c>
      <c r="F1146" s="57">
        <v>2</v>
      </c>
      <c r="G1146" s="57">
        <v>5</v>
      </c>
      <c r="H1146" s="57">
        <v>8</v>
      </c>
      <c r="I1146" s="57">
        <v>24</v>
      </c>
      <c r="J1146" s="104">
        <v>0.33333333333333331</v>
      </c>
      <c r="K1146" s="56" t="s">
        <v>3078</v>
      </c>
      <c r="L1146" s="57" t="s">
        <v>3075</v>
      </c>
      <c r="M1146" s="57" t="s">
        <v>3076</v>
      </c>
      <c r="N1146" s="57">
        <v>100</v>
      </c>
      <c r="O1146" s="57"/>
      <c r="P1146" s="57"/>
      <c r="Q1146" s="57"/>
      <c r="R1146" s="57" t="s">
        <v>112</v>
      </c>
      <c r="S1146" s="57" t="s">
        <v>79</v>
      </c>
      <c r="T1146" s="61" t="s">
        <v>13</v>
      </c>
      <c r="U1146" s="56" t="s">
        <v>7330</v>
      </c>
      <c r="V1146" s="61" t="s">
        <v>13</v>
      </c>
      <c r="W1146" s="61" t="s">
        <v>13</v>
      </c>
      <c r="X1146" s="61" t="s">
        <v>7330</v>
      </c>
      <c r="Y1146" s="61" t="s">
        <v>13</v>
      </c>
      <c r="Z1146" s="61" t="s">
        <v>13</v>
      </c>
      <c r="AA1146" s="58" t="s">
        <v>7330</v>
      </c>
      <c r="AB1146" s="61" t="s">
        <v>13</v>
      </c>
      <c r="AC1146" s="56" t="s">
        <v>13</v>
      </c>
      <c r="AD1146" s="56" t="s">
        <v>7330</v>
      </c>
      <c r="AE1146" s="56" t="s">
        <v>13</v>
      </c>
      <c r="AF1146" s="56" t="s">
        <v>13</v>
      </c>
      <c r="AG1146" s="56" t="s">
        <v>13</v>
      </c>
      <c r="AH1146" s="56" t="s">
        <v>13</v>
      </c>
    </row>
    <row r="1147" spans="1:34" ht="24.9" customHeight="1" x14ac:dyDescent="0.3">
      <c r="A1147" s="54" t="s">
        <v>3178</v>
      </c>
      <c r="B1147" s="55" t="s">
        <v>3163</v>
      </c>
      <c r="C1147" s="56" t="s">
        <v>3167</v>
      </c>
      <c r="D1147" s="56" t="s">
        <v>3164</v>
      </c>
      <c r="E1147" s="56">
        <v>2</v>
      </c>
      <c r="F1147" s="56">
        <v>0</v>
      </c>
      <c r="G1147" s="56">
        <v>3</v>
      </c>
      <c r="H1147" s="56">
        <v>5</v>
      </c>
      <c r="I1147" s="56">
        <v>12</v>
      </c>
      <c r="J1147" s="104">
        <v>0.41666666666666669</v>
      </c>
      <c r="K1147" s="56" t="s">
        <v>3179</v>
      </c>
      <c r="L1147" s="56" t="s">
        <v>3168</v>
      </c>
      <c r="M1147" s="56" t="s">
        <v>3169</v>
      </c>
      <c r="N1147" s="56">
        <v>100</v>
      </c>
      <c r="O1147" s="56"/>
      <c r="P1147" s="56"/>
      <c r="Q1147" s="56"/>
      <c r="R1147" s="56" t="s">
        <v>18</v>
      </c>
      <c r="S1147" s="56" t="s">
        <v>465</v>
      </c>
      <c r="T1147" s="58" t="s">
        <v>7330</v>
      </c>
      <c r="U1147" s="56" t="s">
        <v>13</v>
      </c>
      <c r="V1147" s="58" t="s">
        <v>13</v>
      </c>
      <c r="W1147" s="58" t="s">
        <v>7330</v>
      </c>
      <c r="X1147" s="58" t="s">
        <v>13</v>
      </c>
      <c r="Y1147" s="58" t="s">
        <v>13</v>
      </c>
      <c r="Z1147" s="58" t="s">
        <v>7330</v>
      </c>
      <c r="AA1147" s="58" t="s">
        <v>13</v>
      </c>
      <c r="AB1147" s="58" t="s">
        <v>13</v>
      </c>
      <c r="AC1147" s="56" t="s">
        <v>7330</v>
      </c>
      <c r="AD1147" s="56" t="s">
        <v>13</v>
      </c>
      <c r="AE1147" s="56" t="s">
        <v>13</v>
      </c>
      <c r="AF1147" s="56" t="s">
        <v>13</v>
      </c>
      <c r="AG1147" s="56" t="s">
        <v>13</v>
      </c>
      <c r="AH1147" s="56" t="s">
        <v>13</v>
      </c>
    </row>
    <row r="1148" spans="1:34" ht="24.9" customHeight="1" x14ac:dyDescent="0.3">
      <c r="A1148" s="54" t="s">
        <v>3176</v>
      </c>
      <c r="B1148" s="55" t="s">
        <v>3163</v>
      </c>
      <c r="C1148" s="56" t="s">
        <v>3167</v>
      </c>
      <c r="D1148" s="56" t="s">
        <v>3164</v>
      </c>
      <c r="E1148" s="56">
        <v>2</v>
      </c>
      <c r="F1148" s="56">
        <v>0</v>
      </c>
      <c r="G1148" s="56">
        <v>3</v>
      </c>
      <c r="H1148" s="56">
        <v>5</v>
      </c>
      <c r="I1148" s="56">
        <v>12</v>
      </c>
      <c r="J1148" s="104">
        <v>0.41666666666666669</v>
      </c>
      <c r="K1148" s="56" t="s">
        <v>3177</v>
      </c>
      <c r="L1148" s="56" t="s">
        <v>3168</v>
      </c>
      <c r="M1148" s="56" t="s">
        <v>3169</v>
      </c>
      <c r="N1148" s="56">
        <v>100</v>
      </c>
      <c r="O1148" s="56"/>
      <c r="P1148" s="56"/>
      <c r="Q1148" s="56"/>
      <c r="R1148" s="56" t="s">
        <v>18</v>
      </c>
      <c r="S1148" s="56" t="s">
        <v>465</v>
      </c>
      <c r="T1148" s="58" t="s">
        <v>7330</v>
      </c>
      <c r="U1148" s="56" t="s">
        <v>13</v>
      </c>
      <c r="V1148" s="58" t="s">
        <v>13</v>
      </c>
      <c r="W1148" s="58" t="s">
        <v>7330</v>
      </c>
      <c r="X1148" s="58" t="s">
        <v>13</v>
      </c>
      <c r="Y1148" s="58" t="s">
        <v>13</v>
      </c>
      <c r="Z1148" s="58" t="s">
        <v>13</v>
      </c>
      <c r="AA1148" s="58" t="s">
        <v>13</v>
      </c>
      <c r="AB1148" s="58" t="s">
        <v>13</v>
      </c>
      <c r="AC1148" s="56" t="s">
        <v>13</v>
      </c>
      <c r="AD1148" s="56" t="s">
        <v>13</v>
      </c>
      <c r="AE1148" s="56" t="s">
        <v>13</v>
      </c>
      <c r="AF1148" s="56" t="s">
        <v>13</v>
      </c>
      <c r="AG1148" s="56" t="s">
        <v>13</v>
      </c>
      <c r="AH1148" s="56" t="s">
        <v>13</v>
      </c>
    </row>
    <row r="1149" spans="1:34" ht="24.9" customHeight="1" x14ac:dyDescent="0.3">
      <c r="A1149" s="54" t="s">
        <v>3950</v>
      </c>
      <c r="B1149" s="55" t="s">
        <v>3937</v>
      </c>
      <c r="C1149" s="56" t="s">
        <v>3941</v>
      </c>
      <c r="D1149" s="56" t="s">
        <v>3938</v>
      </c>
      <c r="E1149" s="56">
        <v>6</v>
      </c>
      <c r="F1149" s="56">
        <v>0</v>
      </c>
      <c r="G1149" s="56">
        <v>1</v>
      </c>
      <c r="H1149" s="56">
        <v>7</v>
      </c>
      <c r="I1149" s="56">
        <v>25</v>
      </c>
      <c r="J1149" s="104">
        <v>0.28000000000000003</v>
      </c>
      <c r="K1149" s="56" t="s">
        <v>3951</v>
      </c>
      <c r="L1149" s="56" t="s">
        <v>3942</v>
      </c>
      <c r="M1149" s="56" t="s">
        <v>3941</v>
      </c>
      <c r="N1149" s="56" t="s">
        <v>7387</v>
      </c>
      <c r="O1149" s="56"/>
      <c r="P1149" s="56"/>
      <c r="Q1149" s="56"/>
      <c r="R1149" s="56" t="s">
        <v>18</v>
      </c>
      <c r="S1149" s="57" t="s">
        <v>55</v>
      </c>
      <c r="T1149" s="58" t="s">
        <v>7330</v>
      </c>
      <c r="U1149" s="56" t="s">
        <v>13</v>
      </c>
      <c r="V1149" s="58" t="s">
        <v>13</v>
      </c>
      <c r="W1149" s="58" t="s">
        <v>7330</v>
      </c>
      <c r="X1149" s="58" t="s">
        <v>13</v>
      </c>
      <c r="Y1149" s="58" t="s">
        <v>13</v>
      </c>
      <c r="Z1149" s="58" t="s">
        <v>13</v>
      </c>
      <c r="AA1149" s="58" t="s">
        <v>13</v>
      </c>
      <c r="AB1149" s="58" t="s">
        <v>13</v>
      </c>
      <c r="AC1149" s="56" t="s">
        <v>13</v>
      </c>
      <c r="AD1149" s="56" t="s">
        <v>13</v>
      </c>
      <c r="AE1149" s="56" t="s">
        <v>13</v>
      </c>
      <c r="AF1149" s="56" t="s">
        <v>13</v>
      </c>
      <c r="AG1149" s="56" t="s">
        <v>13</v>
      </c>
      <c r="AH1149" s="56" t="s">
        <v>13</v>
      </c>
    </row>
    <row r="1150" spans="1:34" ht="24.9" customHeight="1" x14ac:dyDescent="0.3">
      <c r="A1150" s="59" t="s">
        <v>5188</v>
      </c>
      <c r="B1150" s="60" t="s">
        <v>5180</v>
      </c>
      <c r="C1150" s="57" t="s">
        <v>5184</v>
      </c>
      <c r="D1150" s="57" t="s">
        <v>5181</v>
      </c>
      <c r="E1150" s="57">
        <v>2</v>
      </c>
      <c r="F1150" s="57">
        <v>4</v>
      </c>
      <c r="G1150" s="57">
        <v>1</v>
      </c>
      <c r="H1150" s="57">
        <v>7</v>
      </c>
      <c r="I1150" s="57">
        <v>19</v>
      </c>
      <c r="J1150" s="104">
        <v>0.36842105263157893</v>
      </c>
      <c r="K1150" s="56" t="s">
        <v>5189</v>
      </c>
      <c r="L1150" s="57" t="s">
        <v>5185</v>
      </c>
      <c r="M1150" s="57" t="s">
        <v>5184</v>
      </c>
      <c r="N1150" s="57">
        <v>100</v>
      </c>
      <c r="O1150" s="57"/>
      <c r="P1150" s="57"/>
      <c r="Q1150" s="57"/>
      <c r="R1150" s="57" t="s">
        <v>18</v>
      </c>
      <c r="S1150" s="56" t="s">
        <v>403</v>
      </c>
      <c r="T1150" s="61" t="s">
        <v>13</v>
      </c>
      <c r="U1150" s="56" t="s">
        <v>7330</v>
      </c>
      <c r="V1150" s="61" t="s">
        <v>13</v>
      </c>
      <c r="W1150" s="61" t="s">
        <v>13</v>
      </c>
      <c r="X1150" s="61" t="s">
        <v>7330</v>
      </c>
      <c r="Y1150" s="61" t="s">
        <v>13</v>
      </c>
      <c r="Z1150" s="61" t="s">
        <v>13</v>
      </c>
      <c r="AA1150" s="58" t="s">
        <v>7330</v>
      </c>
      <c r="AB1150" s="61" t="s">
        <v>13</v>
      </c>
      <c r="AC1150" s="56" t="s">
        <v>13</v>
      </c>
      <c r="AD1150" s="56" t="s">
        <v>7330</v>
      </c>
      <c r="AE1150" s="56" t="s">
        <v>13</v>
      </c>
      <c r="AF1150" s="56" t="s">
        <v>13</v>
      </c>
      <c r="AG1150" s="56" t="s">
        <v>13</v>
      </c>
      <c r="AH1150" s="56" t="s">
        <v>13</v>
      </c>
    </row>
    <row r="1151" spans="1:34" ht="24.9" customHeight="1" x14ac:dyDescent="0.3">
      <c r="A1151" s="54" t="s">
        <v>2466</v>
      </c>
      <c r="B1151" s="55" t="s">
        <v>2458</v>
      </c>
      <c r="C1151" s="56" t="s">
        <v>110</v>
      </c>
      <c r="D1151" s="56"/>
      <c r="E1151" s="56">
        <v>5</v>
      </c>
      <c r="F1151" s="56">
        <v>0</v>
      </c>
      <c r="G1151" s="56">
        <v>1</v>
      </c>
      <c r="H1151" s="56">
        <v>6</v>
      </c>
      <c r="I1151" s="56">
        <v>25</v>
      </c>
      <c r="J1151" s="104">
        <v>0.24</v>
      </c>
      <c r="K1151" s="56" t="s">
        <v>2467</v>
      </c>
      <c r="L1151" s="56" t="s">
        <v>2461</v>
      </c>
      <c r="M1151" s="56" t="s">
        <v>110</v>
      </c>
      <c r="N1151" s="56" t="s">
        <v>7383</v>
      </c>
      <c r="O1151" s="57" t="s">
        <v>17906</v>
      </c>
      <c r="P1151" s="56" t="s">
        <v>2387</v>
      </c>
      <c r="Q1151" s="56" t="s">
        <v>7377</v>
      </c>
      <c r="R1151" s="56" t="s">
        <v>63</v>
      </c>
      <c r="S1151" s="56" t="s">
        <v>250</v>
      </c>
      <c r="T1151" s="58" t="s">
        <v>7330</v>
      </c>
      <c r="U1151" s="56" t="s">
        <v>13</v>
      </c>
      <c r="V1151" s="58" t="s">
        <v>13</v>
      </c>
      <c r="W1151" s="58" t="s">
        <v>7330</v>
      </c>
      <c r="X1151" s="58" t="s">
        <v>13</v>
      </c>
      <c r="Y1151" s="58" t="s">
        <v>13</v>
      </c>
      <c r="Z1151" s="58" t="s">
        <v>13</v>
      </c>
      <c r="AA1151" s="58" t="s">
        <v>13</v>
      </c>
      <c r="AB1151" s="58" t="s">
        <v>13</v>
      </c>
      <c r="AC1151" s="56" t="s">
        <v>13</v>
      </c>
      <c r="AD1151" s="56" t="s">
        <v>13</v>
      </c>
      <c r="AE1151" s="56" t="s">
        <v>13</v>
      </c>
      <c r="AF1151" s="56" t="s">
        <v>13</v>
      </c>
      <c r="AG1151" s="56" t="s">
        <v>13</v>
      </c>
      <c r="AH1151" s="56" t="s">
        <v>13</v>
      </c>
    </row>
    <row r="1152" spans="1:34" ht="24.9" customHeight="1" x14ac:dyDescent="0.3">
      <c r="A1152" s="54" t="s">
        <v>5372</v>
      </c>
      <c r="B1152" s="55" t="s">
        <v>5354</v>
      </c>
      <c r="C1152" s="56" t="s">
        <v>5357</v>
      </c>
      <c r="D1152" s="56"/>
      <c r="E1152" s="56">
        <v>6</v>
      </c>
      <c r="F1152" s="56">
        <v>2</v>
      </c>
      <c r="G1152" s="56">
        <v>4</v>
      </c>
      <c r="H1152" s="56">
        <v>12</v>
      </c>
      <c r="I1152" s="56">
        <v>19</v>
      </c>
      <c r="J1152" s="104">
        <v>0.63157894736842102</v>
      </c>
      <c r="K1152" s="56" t="s">
        <v>5373</v>
      </c>
      <c r="L1152" s="56" t="s">
        <v>5358</v>
      </c>
      <c r="M1152" s="56" t="s">
        <v>202</v>
      </c>
      <c r="N1152" s="56" t="s">
        <v>7378</v>
      </c>
      <c r="O1152" s="56"/>
      <c r="P1152" s="56"/>
      <c r="Q1152" s="56"/>
      <c r="R1152" s="56" t="s">
        <v>18</v>
      </c>
      <c r="S1152" s="56" t="s">
        <v>113</v>
      </c>
      <c r="T1152" s="58" t="s">
        <v>7330</v>
      </c>
      <c r="U1152" s="56" t="s">
        <v>13</v>
      </c>
      <c r="V1152" s="58" t="s">
        <v>13</v>
      </c>
      <c r="W1152" s="58" t="s">
        <v>7330</v>
      </c>
      <c r="X1152" s="58" t="s">
        <v>13</v>
      </c>
      <c r="Y1152" s="58" t="s">
        <v>13</v>
      </c>
      <c r="Z1152" s="58" t="s">
        <v>13</v>
      </c>
      <c r="AA1152" s="58" t="s">
        <v>13</v>
      </c>
      <c r="AB1152" s="58" t="s">
        <v>13</v>
      </c>
      <c r="AC1152" s="56" t="s">
        <v>7330</v>
      </c>
      <c r="AD1152" s="56" t="s">
        <v>13</v>
      </c>
      <c r="AE1152" s="56" t="s">
        <v>13</v>
      </c>
      <c r="AF1152" s="56" t="s">
        <v>13</v>
      </c>
      <c r="AG1152" s="56" t="s">
        <v>13</v>
      </c>
      <c r="AH1152" s="56" t="s">
        <v>13</v>
      </c>
    </row>
    <row r="1153" spans="1:34" ht="24.9" customHeight="1" x14ac:dyDescent="0.3">
      <c r="A1153" s="54" t="s">
        <v>1527</v>
      </c>
      <c r="B1153" s="55" t="s">
        <v>1513</v>
      </c>
      <c r="C1153" s="56" t="s">
        <v>1516</v>
      </c>
      <c r="D1153" s="56"/>
      <c r="E1153" s="56">
        <v>2</v>
      </c>
      <c r="F1153" s="56">
        <v>1</v>
      </c>
      <c r="G1153" s="56">
        <v>4</v>
      </c>
      <c r="H1153" s="56">
        <v>7</v>
      </c>
      <c r="I1153" s="56">
        <v>9</v>
      </c>
      <c r="J1153" s="104">
        <v>0.77777777777777779</v>
      </c>
      <c r="K1153" s="56" t="s">
        <v>1528</v>
      </c>
      <c r="L1153" s="56" t="s">
        <v>1517</v>
      </c>
      <c r="M1153" s="56" t="s">
        <v>1518</v>
      </c>
      <c r="N1153" s="56">
        <v>100</v>
      </c>
      <c r="O1153" s="56"/>
      <c r="P1153" s="56"/>
      <c r="Q1153" s="56"/>
      <c r="R1153" s="56" t="s">
        <v>18</v>
      </c>
      <c r="S1153" s="57" t="s">
        <v>19</v>
      </c>
      <c r="T1153" s="58" t="s">
        <v>7330</v>
      </c>
      <c r="U1153" s="56" t="s">
        <v>13</v>
      </c>
      <c r="V1153" s="58" t="s">
        <v>13</v>
      </c>
      <c r="W1153" s="58" t="s">
        <v>7330</v>
      </c>
      <c r="X1153" s="58" t="s">
        <v>13</v>
      </c>
      <c r="Y1153" s="58" t="s">
        <v>13</v>
      </c>
      <c r="Z1153" s="58" t="s">
        <v>13</v>
      </c>
      <c r="AA1153" s="58" t="s">
        <v>13</v>
      </c>
      <c r="AB1153" s="58" t="s">
        <v>13</v>
      </c>
      <c r="AC1153" s="56" t="s">
        <v>13</v>
      </c>
      <c r="AD1153" s="56" t="s">
        <v>13</v>
      </c>
      <c r="AE1153" s="56" t="s">
        <v>13</v>
      </c>
      <c r="AF1153" s="56" t="s">
        <v>7330</v>
      </c>
      <c r="AG1153" s="56" t="s">
        <v>13</v>
      </c>
      <c r="AH1153" s="56" t="s">
        <v>13</v>
      </c>
    </row>
    <row r="1154" spans="1:34" ht="24.9" customHeight="1" x14ac:dyDescent="0.3">
      <c r="A1154" s="54" t="s">
        <v>6820</v>
      </c>
      <c r="B1154" s="55" t="s">
        <v>6815</v>
      </c>
      <c r="C1154" s="56" t="s">
        <v>6819</v>
      </c>
      <c r="D1154" s="56" t="s">
        <v>6816</v>
      </c>
      <c r="E1154" s="56">
        <v>2</v>
      </c>
      <c r="F1154" s="56">
        <v>1</v>
      </c>
      <c r="G1154" s="56">
        <v>0</v>
      </c>
      <c r="H1154" s="56">
        <v>3</v>
      </c>
      <c r="I1154" s="56">
        <v>65</v>
      </c>
      <c r="J1154" s="104">
        <v>4.6153846153846156E-2</v>
      </c>
      <c r="K1154" s="56" t="s">
        <v>6821</v>
      </c>
      <c r="L1154" s="56" t="s">
        <v>13</v>
      </c>
      <c r="M1154" s="56" t="s">
        <v>13</v>
      </c>
      <c r="N1154" s="56" t="s">
        <v>13</v>
      </c>
      <c r="O1154" s="56"/>
      <c r="P1154" s="56"/>
      <c r="Q1154" s="56"/>
      <c r="R1154" s="56" t="s">
        <v>112</v>
      </c>
      <c r="S1154" s="56" t="s">
        <v>403</v>
      </c>
      <c r="T1154" s="58" t="s">
        <v>7330</v>
      </c>
      <c r="U1154" s="56" t="s">
        <v>13</v>
      </c>
      <c r="V1154" s="58" t="s">
        <v>13</v>
      </c>
      <c r="W1154" s="58" t="s">
        <v>13</v>
      </c>
      <c r="X1154" s="58" t="s">
        <v>13</v>
      </c>
      <c r="Y1154" s="58" t="s">
        <v>13</v>
      </c>
      <c r="Z1154" s="58" t="s">
        <v>13</v>
      </c>
      <c r="AA1154" s="58" t="s">
        <v>13</v>
      </c>
      <c r="AB1154" s="58" t="s">
        <v>13</v>
      </c>
      <c r="AC1154" s="56" t="s">
        <v>13</v>
      </c>
      <c r="AD1154" s="56" t="s">
        <v>13</v>
      </c>
      <c r="AE1154" s="56" t="s">
        <v>13</v>
      </c>
      <c r="AF1154" s="56" t="s">
        <v>7330</v>
      </c>
      <c r="AG1154" s="56" t="s">
        <v>13</v>
      </c>
      <c r="AH1154" s="56" t="s">
        <v>13</v>
      </c>
    </row>
    <row r="1155" spans="1:34" ht="24.9" customHeight="1" x14ac:dyDescent="0.3">
      <c r="A1155" s="54" t="s">
        <v>4025</v>
      </c>
      <c r="B1155" s="55" t="s">
        <v>4017</v>
      </c>
      <c r="C1155" s="56" t="s">
        <v>4021</v>
      </c>
      <c r="D1155" s="56" t="s">
        <v>4018</v>
      </c>
      <c r="E1155" s="56">
        <v>2</v>
      </c>
      <c r="F1155" s="56">
        <v>0</v>
      </c>
      <c r="G1155" s="56">
        <v>2</v>
      </c>
      <c r="H1155" s="56">
        <v>4</v>
      </c>
      <c r="I1155" s="56">
        <v>38</v>
      </c>
      <c r="J1155" s="104">
        <v>0.10526315789473684</v>
      </c>
      <c r="K1155" s="56" t="s">
        <v>4026</v>
      </c>
      <c r="L1155" s="56" t="s">
        <v>4022</v>
      </c>
      <c r="M1155" s="56" t="s">
        <v>4021</v>
      </c>
      <c r="N1155" s="56">
        <v>100</v>
      </c>
      <c r="O1155" s="56"/>
      <c r="P1155" s="56"/>
      <c r="Q1155" s="56"/>
      <c r="R1155" s="56" t="s">
        <v>18</v>
      </c>
      <c r="S1155" s="56" t="s">
        <v>465</v>
      </c>
      <c r="T1155" s="58" t="s">
        <v>7330</v>
      </c>
      <c r="U1155" s="56" t="s">
        <v>13</v>
      </c>
      <c r="V1155" s="58" t="s">
        <v>13</v>
      </c>
      <c r="W1155" s="58" t="s">
        <v>7330</v>
      </c>
      <c r="X1155" s="58" t="s">
        <v>13</v>
      </c>
      <c r="Y1155" s="58" t="s">
        <v>13</v>
      </c>
      <c r="Z1155" s="58" t="s">
        <v>13</v>
      </c>
      <c r="AA1155" s="58" t="s">
        <v>13</v>
      </c>
      <c r="AB1155" s="58" t="s">
        <v>13</v>
      </c>
      <c r="AC1155" s="56" t="s">
        <v>13</v>
      </c>
      <c r="AD1155" s="56" t="s">
        <v>13</v>
      </c>
      <c r="AE1155" s="56" t="s">
        <v>13</v>
      </c>
      <c r="AF1155" s="56" t="s">
        <v>13</v>
      </c>
      <c r="AG1155" s="56" t="s">
        <v>13</v>
      </c>
      <c r="AH1155" s="56" t="s">
        <v>13</v>
      </c>
    </row>
    <row r="1156" spans="1:34" ht="24.9" customHeight="1" x14ac:dyDescent="0.3">
      <c r="A1156" s="54" t="s">
        <v>4264</v>
      </c>
      <c r="B1156" s="55" t="s">
        <v>4241</v>
      </c>
      <c r="C1156" s="56" t="s">
        <v>3581</v>
      </c>
      <c r="D1156" s="56" t="s">
        <v>4242</v>
      </c>
      <c r="E1156" s="56">
        <v>5</v>
      </c>
      <c r="F1156" s="56">
        <v>2</v>
      </c>
      <c r="G1156" s="56">
        <v>6</v>
      </c>
      <c r="H1156" s="56">
        <v>13</v>
      </c>
      <c r="I1156" s="56">
        <v>36</v>
      </c>
      <c r="J1156" s="104">
        <v>0.3611111111111111</v>
      </c>
      <c r="K1156" s="56" t="s">
        <v>4265</v>
      </c>
      <c r="L1156" s="56" t="s">
        <v>4245</v>
      </c>
      <c r="M1156" s="56" t="s">
        <v>4246</v>
      </c>
      <c r="N1156" s="56">
        <v>100</v>
      </c>
      <c r="O1156" s="56"/>
      <c r="P1156" s="56"/>
      <c r="Q1156" s="56"/>
      <c r="R1156" s="56" t="s">
        <v>18</v>
      </c>
      <c r="S1156" s="56" t="s">
        <v>465</v>
      </c>
      <c r="T1156" s="58" t="s">
        <v>7330</v>
      </c>
      <c r="U1156" s="56" t="s">
        <v>13</v>
      </c>
      <c r="V1156" s="58" t="s">
        <v>13</v>
      </c>
      <c r="W1156" s="58" t="s">
        <v>7330</v>
      </c>
      <c r="X1156" s="58" t="s">
        <v>13</v>
      </c>
      <c r="Y1156" s="58" t="s">
        <v>13</v>
      </c>
      <c r="Z1156" s="58" t="s">
        <v>13</v>
      </c>
      <c r="AA1156" s="58" t="s">
        <v>13</v>
      </c>
      <c r="AB1156" s="58" t="s">
        <v>13</v>
      </c>
      <c r="AC1156" s="56" t="s">
        <v>13</v>
      </c>
      <c r="AD1156" s="56" t="s">
        <v>13</v>
      </c>
      <c r="AE1156" s="56" t="s">
        <v>13</v>
      </c>
      <c r="AF1156" s="56" t="s">
        <v>13</v>
      </c>
      <c r="AG1156" s="56" t="s">
        <v>13</v>
      </c>
      <c r="AH1156" s="56" t="s">
        <v>13</v>
      </c>
    </row>
    <row r="1157" spans="1:34" ht="24.9" customHeight="1" x14ac:dyDescent="0.3">
      <c r="A1157" s="54" t="s">
        <v>3849</v>
      </c>
      <c r="B1157" s="55" t="s">
        <v>3848</v>
      </c>
      <c r="C1157" s="56" t="s">
        <v>110</v>
      </c>
      <c r="D1157" s="56"/>
      <c r="E1157" s="56">
        <v>1</v>
      </c>
      <c r="F1157" s="56">
        <v>0</v>
      </c>
      <c r="G1157" s="56">
        <v>0</v>
      </c>
      <c r="H1157" s="56">
        <v>1</v>
      </c>
      <c r="I1157" s="56">
        <v>6</v>
      </c>
      <c r="J1157" s="104">
        <v>0.16666666666666666</v>
      </c>
      <c r="K1157" s="56" t="s">
        <v>3850</v>
      </c>
      <c r="L1157" s="56" t="s">
        <v>3851</v>
      </c>
      <c r="M1157" s="56" t="s">
        <v>110</v>
      </c>
      <c r="N1157" s="56" t="s">
        <v>7384</v>
      </c>
      <c r="O1157" s="57" t="s">
        <v>17906</v>
      </c>
      <c r="P1157" s="56" t="s">
        <v>3852</v>
      </c>
      <c r="Q1157" s="56" t="s">
        <v>7387</v>
      </c>
      <c r="R1157" s="56" t="s">
        <v>18</v>
      </c>
      <c r="S1157" s="56" t="s">
        <v>113</v>
      </c>
      <c r="T1157" s="58" t="s">
        <v>7330</v>
      </c>
      <c r="U1157" s="56" t="s">
        <v>13</v>
      </c>
      <c r="V1157" s="58" t="s">
        <v>13</v>
      </c>
      <c r="W1157" s="58" t="s">
        <v>7330</v>
      </c>
      <c r="X1157" s="58" t="s">
        <v>13</v>
      </c>
      <c r="Y1157" s="58" t="s">
        <v>13</v>
      </c>
      <c r="Z1157" s="58" t="s">
        <v>13</v>
      </c>
      <c r="AA1157" s="58" t="s">
        <v>13</v>
      </c>
      <c r="AB1157" s="58" t="s">
        <v>13</v>
      </c>
      <c r="AC1157" s="56" t="s">
        <v>13</v>
      </c>
      <c r="AD1157" s="56" t="s">
        <v>13</v>
      </c>
      <c r="AE1157" s="56" t="s">
        <v>13</v>
      </c>
      <c r="AF1157" s="56" t="s">
        <v>13</v>
      </c>
      <c r="AG1157" s="56" t="s">
        <v>13</v>
      </c>
      <c r="AH1157" s="56" t="s">
        <v>13</v>
      </c>
    </row>
    <row r="1158" spans="1:34" ht="24.9" customHeight="1" x14ac:dyDescent="0.3">
      <c r="A1158" s="54" t="s">
        <v>4146</v>
      </c>
      <c r="B1158" s="55" t="s">
        <v>4145</v>
      </c>
      <c r="C1158" s="56" t="s">
        <v>110</v>
      </c>
      <c r="D1158" s="56"/>
      <c r="E1158" s="56">
        <v>1</v>
      </c>
      <c r="F1158" s="56">
        <v>0</v>
      </c>
      <c r="G1158" s="56">
        <v>0</v>
      </c>
      <c r="H1158" s="56">
        <v>1</v>
      </c>
      <c r="I1158" s="56">
        <v>7</v>
      </c>
      <c r="J1158" s="104">
        <v>0.14285714285714285</v>
      </c>
      <c r="K1158" s="56" t="s">
        <v>4147</v>
      </c>
      <c r="L1158" s="56" t="s">
        <v>4148</v>
      </c>
      <c r="M1158" s="56" t="s">
        <v>110</v>
      </c>
      <c r="N1158" s="56" t="s">
        <v>7378</v>
      </c>
      <c r="O1158" s="56" t="s">
        <v>17919</v>
      </c>
      <c r="P1158" s="56" t="s">
        <v>4149</v>
      </c>
      <c r="Q1158" s="56" t="s">
        <v>7378</v>
      </c>
      <c r="R1158" s="56" t="s">
        <v>112</v>
      </c>
      <c r="S1158" s="56" t="s">
        <v>19</v>
      </c>
      <c r="T1158" s="58" t="s">
        <v>7330</v>
      </c>
      <c r="U1158" s="56" t="s">
        <v>13</v>
      </c>
      <c r="V1158" s="58" t="s">
        <v>13</v>
      </c>
      <c r="W1158" s="58" t="s">
        <v>7330</v>
      </c>
      <c r="X1158" s="58" t="s">
        <v>13</v>
      </c>
      <c r="Y1158" s="58" t="s">
        <v>13</v>
      </c>
      <c r="Z1158" s="58" t="s">
        <v>13</v>
      </c>
      <c r="AA1158" s="58" t="s">
        <v>13</v>
      </c>
      <c r="AB1158" s="58" t="s">
        <v>13</v>
      </c>
      <c r="AC1158" s="56" t="s">
        <v>13</v>
      </c>
      <c r="AD1158" s="56" t="s">
        <v>13</v>
      </c>
      <c r="AE1158" s="56" t="s">
        <v>13</v>
      </c>
      <c r="AF1158" s="56" t="s">
        <v>13</v>
      </c>
      <c r="AG1158" s="56" t="s">
        <v>13</v>
      </c>
      <c r="AH1158" s="56" t="s">
        <v>13</v>
      </c>
    </row>
    <row r="1159" spans="1:34" ht="24.9" customHeight="1" x14ac:dyDescent="0.3">
      <c r="A1159" s="54" t="s">
        <v>2915</v>
      </c>
      <c r="B1159" s="55" t="s">
        <v>2906</v>
      </c>
      <c r="C1159" s="56" t="s">
        <v>2910</v>
      </c>
      <c r="D1159" s="56" t="s">
        <v>2907</v>
      </c>
      <c r="E1159" s="56">
        <v>4</v>
      </c>
      <c r="F1159" s="56">
        <v>0</v>
      </c>
      <c r="G1159" s="56">
        <v>1</v>
      </c>
      <c r="H1159" s="56">
        <v>5</v>
      </c>
      <c r="I1159" s="56">
        <v>19</v>
      </c>
      <c r="J1159" s="104">
        <v>0.26315789473684209</v>
      </c>
      <c r="K1159" s="56" t="s">
        <v>2916</v>
      </c>
      <c r="L1159" s="56" t="s">
        <v>2911</v>
      </c>
      <c r="M1159" s="56" t="s">
        <v>2912</v>
      </c>
      <c r="N1159" s="56" t="s">
        <v>7375</v>
      </c>
      <c r="O1159" s="56"/>
      <c r="P1159" s="56"/>
      <c r="Q1159" s="56"/>
      <c r="R1159" s="56" t="s">
        <v>18</v>
      </c>
      <c r="S1159" s="56" t="s">
        <v>644</v>
      </c>
      <c r="T1159" s="58" t="s">
        <v>7330</v>
      </c>
      <c r="U1159" s="56" t="s">
        <v>13</v>
      </c>
      <c r="V1159" s="58" t="s">
        <v>13</v>
      </c>
      <c r="W1159" s="58" t="s">
        <v>7330</v>
      </c>
      <c r="X1159" s="58" t="s">
        <v>13</v>
      </c>
      <c r="Y1159" s="58" t="s">
        <v>13</v>
      </c>
      <c r="Z1159" s="58" t="s">
        <v>13</v>
      </c>
      <c r="AA1159" s="58" t="s">
        <v>13</v>
      </c>
      <c r="AB1159" s="58" t="s">
        <v>13</v>
      </c>
      <c r="AC1159" s="56" t="s">
        <v>7330</v>
      </c>
      <c r="AD1159" s="56" t="s">
        <v>13</v>
      </c>
      <c r="AE1159" s="56" t="s">
        <v>13</v>
      </c>
      <c r="AF1159" s="56" t="s">
        <v>13</v>
      </c>
      <c r="AG1159" s="56" t="s">
        <v>13</v>
      </c>
      <c r="AH1159" s="56" t="s">
        <v>13</v>
      </c>
    </row>
    <row r="1160" spans="1:34" ht="24.9" customHeight="1" x14ac:dyDescent="0.3">
      <c r="A1160" s="59" t="s">
        <v>618</v>
      </c>
      <c r="B1160" s="60" t="s">
        <v>611</v>
      </c>
      <c r="C1160" s="57" t="s">
        <v>615</v>
      </c>
      <c r="D1160" s="57" t="s">
        <v>612</v>
      </c>
      <c r="E1160" s="57">
        <v>5</v>
      </c>
      <c r="F1160" s="57">
        <v>2</v>
      </c>
      <c r="G1160" s="57">
        <v>0</v>
      </c>
      <c r="H1160" s="57">
        <v>7</v>
      </c>
      <c r="I1160" s="57">
        <v>34</v>
      </c>
      <c r="J1160" s="104">
        <v>0.20588235294117646</v>
      </c>
      <c r="K1160" s="56" t="s">
        <v>619</v>
      </c>
      <c r="L1160" s="57" t="s">
        <v>616</v>
      </c>
      <c r="M1160" s="57" t="s">
        <v>615</v>
      </c>
      <c r="N1160" s="57" t="s">
        <v>7372</v>
      </c>
      <c r="O1160" s="57"/>
      <c r="P1160" s="57"/>
      <c r="Q1160" s="57"/>
      <c r="R1160" s="57" t="s">
        <v>18</v>
      </c>
      <c r="S1160" s="57" t="s">
        <v>102</v>
      </c>
      <c r="T1160" s="61" t="s">
        <v>13</v>
      </c>
      <c r="U1160" s="56" t="s">
        <v>7330</v>
      </c>
      <c r="V1160" s="61" t="s">
        <v>13</v>
      </c>
      <c r="W1160" s="61" t="s">
        <v>13</v>
      </c>
      <c r="X1160" s="61" t="s">
        <v>7330</v>
      </c>
      <c r="Y1160" s="61" t="s">
        <v>13</v>
      </c>
      <c r="Z1160" s="61" t="s">
        <v>13</v>
      </c>
      <c r="AA1160" s="61" t="s">
        <v>13</v>
      </c>
      <c r="AB1160" s="61" t="s">
        <v>13</v>
      </c>
      <c r="AC1160" s="56" t="s">
        <v>13</v>
      </c>
      <c r="AD1160" s="56" t="s">
        <v>7330</v>
      </c>
      <c r="AE1160" s="56" t="s">
        <v>13</v>
      </c>
      <c r="AF1160" s="56" t="s">
        <v>13</v>
      </c>
      <c r="AG1160" s="56" t="s">
        <v>13</v>
      </c>
      <c r="AH1160" s="56" t="s">
        <v>13</v>
      </c>
    </row>
    <row r="1161" spans="1:34" ht="24.9" customHeight="1" x14ac:dyDescent="0.3">
      <c r="A1161" s="59" t="s">
        <v>5941</v>
      </c>
      <c r="B1161" s="60" t="s">
        <v>5939</v>
      </c>
      <c r="C1161" s="57" t="s">
        <v>5943</v>
      </c>
      <c r="D1161" s="57" t="s">
        <v>5940</v>
      </c>
      <c r="E1161" s="57">
        <v>0</v>
      </c>
      <c r="F1161" s="57">
        <v>1</v>
      </c>
      <c r="G1161" s="57">
        <v>0</v>
      </c>
      <c r="H1161" s="57">
        <v>1</v>
      </c>
      <c r="I1161" s="57">
        <v>8</v>
      </c>
      <c r="J1161" s="104">
        <v>0.125</v>
      </c>
      <c r="K1161" s="56" t="s">
        <v>5942</v>
      </c>
      <c r="L1161" s="57" t="s">
        <v>5944</v>
      </c>
      <c r="M1161" s="57" t="s">
        <v>5943</v>
      </c>
      <c r="N1161" s="57">
        <v>100</v>
      </c>
      <c r="O1161" s="57"/>
      <c r="P1161" s="57"/>
      <c r="Q1161" s="57"/>
      <c r="R1161" s="57" t="s">
        <v>18</v>
      </c>
      <c r="S1161" s="57" t="s">
        <v>55</v>
      </c>
      <c r="T1161" s="61" t="s">
        <v>13</v>
      </c>
      <c r="U1161" s="56" t="s">
        <v>7330</v>
      </c>
      <c r="V1161" s="61" t="s">
        <v>13</v>
      </c>
      <c r="W1161" s="61" t="s">
        <v>13</v>
      </c>
      <c r="X1161" s="61" t="s">
        <v>7330</v>
      </c>
      <c r="Y1161" s="61" t="s">
        <v>13</v>
      </c>
      <c r="Z1161" s="61" t="s">
        <v>13</v>
      </c>
      <c r="AA1161" s="61" t="s">
        <v>13</v>
      </c>
      <c r="AB1161" s="61" t="s">
        <v>13</v>
      </c>
      <c r="AC1161" s="56" t="s">
        <v>13</v>
      </c>
      <c r="AD1161" s="56" t="s">
        <v>7330</v>
      </c>
      <c r="AE1161" s="56" t="s">
        <v>13</v>
      </c>
      <c r="AF1161" s="56" t="s">
        <v>13</v>
      </c>
      <c r="AG1161" s="56" t="s">
        <v>13</v>
      </c>
      <c r="AH1161" s="56" t="s">
        <v>13</v>
      </c>
    </row>
    <row r="1162" spans="1:34" ht="24.9" customHeight="1" x14ac:dyDescent="0.3">
      <c r="A1162" s="54" t="s">
        <v>6874</v>
      </c>
      <c r="B1162" s="55" t="s">
        <v>6873</v>
      </c>
      <c r="C1162" s="56" t="s">
        <v>110</v>
      </c>
      <c r="D1162" s="56"/>
      <c r="E1162" s="56">
        <v>0</v>
      </c>
      <c r="F1162" s="56">
        <v>0</v>
      </c>
      <c r="G1162" s="56">
        <v>1</v>
      </c>
      <c r="H1162" s="56">
        <v>1</v>
      </c>
      <c r="I1162" s="56">
        <v>3</v>
      </c>
      <c r="J1162" s="104">
        <v>0.33333333333333331</v>
      </c>
      <c r="K1162" s="56" t="s">
        <v>6875</v>
      </c>
      <c r="L1162" s="56" t="s">
        <v>6876</v>
      </c>
      <c r="M1162" s="56" t="s">
        <v>202</v>
      </c>
      <c r="N1162" s="56">
        <v>100</v>
      </c>
      <c r="O1162" s="57" t="s">
        <v>17906</v>
      </c>
      <c r="P1162" s="56" t="s">
        <v>6877</v>
      </c>
      <c r="Q1162" s="56">
        <v>100</v>
      </c>
      <c r="R1162" s="56" t="s">
        <v>18</v>
      </c>
      <c r="S1162" s="57" t="s">
        <v>79</v>
      </c>
      <c r="T1162" s="58" t="s">
        <v>13</v>
      </c>
      <c r="U1162" s="56" t="s">
        <v>13</v>
      </c>
      <c r="V1162" s="58" t="s">
        <v>7330</v>
      </c>
      <c r="W1162" s="58" t="s">
        <v>7330</v>
      </c>
      <c r="X1162" s="58" t="s">
        <v>13</v>
      </c>
      <c r="Y1162" s="58" t="s">
        <v>13</v>
      </c>
      <c r="Z1162" s="58" t="s">
        <v>13</v>
      </c>
      <c r="AA1162" s="58" t="s">
        <v>13</v>
      </c>
      <c r="AB1162" s="58" t="s">
        <v>7330</v>
      </c>
      <c r="AC1162" s="56" t="s">
        <v>13</v>
      </c>
      <c r="AD1162" s="56" t="s">
        <v>13</v>
      </c>
      <c r="AE1162" s="56" t="s">
        <v>7330</v>
      </c>
      <c r="AF1162" s="56" t="s">
        <v>13</v>
      </c>
      <c r="AG1162" s="56" t="s">
        <v>13</v>
      </c>
      <c r="AH1162" s="56" t="s">
        <v>7330</v>
      </c>
    </row>
    <row r="1163" spans="1:34" ht="24.9" customHeight="1" x14ac:dyDescent="0.3">
      <c r="A1163" s="54" t="s">
        <v>1964</v>
      </c>
      <c r="B1163" s="55" t="s">
        <v>1955</v>
      </c>
      <c r="C1163" s="56" t="s">
        <v>1959</v>
      </c>
      <c r="D1163" s="56" t="s">
        <v>1956</v>
      </c>
      <c r="E1163" s="56">
        <v>0</v>
      </c>
      <c r="F1163" s="56">
        <v>0</v>
      </c>
      <c r="G1163" s="56">
        <v>5</v>
      </c>
      <c r="H1163" s="56">
        <v>5</v>
      </c>
      <c r="I1163" s="56">
        <v>15</v>
      </c>
      <c r="J1163" s="104">
        <v>0.33333333333333331</v>
      </c>
      <c r="K1163" s="56" t="s">
        <v>1965</v>
      </c>
      <c r="L1163" s="56" t="s">
        <v>1960</v>
      </c>
      <c r="M1163" s="56" t="s">
        <v>1959</v>
      </c>
      <c r="N1163" s="56" t="s">
        <v>7374</v>
      </c>
      <c r="O1163" s="56"/>
      <c r="P1163" s="56"/>
      <c r="Q1163" s="56"/>
      <c r="R1163" s="56" t="s">
        <v>112</v>
      </c>
      <c r="S1163" s="56" t="s">
        <v>102</v>
      </c>
      <c r="T1163" s="58" t="s">
        <v>13</v>
      </c>
      <c r="U1163" s="56" t="s">
        <v>13</v>
      </c>
      <c r="V1163" s="58" t="s">
        <v>7330</v>
      </c>
      <c r="W1163" s="58" t="s">
        <v>13</v>
      </c>
      <c r="X1163" s="58" t="s">
        <v>13</v>
      </c>
      <c r="Y1163" s="58" t="s">
        <v>7330</v>
      </c>
      <c r="Z1163" s="58" t="s">
        <v>13</v>
      </c>
      <c r="AA1163" s="58" t="s">
        <v>13</v>
      </c>
      <c r="AB1163" s="58" t="s">
        <v>7330</v>
      </c>
      <c r="AC1163" s="56" t="s">
        <v>13</v>
      </c>
      <c r="AD1163" s="56" t="s">
        <v>13</v>
      </c>
      <c r="AE1163" s="56" t="s">
        <v>7330</v>
      </c>
      <c r="AF1163" s="56" t="s">
        <v>13</v>
      </c>
      <c r="AG1163" s="56" t="s">
        <v>13</v>
      </c>
      <c r="AH1163" s="56" t="s">
        <v>7330</v>
      </c>
    </row>
    <row r="1164" spans="1:34" ht="24.9" customHeight="1" x14ac:dyDescent="0.3">
      <c r="A1164" s="54" t="s">
        <v>5445</v>
      </c>
      <c r="B1164" s="55" t="s">
        <v>5437</v>
      </c>
      <c r="C1164" s="56" t="s">
        <v>5441</v>
      </c>
      <c r="D1164" s="56" t="s">
        <v>5438</v>
      </c>
      <c r="E1164" s="56">
        <v>3</v>
      </c>
      <c r="F1164" s="56">
        <v>0</v>
      </c>
      <c r="G1164" s="56">
        <v>1</v>
      </c>
      <c r="H1164" s="56">
        <v>4</v>
      </c>
      <c r="I1164" s="56">
        <v>15</v>
      </c>
      <c r="J1164" s="104">
        <v>0.26666666666666666</v>
      </c>
      <c r="K1164" s="56" t="s">
        <v>5446</v>
      </c>
      <c r="L1164" s="56" t="s">
        <v>5442</v>
      </c>
      <c r="M1164" s="56" t="s">
        <v>202</v>
      </c>
      <c r="N1164" s="56" t="s">
        <v>7378</v>
      </c>
      <c r="O1164" s="56"/>
      <c r="P1164" s="56"/>
      <c r="Q1164" s="56"/>
      <c r="R1164" s="56" t="s">
        <v>18</v>
      </c>
      <c r="S1164" s="57" t="s">
        <v>418</v>
      </c>
      <c r="T1164" s="58" t="s">
        <v>7330</v>
      </c>
      <c r="U1164" s="56" t="s">
        <v>13</v>
      </c>
      <c r="V1164" s="58" t="s">
        <v>13</v>
      </c>
      <c r="W1164" s="58" t="s">
        <v>7330</v>
      </c>
      <c r="X1164" s="58" t="s">
        <v>13</v>
      </c>
      <c r="Y1164" s="58" t="s">
        <v>13</v>
      </c>
      <c r="Z1164" s="58" t="s">
        <v>13</v>
      </c>
      <c r="AA1164" s="58" t="s">
        <v>13</v>
      </c>
      <c r="AB1164" s="58" t="s">
        <v>13</v>
      </c>
      <c r="AC1164" s="56" t="s">
        <v>13</v>
      </c>
      <c r="AD1164" s="56" t="s">
        <v>13</v>
      </c>
      <c r="AE1164" s="56" t="s">
        <v>13</v>
      </c>
      <c r="AF1164" s="56" t="s">
        <v>13</v>
      </c>
      <c r="AG1164" s="56" t="s">
        <v>13</v>
      </c>
      <c r="AH1164" s="56" t="s">
        <v>13</v>
      </c>
    </row>
    <row r="1165" spans="1:34" ht="24.9" customHeight="1" x14ac:dyDescent="0.3">
      <c r="A1165" s="54" t="s">
        <v>5443</v>
      </c>
      <c r="B1165" s="55" t="s">
        <v>5437</v>
      </c>
      <c r="C1165" s="56" t="s">
        <v>5441</v>
      </c>
      <c r="D1165" s="56" t="s">
        <v>5438</v>
      </c>
      <c r="E1165" s="56">
        <v>3</v>
      </c>
      <c r="F1165" s="56">
        <v>0</v>
      </c>
      <c r="G1165" s="56">
        <v>1</v>
      </c>
      <c r="H1165" s="56">
        <v>4</v>
      </c>
      <c r="I1165" s="56">
        <v>15</v>
      </c>
      <c r="J1165" s="104">
        <v>0.26666666666666666</v>
      </c>
      <c r="K1165" s="56" t="s">
        <v>5444</v>
      </c>
      <c r="L1165" s="56" t="s">
        <v>5442</v>
      </c>
      <c r="M1165" s="56" t="s">
        <v>202</v>
      </c>
      <c r="N1165" s="56" t="s">
        <v>7378</v>
      </c>
      <c r="O1165" s="56"/>
      <c r="P1165" s="56"/>
      <c r="Q1165" s="56"/>
      <c r="R1165" s="56" t="s">
        <v>18</v>
      </c>
      <c r="S1165" s="57" t="s">
        <v>418</v>
      </c>
      <c r="T1165" s="58" t="s">
        <v>7330</v>
      </c>
      <c r="U1165" s="56" t="s">
        <v>13</v>
      </c>
      <c r="V1165" s="58" t="s">
        <v>13</v>
      </c>
      <c r="W1165" s="58" t="s">
        <v>7330</v>
      </c>
      <c r="X1165" s="58" t="s">
        <v>13</v>
      </c>
      <c r="Y1165" s="58" t="s">
        <v>13</v>
      </c>
      <c r="Z1165" s="58" t="s">
        <v>7330</v>
      </c>
      <c r="AA1165" s="58" t="s">
        <v>13</v>
      </c>
      <c r="AB1165" s="58" t="s">
        <v>13</v>
      </c>
      <c r="AC1165" s="56" t="s">
        <v>13</v>
      </c>
      <c r="AD1165" s="56" t="s">
        <v>13</v>
      </c>
      <c r="AE1165" s="56" t="s">
        <v>13</v>
      </c>
      <c r="AF1165" s="56" t="s">
        <v>13</v>
      </c>
      <c r="AG1165" s="56" t="s">
        <v>13</v>
      </c>
      <c r="AH1165" s="56" t="s">
        <v>13</v>
      </c>
    </row>
    <row r="1166" spans="1:34" ht="24.9" customHeight="1" x14ac:dyDescent="0.3">
      <c r="A1166" s="54" t="s">
        <v>4486</v>
      </c>
      <c r="B1166" s="55" t="s">
        <v>4463</v>
      </c>
      <c r="C1166" s="56" t="s">
        <v>410</v>
      </c>
      <c r="D1166" s="56"/>
      <c r="E1166" s="56">
        <v>8</v>
      </c>
      <c r="F1166" s="56">
        <v>3</v>
      </c>
      <c r="G1166" s="56">
        <v>5</v>
      </c>
      <c r="H1166" s="56">
        <v>16</v>
      </c>
      <c r="I1166" s="56">
        <v>31</v>
      </c>
      <c r="J1166" s="104">
        <v>0.5161290322580645</v>
      </c>
      <c r="K1166" s="56" t="s">
        <v>4487</v>
      </c>
      <c r="L1166" s="56" t="s">
        <v>4466</v>
      </c>
      <c r="M1166" s="56" t="s">
        <v>4467</v>
      </c>
      <c r="N1166" s="56" t="s">
        <v>7377</v>
      </c>
      <c r="O1166" s="56"/>
      <c r="P1166" s="56"/>
      <c r="Q1166" s="56"/>
      <c r="R1166" s="56" t="s">
        <v>63</v>
      </c>
      <c r="S1166" s="56" t="s">
        <v>250</v>
      </c>
      <c r="T1166" s="58" t="s">
        <v>7330</v>
      </c>
      <c r="U1166" s="56" t="s">
        <v>13</v>
      </c>
      <c r="V1166" s="58" t="s">
        <v>13</v>
      </c>
      <c r="W1166" s="58" t="s">
        <v>7330</v>
      </c>
      <c r="X1166" s="58" t="s">
        <v>13</v>
      </c>
      <c r="Y1166" s="58" t="s">
        <v>13</v>
      </c>
      <c r="Z1166" s="58" t="s">
        <v>13</v>
      </c>
      <c r="AA1166" s="58" t="s">
        <v>13</v>
      </c>
      <c r="AB1166" s="58" t="s">
        <v>13</v>
      </c>
      <c r="AC1166" s="56" t="s">
        <v>13</v>
      </c>
      <c r="AD1166" s="56" t="s">
        <v>13</v>
      </c>
      <c r="AE1166" s="56" t="s">
        <v>13</v>
      </c>
      <c r="AF1166" s="56" t="s">
        <v>13</v>
      </c>
      <c r="AG1166" s="56" t="s">
        <v>13</v>
      </c>
      <c r="AH1166" s="56" t="s">
        <v>13</v>
      </c>
    </row>
    <row r="1167" spans="1:34" ht="24.9" customHeight="1" x14ac:dyDescent="0.3">
      <c r="A1167" s="59" t="s">
        <v>6543</v>
      </c>
      <c r="B1167" s="60" t="s">
        <v>6534</v>
      </c>
      <c r="C1167" s="57" t="s">
        <v>6538</v>
      </c>
      <c r="D1167" s="57" t="s">
        <v>6535</v>
      </c>
      <c r="E1167" s="57">
        <v>0</v>
      </c>
      <c r="F1167" s="57">
        <v>4</v>
      </c>
      <c r="G1167" s="57">
        <v>1</v>
      </c>
      <c r="H1167" s="57">
        <v>5</v>
      </c>
      <c r="I1167" s="57">
        <v>35</v>
      </c>
      <c r="J1167" s="104">
        <v>0.14285714285714285</v>
      </c>
      <c r="K1167" s="56" t="s">
        <v>6544</v>
      </c>
      <c r="L1167" s="57" t="s">
        <v>6539</v>
      </c>
      <c r="M1167" s="57" t="s">
        <v>6540</v>
      </c>
      <c r="N1167" s="57">
        <v>100</v>
      </c>
      <c r="O1167" s="57"/>
      <c r="P1167" s="57"/>
      <c r="Q1167" s="57"/>
      <c r="R1167" s="57" t="s">
        <v>236</v>
      </c>
      <c r="S1167" s="57" t="s">
        <v>149</v>
      </c>
      <c r="T1167" s="61" t="s">
        <v>13</v>
      </c>
      <c r="U1167" s="56" t="s">
        <v>7330</v>
      </c>
      <c r="V1167" s="61" t="s">
        <v>13</v>
      </c>
      <c r="W1167" s="61" t="s">
        <v>13</v>
      </c>
      <c r="X1167" s="61" t="s">
        <v>13</v>
      </c>
      <c r="Y1167" s="61" t="s">
        <v>13</v>
      </c>
      <c r="Z1167" s="61" t="s">
        <v>13</v>
      </c>
      <c r="AA1167" s="61" t="s">
        <v>13</v>
      </c>
      <c r="AB1167" s="61" t="s">
        <v>13</v>
      </c>
      <c r="AC1167" s="56" t="s">
        <v>13</v>
      </c>
      <c r="AD1167" s="56" t="s">
        <v>7330</v>
      </c>
      <c r="AE1167" s="56" t="s">
        <v>13</v>
      </c>
      <c r="AF1167" s="56" t="s">
        <v>13</v>
      </c>
      <c r="AG1167" s="56" t="s">
        <v>13</v>
      </c>
      <c r="AH1167" s="56" t="s">
        <v>13</v>
      </c>
    </row>
    <row r="1168" spans="1:34" ht="24.9" customHeight="1" x14ac:dyDescent="0.3">
      <c r="A1168" s="54" t="s">
        <v>4338</v>
      </c>
      <c r="B1168" s="55" t="s">
        <v>4331</v>
      </c>
      <c r="C1168" s="56" t="s">
        <v>110</v>
      </c>
      <c r="D1168" s="56"/>
      <c r="E1168" s="56">
        <v>1</v>
      </c>
      <c r="F1168" s="56">
        <v>1</v>
      </c>
      <c r="G1168" s="56">
        <v>3</v>
      </c>
      <c r="H1168" s="56">
        <v>5</v>
      </c>
      <c r="I1168" s="56">
        <v>19</v>
      </c>
      <c r="J1168" s="104">
        <v>0.26315789473684209</v>
      </c>
      <c r="K1168" s="56" t="s">
        <v>4339</v>
      </c>
      <c r="L1168" s="56" t="s">
        <v>4334</v>
      </c>
      <c r="M1168" s="56" t="s">
        <v>110</v>
      </c>
      <c r="N1168" s="56" t="s">
        <v>7375</v>
      </c>
      <c r="O1168" s="56" t="s">
        <v>17920</v>
      </c>
      <c r="P1168" s="56" t="s">
        <v>4335</v>
      </c>
      <c r="Q1168" s="56" t="s">
        <v>7375</v>
      </c>
      <c r="R1168" s="56" t="s">
        <v>112</v>
      </c>
      <c r="S1168" s="56" t="s">
        <v>130</v>
      </c>
      <c r="T1168" s="58" t="s">
        <v>13</v>
      </c>
      <c r="U1168" s="56" t="s">
        <v>13</v>
      </c>
      <c r="V1168" s="58" t="s">
        <v>7330</v>
      </c>
      <c r="W1168" s="58" t="s">
        <v>13</v>
      </c>
      <c r="X1168" s="58" t="s">
        <v>13</v>
      </c>
      <c r="Y1168" s="58" t="s">
        <v>13</v>
      </c>
      <c r="Z1168" s="58" t="s">
        <v>13</v>
      </c>
      <c r="AA1168" s="58" t="s">
        <v>13</v>
      </c>
      <c r="AB1168" s="58" t="s">
        <v>13</v>
      </c>
      <c r="AC1168" s="56" t="s">
        <v>7330</v>
      </c>
      <c r="AD1168" s="56" t="s">
        <v>13</v>
      </c>
      <c r="AE1168" s="56" t="s">
        <v>13</v>
      </c>
      <c r="AF1168" s="56" t="s">
        <v>13</v>
      </c>
      <c r="AG1168" s="56" t="s">
        <v>7330</v>
      </c>
      <c r="AH1168" s="56" t="s">
        <v>13</v>
      </c>
    </row>
    <row r="1169" spans="1:34" ht="24.9" customHeight="1" x14ac:dyDescent="0.3">
      <c r="A1169" s="54" t="s">
        <v>6924</v>
      </c>
      <c r="B1169" s="55" t="s">
        <v>6913</v>
      </c>
      <c r="C1169" s="56" t="s">
        <v>6917</v>
      </c>
      <c r="D1169" s="56" t="s">
        <v>6914</v>
      </c>
      <c r="E1169" s="56">
        <v>3</v>
      </c>
      <c r="F1169" s="56">
        <v>1</v>
      </c>
      <c r="G1169" s="56">
        <v>0</v>
      </c>
      <c r="H1169" s="56">
        <v>4</v>
      </c>
      <c r="I1169" s="56">
        <v>35</v>
      </c>
      <c r="J1169" s="104">
        <v>0.11428571428571428</v>
      </c>
      <c r="K1169" s="56" t="s">
        <v>6925</v>
      </c>
      <c r="L1169" s="56" t="s">
        <v>6918</v>
      </c>
      <c r="M1169" s="56" t="s">
        <v>6919</v>
      </c>
      <c r="N1169" s="56">
        <v>100</v>
      </c>
      <c r="O1169" s="56"/>
      <c r="P1169" s="56"/>
      <c r="Q1169" s="56"/>
      <c r="R1169" s="56" t="s">
        <v>402</v>
      </c>
      <c r="S1169" s="56" t="s">
        <v>465</v>
      </c>
      <c r="T1169" s="58" t="s">
        <v>7330</v>
      </c>
      <c r="U1169" s="56" t="s">
        <v>13</v>
      </c>
      <c r="V1169" s="58" t="s">
        <v>13</v>
      </c>
      <c r="W1169" s="58" t="s">
        <v>7330</v>
      </c>
      <c r="X1169" s="58" t="s">
        <v>13</v>
      </c>
      <c r="Y1169" s="58" t="s">
        <v>13</v>
      </c>
      <c r="Z1169" s="58" t="s">
        <v>13</v>
      </c>
      <c r="AA1169" s="58" t="s">
        <v>13</v>
      </c>
      <c r="AB1169" s="58" t="s">
        <v>13</v>
      </c>
      <c r="AC1169" s="56" t="s">
        <v>13</v>
      </c>
      <c r="AD1169" s="56" t="s">
        <v>13</v>
      </c>
      <c r="AE1169" s="56" t="s">
        <v>13</v>
      </c>
      <c r="AF1169" s="56" t="s">
        <v>13</v>
      </c>
      <c r="AG1169" s="56" t="s">
        <v>13</v>
      </c>
      <c r="AH1169" s="56" t="s">
        <v>13</v>
      </c>
    </row>
    <row r="1170" spans="1:34" ht="24.9" customHeight="1" x14ac:dyDescent="0.3">
      <c r="A1170" s="54" t="s">
        <v>4610</v>
      </c>
      <c r="B1170" s="55" t="s">
        <v>4609</v>
      </c>
      <c r="C1170" s="56" t="s">
        <v>4612</v>
      </c>
      <c r="D1170" s="56"/>
      <c r="E1170" s="56">
        <v>2</v>
      </c>
      <c r="F1170" s="56">
        <v>0</v>
      </c>
      <c r="G1170" s="56">
        <v>0</v>
      </c>
      <c r="H1170" s="56">
        <v>2</v>
      </c>
      <c r="I1170" s="56">
        <v>20</v>
      </c>
      <c r="J1170" s="104">
        <v>0.1</v>
      </c>
      <c r="K1170" s="56" t="s">
        <v>4611</v>
      </c>
      <c r="L1170" s="56" t="s">
        <v>4613</v>
      </c>
      <c r="M1170" s="56" t="s">
        <v>202</v>
      </c>
      <c r="N1170" s="56" t="s">
        <v>7395</v>
      </c>
      <c r="O1170" s="56"/>
      <c r="P1170" s="56"/>
      <c r="Q1170" s="56"/>
      <c r="R1170" s="56" t="s">
        <v>18</v>
      </c>
      <c r="S1170" s="56" t="s">
        <v>680</v>
      </c>
      <c r="T1170" s="58" t="s">
        <v>7330</v>
      </c>
      <c r="U1170" s="56" t="s">
        <v>13</v>
      </c>
      <c r="V1170" s="58" t="s">
        <v>13</v>
      </c>
      <c r="W1170" s="58" t="s">
        <v>7330</v>
      </c>
      <c r="X1170" s="58" t="s">
        <v>13</v>
      </c>
      <c r="Y1170" s="58" t="s">
        <v>13</v>
      </c>
      <c r="Z1170" s="58" t="s">
        <v>13</v>
      </c>
      <c r="AA1170" s="58" t="s">
        <v>13</v>
      </c>
      <c r="AB1170" s="58" t="s">
        <v>13</v>
      </c>
      <c r="AC1170" s="56" t="s">
        <v>13</v>
      </c>
      <c r="AD1170" s="56" t="s">
        <v>13</v>
      </c>
      <c r="AE1170" s="56" t="s">
        <v>13</v>
      </c>
      <c r="AF1170" s="56" t="s">
        <v>13</v>
      </c>
      <c r="AG1170" s="56" t="s">
        <v>13</v>
      </c>
      <c r="AH1170" s="56" t="s">
        <v>13</v>
      </c>
    </row>
    <row r="1171" spans="1:34" ht="24.9" customHeight="1" x14ac:dyDescent="0.3">
      <c r="A1171" s="54" t="s">
        <v>5561</v>
      </c>
      <c r="B1171" s="55" t="s">
        <v>5556</v>
      </c>
      <c r="C1171" s="56" t="s">
        <v>110</v>
      </c>
      <c r="D1171" s="56"/>
      <c r="E1171" s="56">
        <v>0</v>
      </c>
      <c r="F1171" s="56">
        <v>1</v>
      </c>
      <c r="G1171" s="56">
        <v>1</v>
      </c>
      <c r="H1171" s="56">
        <v>2</v>
      </c>
      <c r="I1171" s="56">
        <v>9</v>
      </c>
      <c r="J1171" s="104">
        <v>0.22222222222222221</v>
      </c>
      <c r="K1171" s="56" t="s">
        <v>5562</v>
      </c>
      <c r="L1171" s="56" t="s">
        <v>5559</v>
      </c>
      <c r="M1171" s="56" t="s">
        <v>202</v>
      </c>
      <c r="N1171" s="56">
        <v>100</v>
      </c>
      <c r="O1171" s="57" t="s">
        <v>17906</v>
      </c>
      <c r="P1171" s="57" t="s">
        <v>5560</v>
      </c>
      <c r="Q1171" s="57">
        <v>100</v>
      </c>
      <c r="R1171" s="56" t="s">
        <v>18</v>
      </c>
      <c r="S1171" s="56" t="s">
        <v>113</v>
      </c>
      <c r="T1171" s="58" t="s">
        <v>13</v>
      </c>
      <c r="U1171" s="56" t="s">
        <v>13</v>
      </c>
      <c r="V1171" s="58" t="s">
        <v>7330</v>
      </c>
      <c r="W1171" s="58" t="s">
        <v>13</v>
      </c>
      <c r="X1171" s="58" t="s">
        <v>13</v>
      </c>
      <c r="Y1171" s="58" t="s">
        <v>7330</v>
      </c>
      <c r="Z1171" s="58" t="s">
        <v>13</v>
      </c>
      <c r="AA1171" s="58" t="s">
        <v>13</v>
      </c>
      <c r="AB1171" s="58" t="s">
        <v>13</v>
      </c>
      <c r="AC1171" s="56" t="s">
        <v>7330</v>
      </c>
      <c r="AD1171" s="56" t="s">
        <v>13</v>
      </c>
      <c r="AE1171" s="56" t="s">
        <v>13</v>
      </c>
      <c r="AF1171" s="56" t="s">
        <v>7330</v>
      </c>
      <c r="AG1171" s="56" t="s">
        <v>13</v>
      </c>
      <c r="AH1171" s="56" t="s">
        <v>13</v>
      </c>
    </row>
    <row r="1172" spans="1:34" ht="24.9" customHeight="1" x14ac:dyDescent="0.3">
      <c r="A1172" s="54" t="s">
        <v>5661</v>
      </c>
      <c r="B1172" s="55" t="s">
        <v>5660</v>
      </c>
      <c r="C1172" s="56" t="s">
        <v>110</v>
      </c>
      <c r="D1172" s="56"/>
      <c r="E1172" s="56">
        <v>1</v>
      </c>
      <c r="F1172" s="56">
        <v>0</v>
      </c>
      <c r="G1172" s="56">
        <v>0</v>
      </c>
      <c r="H1172" s="56">
        <v>1</v>
      </c>
      <c r="I1172" s="56">
        <v>13</v>
      </c>
      <c r="J1172" s="104">
        <v>7.6923076923076927E-2</v>
      </c>
      <c r="K1172" s="56" t="s">
        <v>5662</v>
      </c>
      <c r="L1172" s="56" t="s">
        <v>13</v>
      </c>
      <c r="M1172" s="56" t="s">
        <v>13</v>
      </c>
      <c r="N1172" s="56" t="s">
        <v>13</v>
      </c>
      <c r="O1172" s="56"/>
      <c r="P1172" s="56"/>
      <c r="Q1172" s="56"/>
      <c r="R1172" s="56" t="s">
        <v>177</v>
      </c>
      <c r="S1172" s="56" t="s">
        <v>113</v>
      </c>
      <c r="T1172" s="58" t="s">
        <v>7330</v>
      </c>
      <c r="U1172" s="56" t="s">
        <v>13</v>
      </c>
      <c r="V1172" s="58" t="s">
        <v>13</v>
      </c>
      <c r="W1172" s="58" t="s">
        <v>7330</v>
      </c>
      <c r="X1172" s="58" t="s">
        <v>13</v>
      </c>
      <c r="Y1172" s="58" t="s">
        <v>13</v>
      </c>
      <c r="Z1172" s="58" t="s">
        <v>13</v>
      </c>
      <c r="AA1172" s="58" t="s">
        <v>13</v>
      </c>
      <c r="AB1172" s="58" t="s">
        <v>13</v>
      </c>
      <c r="AC1172" s="56" t="s">
        <v>7330</v>
      </c>
      <c r="AD1172" s="56" t="s">
        <v>13</v>
      </c>
      <c r="AE1172" s="56" t="s">
        <v>13</v>
      </c>
      <c r="AF1172" s="56" t="s">
        <v>13</v>
      </c>
      <c r="AG1172" s="56" t="s">
        <v>13</v>
      </c>
      <c r="AH1172" s="56" t="s">
        <v>13</v>
      </c>
    </row>
    <row r="1173" spans="1:34" ht="24.9" customHeight="1" x14ac:dyDescent="0.3">
      <c r="A1173" s="59" t="s">
        <v>4712</v>
      </c>
      <c r="B1173" s="60" t="s">
        <v>4706</v>
      </c>
      <c r="C1173" s="57" t="s">
        <v>4710</v>
      </c>
      <c r="D1173" s="57" t="s">
        <v>4707</v>
      </c>
      <c r="E1173" s="57">
        <v>1</v>
      </c>
      <c r="F1173" s="57">
        <v>3</v>
      </c>
      <c r="G1173" s="57">
        <v>0</v>
      </c>
      <c r="H1173" s="57">
        <v>4</v>
      </c>
      <c r="I1173" s="57">
        <v>20</v>
      </c>
      <c r="J1173" s="104">
        <v>0.2</v>
      </c>
      <c r="K1173" s="56" t="s">
        <v>4713</v>
      </c>
      <c r="L1173" s="57" t="s">
        <v>4711</v>
      </c>
      <c r="M1173" s="57" t="s">
        <v>4710</v>
      </c>
      <c r="N1173" s="57">
        <v>100</v>
      </c>
      <c r="O1173" s="57"/>
      <c r="P1173" s="57"/>
      <c r="Q1173" s="57"/>
      <c r="R1173" s="57" t="s">
        <v>18</v>
      </c>
      <c r="S1173" s="56" t="s">
        <v>534</v>
      </c>
      <c r="T1173" s="61" t="s">
        <v>13</v>
      </c>
      <c r="U1173" s="56" t="s">
        <v>7330</v>
      </c>
      <c r="V1173" s="61" t="s">
        <v>13</v>
      </c>
      <c r="W1173" s="61" t="s">
        <v>13</v>
      </c>
      <c r="X1173" s="61" t="s">
        <v>7330</v>
      </c>
      <c r="Y1173" s="61" t="s">
        <v>13</v>
      </c>
      <c r="Z1173" s="61" t="s">
        <v>13</v>
      </c>
      <c r="AA1173" s="58" t="s">
        <v>7330</v>
      </c>
      <c r="AB1173" s="61" t="s">
        <v>13</v>
      </c>
      <c r="AC1173" s="56" t="s">
        <v>13</v>
      </c>
      <c r="AD1173" s="56" t="s">
        <v>13</v>
      </c>
      <c r="AE1173" s="56" t="s">
        <v>13</v>
      </c>
      <c r="AF1173" s="56" t="s">
        <v>13</v>
      </c>
      <c r="AG1173" s="56" t="s">
        <v>13</v>
      </c>
      <c r="AH1173" s="56" t="s">
        <v>13</v>
      </c>
    </row>
    <row r="1174" spans="1:34" ht="24.9" customHeight="1" x14ac:dyDescent="0.3">
      <c r="A1174" s="54" t="s">
        <v>5139</v>
      </c>
      <c r="B1174" s="55" t="s">
        <v>5130</v>
      </c>
      <c r="C1174" s="56" t="s">
        <v>110</v>
      </c>
      <c r="D1174" s="56"/>
      <c r="E1174" s="56">
        <v>3</v>
      </c>
      <c r="F1174" s="56">
        <v>0</v>
      </c>
      <c r="G1174" s="56">
        <v>1</v>
      </c>
      <c r="H1174" s="56">
        <v>4</v>
      </c>
      <c r="I1174" s="56">
        <v>19</v>
      </c>
      <c r="J1174" s="104">
        <v>0.21052631578947367</v>
      </c>
      <c r="K1174" s="56" t="s">
        <v>5140</v>
      </c>
      <c r="L1174" s="56" t="s">
        <v>5133</v>
      </c>
      <c r="M1174" s="56" t="s">
        <v>110</v>
      </c>
      <c r="N1174" s="56">
        <v>100</v>
      </c>
      <c r="O1174" s="56" t="s">
        <v>17954</v>
      </c>
      <c r="P1174" s="56" t="s">
        <v>5134</v>
      </c>
      <c r="Q1174" s="56">
        <v>100</v>
      </c>
      <c r="R1174" s="56" t="s">
        <v>402</v>
      </c>
      <c r="S1174" s="56" t="s">
        <v>250</v>
      </c>
      <c r="T1174" s="58" t="s">
        <v>7330</v>
      </c>
      <c r="U1174" s="56" t="s">
        <v>13</v>
      </c>
      <c r="V1174" s="58" t="s">
        <v>13</v>
      </c>
      <c r="W1174" s="58" t="s">
        <v>7330</v>
      </c>
      <c r="X1174" s="58" t="s">
        <v>13</v>
      </c>
      <c r="Y1174" s="58" t="s">
        <v>13</v>
      </c>
      <c r="Z1174" s="58" t="s">
        <v>13</v>
      </c>
      <c r="AA1174" s="58" t="s">
        <v>13</v>
      </c>
      <c r="AB1174" s="58" t="s">
        <v>13</v>
      </c>
      <c r="AC1174" s="56" t="s">
        <v>13</v>
      </c>
      <c r="AD1174" s="56" t="s">
        <v>13</v>
      </c>
      <c r="AE1174" s="56" t="s">
        <v>13</v>
      </c>
      <c r="AF1174" s="56" t="s">
        <v>13</v>
      </c>
      <c r="AG1174" s="56" t="s">
        <v>13</v>
      </c>
      <c r="AH1174" s="56" t="s">
        <v>13</v>
      </c>
    </row>
    <row r="1175" spans="1:34" ht="24.9" customHeight="1" x14ac:dyDescent="0.3">
      <c r="A1175" s="54" t="s">
        <v>4771</v>
      </c>
      <c r="B1175" s="55" t="s">
        <v>4769</v>
      </c>
      <c r="C1175" s="56" t="s">
        <v>4773</v>
      </c>
      <c r="D1175" s="56" t="s">
        <v>4770</v>
      </c>
      <c r="E1175" s="56">
        <v>1</v>
      </c>
      <c r="F1175" s="56">
        <v>0</v>
      </c>
      <c r="G1175" s="56">
        <v>0</v>
      </c>
      <c r="H1175" s="56">
        <v>1</v>
      </c>
      <c r="I1175" s="56">
        <v>10</v>
      </c>
      <c r="J1175" s="104">
        <v>0.1</v>
      </c>
      <c r="K1175" s="56" t="s">
        <v>4772</v>
      </c>
      <c r="L1175" s="56" t="s">
        <v>4774</v>
      </c>
      <c r="M1175" s="56" t="s">
        <v>4773</v>
      </c>
      <c r="N1175" s="56">
        <v>100</v>
      </c>
      <c r="O1175" s="56"/>
      <c r="P1175" s="56"/>
      <c r="Q1175" s="56"/>
      <c r="R1175" s="56" t="s">
        <v>18</v>
      </c>
      <c r="S1175" s="57" t="s">
        <v>19</v>
      </c>
      <c r="T1175" s="58" t="s">
        <v>7330</v>
      </c>
      <c r="U1175" s="56" t="s">
        <v>13</v>
      </c>
      <c r="V1175" s="58" t="s">
        <v>13</v>
      </c>
      <c r="W1175" s="58" t="s">
        <v>13</v>
      </c>
      <c r="X1175" s="58" t="s">
        <v>13</v>
      </c>
      <c r="Y1175" s="58" t="s">
        <v>13</v>
      </c>
      <c r="Z1175" s="58" t="s">
        <v>13</v>
      </c>
      <c r="AA1175" s="58" t="s">
        <v>13</v>
      </c>
      <c r="AB1175" s="58" t="s">
        <v>13</v>
      </c>
      <c r="AC1175" s="56" t="s">
        <v>13</v>
      </c>
      <c r="AD1175" s="56" t="s">
        <v>13</v>
      </c>
      <c r="AE1175" s="56" t="s">
        <v>13</v>
      </c>
      <c r="AF1175" s="56" t="s">
        <v>7330</v>
      </c>
      <c r="AG1175" s="56" t="s">
        <v>13</v>
      </c>
      <c r="AH1175" s="56" t="s">
        <v>13</v>
      </c>
    </row>
    <row r="1176" spans="1:34" ht="24.9" customHeight="1" x14ac:dyDescent="0.3">
      <c r="A1176" s="54" t="s">
        <v>527</v>
      </c>
      <c r="B1176" s="55" t="s">
        <v>519</v>
      </c>
      <c r="C1176" s="56" t="s">
        <v>523</v>
      </c>
      <c r="D1176" s="56" t="s">
        <v>520</v>
      </c>
      <c r="E1176" s="56">
        <v>0</v>
      </c>
      <c r="F1176" s="56">
        <v>1</v>
      </c>
      <c r="G1176" s="56">
        <v>1</v>
      </c>
      <c r="H1176" s="56">
        <v>2</v>
      </c>
      <c r="I1176" s="56">
        <v>10</v>
      </c>
      <c r="J1176" s="104">
        <v>0.2</v>
      </c>
      <c r="K1176" s="56" t="s">
        <v>528</v>
      </c>
      <c r="L1176" s="56" t="s">
        <v>524</v>
      </c>
      <c r="M1176" s="56" t="s">
        <v>525</v>
      </c>
      <c r="N1176" s="56">
        <v>100</v>
      </c>
      <c r="O1176" s="56"/>
      <c r="P1176" s="56"/>
      <c r="Q1176" s="56"/>
      <c r="R1176" s="56" t="s">
        <v>18</v>
      </c>
      <c r="S1176" s="56" t="s">
        <v>91</v>
      </c>
      <c r="T1176" s="58" t="s">
        <v>13</v>
      </c>
      <c r="U1176" s="56" t="s">
        <v>13</v>
      </c>
      <c r="V1176" s="58" t="s">
        <v>7330</v>
      </c>
      <c r="W1176" s="58" t="s">
        <v>13</v>
      </c>
      <c r="X1176" s="58" t="s">
        <v>13</v>
      </c>
      <c r="Y1176" s="58" t="s">
        <v>7330</v>
      </c>
      <c r="Z1176" s="58" t="s">
        <v>13</v>
      </c>
      <c r="AA1176" s="58" t="s">
        <v>7330</v>
      </c>
      <c r="AB1176" s="58" t="s">
        <v>13</v>
      </c>
      <c r="AC1176" s="56" t="s">
        <v>13</v>
      </c>
      <c r="AD1176" s="56" t="s">
        <v>13</v>
      </c>
      <c r="AE1176" s="56" t="s">
        <v>7330</v>
      </c>
      <c r="AF1176" s="56" t="s">
        <v>13</v>
      </c>
      <c r="AG1176" s="56" t="s">
        <v>13</v>
      </c>
      <c r="AH1176" s="56" t="s">
        <v>13</v>
      </c>
    </row>
    <row r="1177" spans="1:34" ht="24.9" customHeight="1" x14ac:dyDescent="0.3">
      <c r="A1177" s="54" t="s">
        <v>1770</v>
      </c>
      <c r="B1177" s="55" t="s">
        <v>1764</v>
      </c>
      <c r="C1177" s="56" t="s">
        <v>1768</v>
      </c>
      <c r="D1177" s="56" t="s">
        <v>1765</v>
      </c>
      <c r="E1177" s="56">
        <v>1</v>
      </c>
      <c r="F1177" s="56">
        <v>0</v>
      </c>
      <c r="G1177" s="56">
        <v>1</v>
      </c>
      <c r="H1177" s="56">
        <v>2</v>
      </c>
      <c r="I1177" s="56">
        <v>16</v>
      </c>
      <c r="J1177" s="104">
        <v>6.25E-2</v>
      </c>
      <c r="K1177" s="56" t="s">
        <v>1771</v>
      </c>
      <c r="L1177" s="56" t="s">
        <v>1769</v>
      </c>
      <c r="M1177" s="56" t="s">
        <v>1768</v>
      </c>
      <c r="N1177" s="56">
        <v>100</v>
      </c>
      <c r="O1177" s="56"/>
      <c r="P1177" s="56"/>
      <c r="Q1177" s="56"/>
      <c r="R1177" s="56" t="s">
        <v>18</v>
      </c>
      <c r="S1177" s="56" t="s">
        <v>102</v>
      </c>
      <c r="T1177" s="58" t="s">
        <v>13</v>
      </c>
      <c r="U1177" s="56" t="s">
        <v>13</v>
      </c>
      <c r="V1177" s="58" t="s">
        <v>7330</v>
      </c>
      <c r="W1177" s="58" t="s">
        <v>13</v>
      </c>
      <c r="X1177" s="58" t="s">
        <v>13</v>
      </c>
      <c r="Y1177" s="58" t="s">
        <v>7330</v>
      </c>
      <c r="Z1177" s="58" t="s">
        <v>13</v>
      </c>
      <c r="AA1177" s="58" t="s">
        <v>7330</v>
      </c>
      <c r="AB1177" s="58" t="s">
        <v>13</v>
      </c>
      <c r="AC1177" s="56" t="s">
        <v>13</v>
      </c>
      <c r="AD1177" s="56" t="s">
        <v>7330</v>
      </c>
      <c r="AE1177" s="56" t="s">
        <v>13</v>
      </c>
      <c r="AF1177" s="56" t="s">
        <v>13</v>
      </c>
      <c r="AG1177" s="56" t="s">
        <v>13</v>
      </c>
      <c r="AH1177" s="56" t="s">
        <v>13</v>
      </c>
    </row>
    <row r="1178" spans="1:34" ht="24.9" customHeight="1" x14ac:dyDescent="0.3">
      <c r="A1178" s="59" t="s">
        <v>2276</v>
      </c>
      <c r="B1178" s="60" t="s">
        <v>2274</v>
      </c>
      <c r="C1178" s="57" t="s">
        <v>2278</v>
      </c>
      <c r="D1178" s="57" t="s">
        <v>2275</v>
      </c>
      <c r="E1178" s="57">
        <v>0</v>
      </c>
      <c r="F1178" s="57">
        <v>1</v>
      </c>
      <c r="G1178" s="57">
        <v>0</v>
      </c>
      <c r="H1178" s="57">
        <v>1</v>
      </c>
      <c r="I1178" s="57">
        <v>26</v>
      </c>
      <c r="J1178" s="104">
        <v>3.8461538461538464E-2</v>
      </c>
      <c r="K1178" s="56" t="s">
        <v>2277</v>
      </c>
      <c r="L1178" s="57" t="s">
        <v>2279</v>
      </c>
      <c r="M1178" s="57" t="s">
        <v>2278</v>
      </c>
      <c r="N1178" s="57">
        <v>100</v>
      </c>
      <c r="O1178" s="57"/>
      <c r="P1178" s="57"/>
      <c r="Q1178" s="57"/>
      <c r="R1178" s="57" t="s">
        <v>18</v>
      </c>
      <c r="S1178" s="56" t="s">
        <v>102</v>
      </c>
      <c r="T1178" s="61" t="s">
        <v>13</v>
      </c>
      <c r="U1178" s="56" t="s">
        <v>7330</v>
      </c>
      <c r="V1178" s="61" t="s">
        <v>13</v>
      </c>
      <c r="W1178" s="61" t="s">
        <v>13</v>
      </c>
      <c r="X1178" s="61" t="s">
        <v>7330</v>
      </c>
      <c r="Y1178" s="61" t="s">
        <v>13</v>
      </c>
      <c r="Z1178" s="61" t="s">
        <v>13</v>
      </c>
      <c r="AA1178" s="58" t="s">
        <v>7330</v>
      </c>
      <c r="AB1178" s="61" t="s">
        <v>13</v>
      </c>
      <c r="AC1178" s="56" t="s">
        <v>13</v>
      </c>
      <c r="AD1178" s="56" t="s">
        <v>7330</v>
      </c>
      <c r="AE1178" s="56" t="s">
        <v>13</v>
      </c>
      <c r="AF1178" s="56" t="s">
        <v>13</v>
      </c>
      <c r="AG1178" s="56" t="s">
        <v>7330</v>
      </c>
      <c r="AH1178" s="56" t="s">
        <v>13</v>
      </c>
    </row>
    <row r="1179" spans="1:34" ht="24.9" customHeight="1" x14ac:dyDescent="0.3">
      <c r="A1179" s="54" t="s">
        <v>2455</v>
      </c>
      <c r="B1179" s="55" t="s">
        <v>2446</v>
      </c>
      <c r="C1179" s="56" t="s">
        <v>2449</v>
      </c>
      <c r="D1179" s="57" t="s">
        <v>7424</v>
      </c>
      <c r="E1179" s="56">
        <v>0</v>
      </c>
      <c r="F1179" s="56">
        <v>1</v>
      </c>
      <c r="G1179" s="56">
        <v>2</v>
      </c>
      <c r="H1179" s="56">
        <v>3</v>
      </c>
      <c r="I1179" s="56">
        <v>12</v>
      </c>
      <c r="J1179" s="104">
        <v>0.25</v>
      </c>
      <c r="K1179" s="56" t="s">
        <v>2456</v>
      </c>
      <c r="L1179" s="56" t="s">
        <v>2450</v>
      </c>
      <c r="M1179" s="56" t="s">
        <v>2451</v>
      </c>
      <c r="N1179" s="56">
        <v>100</v>
      </c>
      <c r="O1179" s="56"/>
      <c r="P1179" s="56"/>
      <c r="Q1179" s="56"/>
      <c r="R1179" s="56" t="s">
        <v>18</v>
      </c>
      <c r="S1179" s="57" t="s">
        <v>680</v>
      </c>
      <c r="T1179" s="58" t="s">
        <v>13</v>
      </c>
      <c r="U1179" s="56" t="s">
        <v>13</v>
      </c>
      <c r="V1179" s="58" t="s">
        <v>7330</v>
      </c>
      <c r="W1179" s="58" t="s">
        <v>13</v>
      </c>
      <c r="X1179" s="58" t="s">
        <v>13</v>
      </c>
      <c r="Y1179" s="58" t="s">
        <v>7330</v>
      </c>
      <c r="Z1179" s="58" t="s">
        <v>13</v>
      </c>
      <c r="AA1179" s="58" t="s">
        <v>7330</v>
      </c>
      <c r="AB1179" s="58" t="s">
        <v>13</v>
      </c>
      <c r="AC1179" s="56" t="s">
        <v>13</v>
      </c>
      <c r="AD1179" s="56" t="s">
        <v>13</v>
      </c>
      <c r="AE1179" s="56" t="s">
        <v>7330</v>
      </c>
      <c r="AF1179" s="56" t="s">
        <v>13</v>
      </c>
      <c r="AG1179" s="56" t="s">
        <v>13</v>
      </c>
      <c r="AH1179" s="56" t="s">
        <v>13</v>
      </c>
    </row>
    <row r="1180" spans="1:34" ht="24.9" customHeight="1" x14ac:dyDescent="0.3">
      <c r="A1180" s="59" t="s">
        <v>2575</v>
      </c>
      <c r="B1180" s="60" t="s">
        <v>2574</v>
      </c>
      <c r="C1180" s="57" t="s">
        <v>110</v>
      </c>
      <c r="D1180" s="57"/>
      <c r="E1180" s="57">
        <v>0</v>
      </c>
      <c r="F1180" s="57">
        <v>1</v>
      </c>
      <c r="G1180" s="57">
        <v>0</v>
      </c>
      <c r="H1180" s="57">
        <v>1</v>
      </c>
      <c r="I1180" s="57">
        <v>18</v>
      </c>
      <c r="J1180" s="104">
        <v>5.5555555555555552E-2</v>
      </c>
      <c r="K1180" s="56" t="s">
        <v>2576</v>
      </c>
      <c r="L1180" s="57" t="s">
        <v>2577</v>
      </c>
      <c r="M1180" s="57" t="s">
        <v>110</v>
      </c>
      <c r="N1180" s="57" t="s">
        <v>7377</v>
      </c>
      <c r="O1180" s="57" t="s">
        <v>17980</v>
      </c>
      <c r="P1180" s="57" t="s">
        <v>2578</v>
      </c>
      <c r="Q1180" s="57">
        <v>100</v>
      </c>
      <c r="R1180" s="57" t="s">
        <v>112</v>
      </c>
      <c r="S1180" s="56" t="s">
        <v>250</v>
      </c>
      <c r="T1180" s="61" t="s">
        <v>13</v>
      </c>
      <c r="U1180" s="56" t="s">
        <v>7330</v>
      </c>
      <c r="V1180" s="61" t="s">
        <v>13</v>
      </c>
      <c r="W1180" s="61" t="s">
        <v>13</v>
      </c>
      <c r="X1180" s="61" t="s">
        <v>7330</v>
      </c>
      <c r="Y1180" s="61" t="s">
        <v>13</v>
      </c>
      <c r="Z1180" s="61" t="s">
        <v>13</v>
      </c>
      <c r="AA1180" s="61" t="s">
        <v>13</v>
      </c>
      <c r="AB1180" s="61" t="s">
        <v>13</v>
      </c>
      <c r="AC1180" s="56" t="s">
        <v>13</v>
      </c>
      <c r="AD1180" s="56" t="s">
        <v>13</v>
      </c>
      <c r="AE1180" s="56" t="s">
        <v>13</v>
      </c>
      <c r="AF1180" s="56" t="s">
        <v>13</v>
      </c>
      <c r="AG1180" s="56" t="s">
        <v>13</v>
      </c>
      <c r="AH1180" s="56" t="s">
        <v>13</v>
      </c>
    </row>
    <row r="1181" spans="1:34" ht="24.9" customHeight="1" x14ac:dyDescent="0.3">
      <c r="A1181" s="54" t="s">
        <v>4729</v>
      </c>
      <c r="B1181" s="55" t="s">
        <v>4719</v>
      </c>
      <c r="C1181" s="56" t="s">
        <v>4723</v>
      </c>
      <c r="D1181" s="56" t="s">
        <v>4720</v>
      </c>
      <c r="E1181" s="56">
        <v>2</v>
      </c>
      <c r="F1181" s="56">
        <v>1</v>
      </c>
      <c r="G1181" s="56">
        <v>1</v>
      </c>
      <c r="H1181" s="56">
        <v>4</v>
      </c>
      <c r="I1181" s="56">
        <v>11</v>
      </c>
      <c r="J1181" s="104">
        <v>0.36363636363636365</v>
      </c>
      <c r="K1181" s="56" t="s">
        <v>4730</v>
      </c>
      <c r="L1181" s="56" t="s">
        <v>4724</v>
      </c>
      <c r="M1181" s="56" t="s">
        <v>4723</v>
      </c>
      <c r="N1181" s="56">
        <v>100</v>
      </c>
      <c r="O1181" s="56"/>
      <c r="P1181" s="56"/>
      <c r="Q1181" s="56"/>
      <c r="R1181" s="56" t="s">
        <v>18</v>
      </c>
      <c r="S1181" s="56" t="s">
        <v>102</v>
      </c>
      <c r="T1181" s="58" t="s">
        <v>7330</v>
      </c>
      <c r="U1181" s="56" t="s">
        <v>13</v>
      </c>
      <c r="V1181" s="58" t="s">
        <v>13</v>
      </c>
      <c r="W1181" s="58" t="s">
        <v>7330</v>
      </c>
      <c r="X1181" s="58" t="s">
        <v>13</v>
      </c>
      <c r="Y1181" s="58" t="s">
        <v>13</v>
      </c>
      <c r="Z1181" s="58" t="s">
        <v>13</v>
      </c>
      <c r="AA1181" s="58" t="s">
        <v>13</v>
      </c>
      <c r="AB1181" s="58" t="s">
        <v>13</v>
      </c>
      <c r="AC1181" s="56" t="s">
        <v>13</v>
      </c>
      <c r="AD1181" s="56" t="s">
        <v>13</v>
      </c>
      <c r="AE1181" s="56" t="s">
        <v>13</v>
      </c>
      <c r="AF1181" s="56" t="s">
        <v>13</v>
      </c>
      <c r="AG1181" s="56" t="s">
        <v>13</v>
      </c>
      <c r="AH1181" s="56" t="s">
        <v>13</v>
      </c>
    </row>
    <row r="1182" spans="1:34" ht="24.9" customHeight="1" x14ac:dyDescent="0.3">
      <c r="A1182" s="54" t="s">
        <v>6773</v>
      </c>
      <c r="B1182" s="55" t="s">
        <v>6764</v>
      </c>
      <c r="C1182" s="56" t="s">
        <v>1403</v>
      </c>
      <c r="D1182" s="56" t="s">
        <v>6765</v>
      </c>
      <c r="E1182" s="56">
        <v>2</v>
      </c>
      <c r="F1182" s="56">
        <v>1</v>
      </c>
      <c r="G1182" s="56">
        <v>2</v>
      </c>
      <c r="H1182" s="56">
        <v>5</v>
      </c>
      <c r="I1182" s="56">
        <v>9</v>
      </c>
      <c r="J1182" s="104">
        <v>0.55555555555555558</v>
      </c>
      <c r="K1182" s="56" t="s">
        <v>6774</v>
      </c>
      <c r="L1182" s="56" t="s">
        <v>6768</v>
      </c>
      <c r="M1182" s="56" t="s">
        <v>1403</v>
      </c>
      <c r="N1182" s="56">
        <v>100</v>
      </c>
      <c r="O1182" s="56"/>
      <c r="P1182" s="56"/>
      <c r="Q1182" s="56"/>
      <c r="R1182" s="56" t="s">
        <v>18</v>
      </c>
      <c r="S1182" s="56" t="s">
        <v>55</v>
      </c>
      <c r="T1182" s="58" t="s">
        <v>7330</v>
      </c>
      <c r="U1182" s="56" t="s">
        <v>13</v>
      </c>
      <c r="V1182" s="58" t="s">
        <v>13</v>
      </c>
      <c r="W1182" s="58" t="s">
        <v>7330</v>
      </c>
      <c r="X1182" s="58" t="s">
        <v>13</v>
      </c>
      <c r="Y1182" s="58" t="s">
        <v>13</v>
      </c>
      <c r="Z1182" s="58" t="s">
        <v>7330</v>
      </c>
      <c r="AA1182" s="58" t="s">
        <v>13</v>
      </c>
      <c r="AB1182" s="58" t="s">
        <v>13</v>
      </c>
      <c r="AC1182" s="56" t="s">
        <v>7330</v>
      </c>
      <c r="AD1182" s="56" t="s">
        <v>13</v>
      </c>
      <c r="AE1182" s="56" t="s">
        <v>13</v>
      </c>
      <c r="AF1182" s="56" t="s">
        <v>13</v>
      </c>
      <c r="AG1182" s="56" t="s">
        <v>13</v>
      </c>
      <c r="AH1182" s="56" t="s">
        <v>13</v>
      </c>
    </row>
    <row r="1183" spans="1:34" ht="24.9" customHeight="1" x14ac:dyDescent="0.3">
      <c r="A1183" s="54" t="s">
        <v>5930</v>
      </c>
      <c r="B1183" s="55" t="s">
        <v>5923</v>
      </c>
      <c r="C1183" s="56" t="s">
        <v>5927</v>
      </c>
      <c r="D1183" s="56" t="s">
        <v>5924</v>
      </c>
      <c r="E1183" s="56">
        <v>2</v>
      </c>
      <c r="F1183" s="56">
        <v>1</v>
      </c>
      <c r="G1183" s="56">
        <v>2</v>
      </c>
      <c r="H1183" s="56">
        <v>5</v>
      </c>
      <c r="I1183" s="56">
        <v>39</v>
      </c>
      <c r="J1183" s="104">
        <v>0.12820512820512819</v>
      </c>
      <c r="K1183" s="56" t="s">
        <v>5931</v>
      </c>
      <c r="L1183" s="56" t="s">
        <v>5928</v>
      </c>
      <c r="M1183" s="56" t="s">
        <v>5929</v>
      </c>
      <c r="N1183" s="56">
        <v>100</v>
      </c>
      <c r="O1183" s="56"/>
      <c r="P1183" s="56"/>
      <c r="Q1183" s="56"/>
      <c r="R1183" s="56" t="s">
        <v>18</v>
      </c>
      <c r="S1183" s="56" t="s">
        <v>403</v>
      </c>
      <c r="T1183" s="58" t="s">
        <v>13</v>
      </c>
      <c r="U1183" s="56" t="s">
        <v>13</v>
      </c>
      <c r="V1183" s="58" t="s">
        <v>7330</v>
      </c>
      <c r="W1183" s="58" t="s">
        <v>13</v>
      </c>
      <c r="X1183" s="58" t="s">
        <v>13</v>
      </c>
      <c r="Y1183" s="58" t="s">
        <v>7330</v>
      </c>
      <c r="Z1183" s="58" t="s">
        <v>13</v>
      </c>
      <c r="AA1183" s="58" t="s">
        <v>13</v>
      </c>
      <c r="AB1183" s="58" t="s">
        <v>13</v>
      </c>
      <c r="AC1183" s="56" t="s">
        <v>13</v>
      </c>
      <c r="AD1183" s="56" t="s">
        <v>7330</v>
      </c>
      <c r="AE1183" s="56" t="s">
        <v>13</v>
      </c>
      <c r="AF1183" s="56" t="s">
        <v>13</v>
      </c>
      <c r="AG1183" s="56" t="s">
        <v>13</v>
      </c>
      <c r="AH1183" s="56" t="s">
        <v>13</v>
      </c>
    </row>
    <row r="1184" spans="1:34" ht="24.9" customHeight="1" x14ac:dyDescent="0.3">
      <c r="A1184" s="54" t="s">
        <v>64</v>
      </c>
      <c r="B1184" s="55" t="s">
        <v>57</v>
      </c>
      <c r="C1184" s="56" t="s">
        <v>61</v>
      </c>
      <c r="D1184" s="56" t="s">
        <v>58</v>
      </c>
      <c r="E1184" s="56">
        <v>2</v>
      </c>
      <c r="F1184" s="56">
        <v>0</v>
      </c>
      <c r="G1184" s="56">
        <v>0</v>
      </c>
      <c r="H1184" s="56">
        <v>2</v>
      </c>
      <c r="I1184" s="56">
        <v>9</v>
      </c>
      <c r="J1184" s="104">
        <v>0.22222222222222221</v>
      </c>
      <c r="K1184" s="56" t="s">
        <v>65</v>
      </c>
      <c r="L1184" s="56" t="s">
        <v>62</v>
      </c>
      <c r="M1184" s="56" t="s">
        <v>61</v>
      </c>
      <c r="N1184" s="56" t="s">
        <v>7392</v>
      </c>
      <c r="O1184" s="56"/>
      <c r="P1184" s="56"/>
      <c r="Q1184" s="56"/>
      <c r="R1184" s="56" t="s">
        <v>63</v>
      </c>
      <c r="S1184" s="56" t="s">
        <v>55</v>
      </c>
      <c r="T1184" s="58" t="s">
        <v>7330</v>
      </c>
      <c r="U1184" s="56" t="s">
        <v>13</v>
      </c>
      <c r="V1184" s="58" t="s">
        <v>13</v>
      </c>
      <c r="W1184" s="58" t="s">
        <v>7330</v>
      </c>
      <c r="X1184" s="58" t="s">
        <v>13</v>
      </c>
      <c r="Y1184" s="58" t="s">
        <v>13</v>
      </c>
      <c r="Z1184" s="58" t="s">
        <v>7330</v>
      </c>
      <c r="AA1184" s="58" t="s">
        <v>13</v>
      </c>
      <c r="AB1184" s="58" t="s">
        <v>13</v>
      </c>
      <c r="AC1184" s="56" t="s">
        <v>7330</v>
      </c>
      <c r="AD1184" s="56" t="s">
        <v>13</v>
      </c>
      <c r="AE1184" s="56" t="s">
        <v>13</v>
      </c>
      <c r="AF1184" s="56" t="s">
        <v>7330</v>
      </c>
      <c r="AG1184" s="56" t="s">
        <v>13</v>
      </c>
      <c r="AH1184" s="56" t="s">
        <v>13</v>
      </c>
    </row>
    <row r="1185" spans="1:34" ht="24.9" customHeight="1" x14ac:dyDescent="0.3">
      <c r="A1185" s="54" t="s">
        <v>2123</v>
      </c>
      <c r="B1185" s="55" t="s">
        <v>2117</v>
      </c>
      <c r="C1185" s="56" t="s">
        <v>2121</v>
      </c>
      <c r="D1185" s="56" t="s">
        <v>2118</v>
      </c>
      <c r="E1185" s="56">
        <v>1</v>
      </c>
      <c r="F1185" s="56">
        <v>1</v>
      </c>
      <c r="G1185" s="56">
        <v>2</v>
      </c>
      <c r="H1185" s="56">
        <v>4</v>
      </c>
      <c r="I1185" s="56">
        <v>19</v>
      </c>
      <c r="J1185" s="104">
        <v>0.21052631578947367</v>
      </c>
      <c r="K1185" s="56" t="s">
        <v>2124</v>
      </c>
      <c r="L1185" s="56" t="s">
        <v>2122</v>
      </c>
      <c r="M1185" s="56" t="s">
        <v>2121</v>
      </c>
      <c r="N1185" s="56">
        <v>100</v>
      </c>
      <c r="O1185" s="56"/>
      <c r="P1185" s="56"/>
      <c r="Q1185" s="56"/>
      <c r="R1185" s="56" t="s">
        <v>18</v>
      </c>
      <c r="S1185" s="57" t="s">
        <v>418</v>
      </c>
      <c r="T1185" s="58" t="s">
        <v>13</v>
      </c>
      <c r="U1185" s="56" t="s">
        <v>13</v>
      </c>
      <c r="V1185" s="58" t="s">
        <v>7330</v>
      </c>
      <c r="W1185" s="58" t="s">
        <v>7330</v>
      </c>
      <c r="X1185" s="58" t="s">
        <v>13</v>
      </c>
      <c r="Y1185" s="58" t="s">
        <v>13</v>
      </c>
      <c r="Z1185" s="58" t="s">
        <v>13</v>
      </c>
      <c r="AA1185" s="58" t="s">
        <v>13</v>
      </c>
      <c r="AB1185" s="58" t="s">
        <v>13</v>
      </c>
      <c r="AC1185" s="56" t="s">
        <v>13</v>
      </c>
      <c r="AD1185" s="56" t="s">
        <v>13</v>
      </c>
      <c r="AE1185" s="56" t="s">
        <v>7330</v>
      </c>
      <c r="AF1185" s="56" t="s">
        <v>13</v>
      </c>
      <c r="AG1185" s="56" t="s">
        <v>13</v>
      </c>
      <c r="AH1185" s="56" t="s">
        <v>13</v>
      </c>
    </row>
    <row r="1186" spans="1:34" ht="24.9" customHeight="1" x14ac:dyDescent="0.3">
      <c r="A1186" s="54" t="s">
        <v>3939</v>
      </c>
      <c r="B1186" s="55" t="s">
        <v>3937</v>
      </c>
      <c r="C1186" s="56" t="s">
        <v>3941</v>
      </c>
      <c r="D1186" s="56" t="s">
        <v>3938</v>
      </c>
      <c r="E1186" s="56">
        <v>6</v>
      </c>
      <c r="F1186" s="56">
        <v>0</v>
      </c>
      <c r="G1186" s="56">
        <v>1</v>
      </c>
      <c r="H1186" s="56">
        <v>7</v>
      </c>
      <c r="I1186" s="56">
        <v>25</v>
      </c>
      <c r="J1186" s="104">
        <v>0.28000000000000003</v>
      </c>
      <c r="K1186" s="56" t="s">
        <v>3940</v>
      </c>
      <c r="L1186" s="56" t="s">
        <v>3942</v>
      </c>
      <c r="M1186" s="56" t="s">
        <v>3941</v>
      </c>
      <c r="N1186" s="56" t="s">
        <v>7387</v>
      </c>
      <c r="O1186" s="56"/>
      <c r="P1186" s="56"/>
      <c r="Q1186" s="56"/>
      <c r="R1186" s="56" t="s">
        <v>18</v>
      </c>
      <c r="S1186" s="57" t="s">
        <v>55</v>
      </c>
      <c r="T1186" s="58" t="s">
        <v>13</v>
      </c>
      <c r="U1186" s="56" t="s">
        <v>13</v>
      </c>
      <c r="V1186" s="58" t="s">
        <v>7330</v>
      </c>
      <c r="W1186" s="58" t="s">
        <v>13</v>
      </c>
      <c r="X1186" s="58" t="s">
        <v>13</v>
      </c>
      <c r="Y1186" s="58" t="s">
        <v>7330</v>
      </c>
      <c r="Z1186" s="58" t="s">
        <v>13</v>
      </c>
      <c r="AA1186" s="58" t="s">
        <v>7330</v>
      </c>
      <c r="AB1186" s="58" t="s">
        <v>13</v>
      </c>
      <c r="AC1186" s="56" t="s">
        <v>13</v>
      </c>
      <c r="AD1186" s="56" t="s">
        <v>7330</v>
      </c>
      <c r="AE1186" s="56" t="s">
        <v>13</v>
      </c>
      <c r="AF1186" s="56" t="s">
        <v>13</v>
      </c>
      <c r="AG1186" s="56" t="s">
        <v>13</v>
      </c>
      <c r="AH1186" s="56" t="s">
        <v>13</v>
      </c>
    </row>
    <row r="1187" spans="1:34" ht="24.9" customHeight="1" x14ac:dyDescent="0.3">
      <c r="A1187" s="59" t="s">
        <v>3909</v>
      </c>
      <c r="B1187" s="60" t="s">
        <v>3903</v>
      </c>
      <c r="C1187" s="57" t="s">
        <v>3907</v>
      </c>
      <c r="D1187" s="57" t="s">
        <v>3904</v>
      </c>
      <c r="E1187" s="57">
        <v>2</v>
      </c>
      <c r="F1187" s="57">
        <v>3</v>
      </c>
      <c r="G1187" s="57">
        <v>0</v>
      </c>
      <c r="H1187" s="57">
        <v>5</v>
      </c>
      <c r="I1187" s="57">
        <v>28</v>
      </c>
      <c r="J1187" s="104">
        <v>0.17857142857142858</v>
      </c>
      <c r="K1187" s="56" t="s">
        <v>3910</v>
      </c>
      <c r="L1187" s="57" t="s">
        <v>3908</v>
      </c>
      <c r="M1187" s="57" t="s">
        <v>3907</v>
      </c>
      <c r="N1187" s="57">
        <v>100</v>
      </c>
      <c r="O1187" s="57"/>
      <c r="P1187" s="57"/>
      <c r="Q1187" s="57"/>
      <c r="R1187" s="57" t="s">
        <v>18</v>
      </c>
      <c r="S1187" s="56" t="s">
        <v>680</v>
      </c>
      <c r="T1187" s="61" t="s">
        <v>13</v>
      </c>
      <c r="U1187" s="56" t="s">
        <v>7330</v>
      </c>
      <c r="V1187" s="61" t="s">
        <v>13</v>
      </c>
      <c r="W1187" s="61" t="s">
        <v>13</v>
      </c>
      <c r="X1187" s="61" t="s">
        <v>13</v>
      </c>
      <c r="Y1187" s="61" t="s">
        <v>13</v>
      </c>
      <c r="Z1187" s="61" t="s">
        <v>13</v>
      </c>
      <c r="AA1187" s="58" t="s">
        <v>7330</v>
      </c>
      <c r="AB1187" s="61" t="s">
        <v>13</v>
      </c>
      <c r="AC1187" s="56" t="s">
        <v>13</v>
      </c>
      <c r="AD1187" s="56" t="s">
        <v>13</v>
      </c>
      <c r="AE1187" s="56" t="s">
        <v>13</v>
      </c>
      <c r="AF1187" s="56" t="s">
        <v>13</v>
      </c>
      <c r="AG1187" s="56" t="s">
        <v>13</v>
      </c>
      <c r="AH1187" s="56" t="s">
        <v>13</v>
      </c>
    </row>
    <row r="1188" spans="1:34" ht="24.9" customHeight="1" x14ac:dyDescent="0.3">
      <c r="A1188" s="54" t="s">
        <v>6908</v>
      </c>
      <c r="B1188" s="55" t="s">
        <v>6906</v>
      </c>
      <c r="C1188" s="56" t="s">
        <v>6910</v>
      </c>
      <c r="D1188" s="56" t="s">
        <v>6907</v>
      </c>
      <c r="E1188" s="56">
        <v>1</v>
      </c>
      <c r="F1188" s="56">
        <v>0</v>
      </c>
      <c r="G1188" s="56">
        <v>0</v>
      </c>
      <c r="H1188" s="56">
        <v>1</v>
      </c>
      <c r="I1188" s="56">
        <v>24</v>
      </c>
      <c r="J1188" s="104">
        <v>4.1666666666666664E-2</v>
      </c>
      <c r="K1188" s="56" t="s">
        <v>6909</v>
      </c>
      <c r="L1188" s="56" t="s">
        <v>6911</v>
      </c>
      <c r="M1188" s="56" t="s">
        <v>6912</v>
      </c>
      <c r="N1188" s="56">
        <v>99</v>
      </c>
      <c r="O1188" s="56"/>
      <c r="P1188" s="56"/>
      <c r="Q1188" s="56"/>
      <c r="R1188" s="56" t="s">
        <v>63</v>
      </c>
      <c r="S1188" s="56" t="s">
        <v>250</v>
      </c>
      <c r="T1188" s="58" t="s">
        <v>7330</v>
      </c>
      <c r="U1188" s="56" t="s">
        <v>13</v>
      </c>
      <c r="V1188" s="58" t="s">
        <v>13</v>
      </c>
      <c r="W1188" s="58" t="s">
        <v>7330</v>
      </c>
      <c r="X1188" s="58" t="s">
        <v>13</v>
      </c>
      <c r="Y1188" s="58" t="s">
        <v>13</v>
      </c>
      <c r="Z1188" s="58" t="s">
        <v>13</v>
      </c>
      <c r="AA1188" s="58" t="s">
        <v>13</v>
      </c>
      <c r="AB1188" s="58" t="s">
        <v>13</v>
      </c>
      <c r="AC1188" s="56" t="s">
        <v>13</v>
      </c>
      <c r="AD1188" s="56" t="s">
        <v>13</v>
      </c>
      <c r="AE1188" s="56" t="s">
        <v>13</v>
      </c>
      <c r="AF1188" s="56" t="s">
        <v>13</v>
      </c>
      <c r="AG1188" s="56" t="s">
        <v>13</v>
      </c>
      <c r="AH1188" s="56" t="s">
        <v>13</v>
      </c>
    </row>
    <row r="1189" spans="1:34" ht="24.9" customHeight="1" x14ac:dyDescent="0.3">
      <c r="A1189" s="54" t="s">
        <v>758</v>
      </c>
      <c r="B1189" s="55" t="s">
        <v>757</v>
      </c>
      <c r="C1189" s="56" t="s">
        <v>729</v>
      </c>
      <c r="D1189" s="56"/>
      <c r="E1189" s="56">
        <v>0</v>
      </c>
      <c r="F1189" s="56">
        <v>0</v>
      </c>
      <c r="G1189" s="56">
        <v>1</v>
      </c>
      <c r="H1189" s="56">
        <v>1</v>
      </c>
      <c r="I1189" s="56">
        <v>27</v>
      </c>
      <c r="J1189" s="104">
        <v>3.7037037037037035E-2</v>
      </c>
      <c r="K1189" s="56" t="s">
        <v>759</v>
      </c>
      <c r="L1189" s="56" t="s">
        <v>760</v>
      </c>
      <c r="M1189" s="56" t="s">
        <v>731</v>
      </c>
      <c r="N1189" s="56" t="s">
        <v>7372</v>
      </c>
      <c r="O1189" s="56"/>
      <c r="P1189" s="56"/>
      <c r="Q1189" s="56"/>
      <c r="R1189" s="56" t="s">
        <v>18</v>
      </c>
      <c r="S1189" s="56" t="s">
        <v>644</v>
      </c>
      <c r="T1189" s="58" t="s">
        <v>7330</v>
      </c>
      <c r="U1189" s="56" t="s">
        <v>13</v>
      </c>
      <c r="V1189" s="58" t="s">
        <v>13</v>
      </c>
      <c r="W1189" s="58" t="s">
        <v>7330</v>
      </c>
      <c r="X1189" s="58" t="s">
        <v>13</v>
      </c>
      <c r="Y1189" s="58" t="s">
        <v>13</v>
      </c>
      <c r="Z1189" s="58" t="s">
        <v>13</v>
      </c>
      <c r="AA1189" s="58" t="s">
        <v>13</v>
      </c>
      <c r="AB1189" s="58" t="s">
        <v>13</v>
      </c>
      <c r="AC1189" s="56" t="s">
        <v>13</v>
      </c>
      <c r="AD1189" s="56" t="s">
        <v>13</v>
      </c>
      <c r="AE1189" s="56" t="s">
        <v>13</v>
      </c>
      <c r="AF1189" s="56" t="s">
        <v>13</v>
      </c>
      <c r="AG1189" s="56" t="s">
        <v>13</v>
      </c>
      <c r="AH1189" s="56" t="s">
        <v>13</v>
      </c>
    </row>
    <row r="1190" spans="1:34" ht="24.9" customHeight="1" x14ac:dyDescent="0.3">
      <c r="A1190" s="54" t="s">
        <v>755</v>
      </c>
      <c r="B1190" s="55" t="s">
        <v>751</v>
      </c>
      <c r="C1190" s="56" t="s">
        <v>729</v>
      </c>
      <c r="D1190" s="56"/>
      <c r="E1190" s="56">
        <v>2</v>
      </c>
      <c r="F1190" s="56">
        <v>0</v>
      </c>
      <c r="G1190" s="56">
        <v>0</v>
      </c>
      <c r="H1190" s="56">
        <v>2</v>
      </c>
      <c r="I1190" s="56">
        <v>24</v>
      </c>
      <c r="J1190" s="104">
        <v>8.3333333333333329E-2</v>
      </c>
      <c r="K1190" s="56" t="s">
        <v>756</v>
      </c>
      <c r="L1190" s="56" t="s">
        <v>754</v>
      </c>
      <c r="M1190" s="56" t="s">
        <v>731</v>
      </c>
      <c r="N1190" s="56" t="s">
        <v>7372</v>
      </c>
      <c r="O1190" s="56"/>
      <c r="P1190" s="56"/>
      <c r="Q1190" s="56"/>
      <c r="R1190" s="56" t="s">
        <v>18</v>
      </c>
      <c r="S1190" s="56" t="s">
        <v>644</v>
      </c>
      <c r="T1190" s="58" t="s">
        <v>7330</v>
      </c>
      <c r="U1190" s="56" t="s">
        <v>13</v>
      </c>
      <c r="V1190" s="58" t="s">
        <v>13</v>
      </c>
      <c r="W1190" s="58" t="s">
        <v>7330</v>
      </c>
      <c r="X1190" s="58" t="s">
        <v>13</v>
      </c>
      <c r="Y1190" s="58" t="s">
        <v>13</v>
      </c>
      <c r="Z1190" s="58" t="s">
        <v>13</v>
      </c>
      <c r="AA1190" s="58" t="s">
        <v>13</v>
      </c>
      <c r="AB1190" s="58" t="s">
        <v>13</v>
      </c>
      <c r="AC1190" s="56" t="s">
        <v>13</v>
      </c>
      <c r="AD1190" s="56" t="s">
        <v>13</v>
      </c>
      <c r="AE1190" s="56" t="s">
        <v>13</v>
      </c>
      <c r="AF1190" s="56" t="s">
        <v>13</v>
      </c>
      <c r="AG1190" s="56" t="s">
        <v>13</v>
      </c>
      <c r="AH1190" s="56" t="s">
        <v>13</v>
      </c>
    </row>
    <row r="1191" spans="1:34" ht="24.9" customHeight="1" x14ac:dyDescent="0.3">
      <c r="A1191" s="54" t="s">
        <v>743</v>
      </c>
      <c r="B1191" s="55" t="s">
        <v>726</v>
      </c>
      <c r="C1191" s="56" t="s">
        <v>729</v>
      </c>
      <c r="D1191" s="56"/>
      <c r="E1191" s="56">
        <v>6</v>
      </c>
      <c r="F1191" s="56">
        <v>2</v>
      </c>
      <c r="G1191" s="56">
        <v>2</v>
      </c>
      <c r="H1191" s="56">
        <v>10</v>
      </c>
      <c r="I1191" s="56">
        <v>30</v>
      </c>
      <c r="J1191" s="104">
        <v>0.33333333333333331</v>
      </c>
      <c r="K1191" s="56" t="s">
        <v>744</v>
      </c>
      <c r="L1191" s="56" t="s">
        <v>730</v>
      </c>
      <c r="M1191" s="56" t="s">
        <v>731</v>
      </c>
      <c r="N1191" s="56">
        <v>100</v>
      </c>
      <c r="O1191" s="56"/>
      <c r="P1191" s="56"/>
      <c r="Q1191" s="56"/>
      <c r="R1191" s="56" t="s">
        <v>18</v>
      </c>
      <c r="S1191" s="56" t="s">
        <v>644</v>
      </c>
      <c r="T1191" s="58" t="s">
        <v>7330</v>
      </c>
      <c r="U1191" s="56" t="s">
        <v>13</v>
      </c>
      <c r="V1191" s="58" t="s">
        <v>13</v>
      </c>
      <c r="W1191" s="58" t="s">
        <v>7330</v>
      </c>
      <c r="X1191" s="58" t="s">
        <v>13</v>
      </c>
      <c r="Y1191" s="58" t="s">
        <v>13</v>
      </c>
      <c r="Z1191" s="58" t="s">
        <v>13</v>
      </c>
      <c r="AA1191" s="58" t="s">
        <v>13</v>
      </c>
      <c r="AB1191" s="58" t="s">
        <v>13</v>
      </c>
      <c r="AC1191" s="56" t="s">
        <v>7330</v>
      </c>
      <c r="AD1191" s="56" t="s">
        <v>13</v>
      </c>
      <c r="AE1191" s="56" t="s">
        <v>13</v>
      </c>
      <c r="AF1191" s="56" t="s">
        <v>7330</v>
      </c>
      <c r="AG1191" s="56" t="s">
        <v>13</v>
      </c>
      <c r="AH1191" s="56" t="s">
        <v>13</v>
      </c>
    </row>
    <row r="1192" spans="1:34" ht="24.9" customHeight="1" x14ac:dyDescent="0.3">
      <c r="A1192" s="59" t="s">
        <v>440</v>
      </c>
      <c r="B1192" s="60" t="s">
        <v>439</v>
      </c>
      <c r="C1192" s="57" t="s">
        <v>442</v>
      </c>
      <c r="D1192" s="57"/>
      <c r="E1192" s="57">
        <v>0</v>
      </c>
      <c r="F1192" s="57">
        <v>1</v>
      </c>
      <c r="G1192" s="57">
        <v>0</v>
      </c>
      <c r="H1192" s="57">
        <v>1</v>
      </c>
      <c r="I1192" s="57">
        <v>11</v>
      </c>
      <c r="J1192" s="104">
        <v>9.0909090909090912E-2</v>
      </c>
      <c r="K1192" s="56" t="s">
        <v>441</v>
      </c>
      <c r="L1192" s="57" t="s">
        <v>443</v>
      </c>
      <c r="M1192" s="57" t="s">
        <v>444</v>
      </c>
      <c r="N1192" s="57" t="s">
        <v>7395</v>
      </c>
      <c r="O1192" s="57"/>
      <c r="P1192" s="57"/>
      <c r="Q1192" s="57"/>
      <c r="R1192" s="57" t="s">
        <v>236</v>
      </c>
      <c r="S1192" s="57" t="s">
        <v>250</v>
      </c>
      <c r="T1192" s="61" t="s">
        <v>13</v>
      </c>
      <c r="U1192" s="56" t="s">
        <v>7330</v>
      </c>
      <c r="V1192" s="61" t="s">
        <v>13</v>
      </c>
      <c r="W1192" s="61" t="s">
        <v>13</v>
      </c>
      <c r="X1192" s="61" t="s">
        <v>13</v>
      </c>
      <c r="Y1192" s="61" t="s">
        <v>13</v>
      </c>
      <c r="Z1192" s="61" t="s">
        <v>13</v>
      </c>
      <c r="AA1192" s="58" t="s">
        <v>7330</v>
      </c>
      <c r="AB1192" s="61" t="s">
        <v>13</v>
      </c>
      <c r="AC1192" s="56" t="s">
        <v>13</v>
      </c>
      <c r="AD1192" s="56" t="s">
        <v>13</v>
      </c>
      <c r="AE1192" s="56" t="s">
        <v>13</v>
      </c>
      <c r="AF1192" s="56" t="s">
        <v>13</v>
      </c>
      <c r="AG1192" s="56" t="s">
        <v>13</v>
      </c>
      <c r="AH1192" s="56" t="s">
        <v>13</v>
      </c>
    </row>
    <row r="1193" spans="1:34" ht="24.9" customHeight="1" x14ac:dyDescent="0.3">
      <c r="A1193" s="54" t="s">
        <v>3195</v>
      </c>
      <c r="B1193" s="55" t="s">
        <v>3186</v>
      </c>
      <c r="C1193" s="56" t="s">
        <v>3190</v>
      </c>
      <c r="D1193" s="56" t="s">
        <v>3187</v>
      </c>
      <c r="E1193" s="56">
        <v>2</v>
      </c>
      <c r="F1193" s="56">
        <v>1</v>
      </c>
      <c r="G1193" s="56">
        <v>1</v>
      </c>
      <c r="H1193" s="56">
        <v>4</v>
      </c>
      <c r="I1193" s="57">
        <v>14</v>
      </c>
      <c r="J1193" s="104">
        <v>0.2857142857142857</v>
      </c>
      <c r="K1193" s="56" t="s">
        <v>3196</v>
      </c>
      <c r="L1193" s="56" t="s">
        <v>3191</v>
      </c>
      <c r="M1193" s="56" t="s">
        <v>3192</v>
      </c>
      <c r="N1193" s="56" t="s">
        <v>7392</v>
      </c>
      <c r="O1193" s="56"/>
      <c r="P1193" s="56"/>
      <c r="Q1193" s="56"/>
      <c r="R1193" s="56" t="s">
        <v>63</v>
      </c>
      <c r="S1193" s="57" t="s">
        <v>130</v>
      </c>
      <c r="T1193" s="58" t="s">
        <v>7330</v>
      </c>
      <c r="U1193" s="56" t="s">
        <v>13</v>
      </c>
      <c r="V1193" s="58" t="s">
        <v>13</v>
      </c>
      <c r="W1193" s="58" t="s">
        <v>7330</v>
      </c>
      <c r="X1193" s="58" t="s">
        <v>13</v>
      </c>
      <c r="Y1193" s="58" t="s">
        <v>13</v>
      </c>
      <c r="Z1193" s="58" t="s">
        <v>13</v>
      </c>
      <c r="AA1193" s="58" t="s">
        <v>13</v>
      </c>
      <c r="AB1193" s="58" t="s">
        <v>13</v>
      </c>
      <c r="AC1193" s="56" t="s">
        <v>13</v>
      </c>
      <c r="AD1193" s="56" t="s">
        <v>13</v>
      </c>
      <c r="AE1193" s="56" t="s">
        <v>13</v>
      </c>
      <c r="AF1193" s="56" t="s">
        <v>7330</v>
      </c>
      <c r="AG1193" s="56" t="s">
        <v>13</v>
      </c>
      <c r="AH1193" s="56" t="s">
        <v>13</v>
      </c>
    </row>
    <row r="1194" spans="1:34" ht="24.9" customHeight="1" x14ac:dyDescent="0.3">
      <c r="A1194" s="54" t="s">
        <v>357</v>
      </c>
      <c r="B1194" s="55" t="s">
        <v>355</v>
      </c>
      <c r="C1194" s="56" t="s">
        <v>359</v>
      </c>
      <c r="D1194" s="56" t="s">
        <v>356</v>
      </c>
      <c r="E1194" s="56">
        <v>1</v>
      </c>
      <c r="F1194" s="56">
        <v>0</v>
      </c>
      <c r="G1194" s="56">
        <v>0</v>
      </c>
      <c r="H1194" s="56">
        <v>1</v>
      </c>
      <c r="I1194" s="56">
        <v>6</v>
      </c>
      <c r="J1194" s="104">
        <v>0.16666666666666666</v>
      </c>
      <c r="K1194" s="56" t="s">
        <v>358</v>
      </c>
      <c r="L1194" s="56" t="s">
        <v>360</v>
      </c>
      <c r="M1194" s="56" t="s">
        <v>361</v>
      </c>
      <c r="N1194" s="56">
        <v>100</v>
      </c>
      <c r="O1194" s="56"/>
      <c r="P1194" s="56"/>
      <c r="Q1194" s="56"/>
      <c r="R1194" s="56" t="s">
        <v>112</v>
      </c>
      <c r="S1194" s="56" t="s">
        <v>102</v>
      </c>
      <c r="T1194" s="58" t="s">
        <v>7330</v>
      </c>
      <c r="U1194" s="56" t="s">
        <v>13</v>
      </c>
      <c r="V1194" s="58" t="s">
        <v>13</v>
      </c>
      <c r="W1194" s="58" t="s">
        <v>7330</v>
      </c>
      <c r="X1194" s="58" t="s">
        <v>13</v>
      </c>
      <c r="Y1194" s="58" t="s">
        <v>13</v>
      </c>
      <c r="Z1194" s="58" t="s">
        <v>13</v>
      </c>
      <c r="AA1194" s="58" t="s">
        <v>13</v>
      </c>
      <c r="AB1194" s="58" t="s">
        <v>13</v>
      </c>
      <c r="AC1194" s="56" t="s">
        <v>13</v>
      </c>
      <c r="AD1194" s="56" t="s">
        <v>13</v>
      </c>
      <c r="AE1194" s="56" t="s">
        <v>13</v>
      </c>
      <c r="AF1194" s="56" t="s">
        <v>13</v>
      </c>
      <c r="AG1194" s="56" t="s">
        <v>13</v>
      </c>
      <c r="AH1194" s="56" t="s">
        <v>13</v>
      </c>
    </row>
    <row r="1195" spans="1:34" ht="24.9" customHeight="1" x14ac:dyDescent="0.3">
      <c r="A1195" s="54" t="s">
        <v>383</v>
      </c>
      <c r="B1195" s="55" t="s">
        <v>375</v>
      </c>
      <c r="C1195" s="56" t="s">
        <v>379</v>
      </c>
      <c r="D1195" s="56" t="s">
        <v>376</v>
      </c>
      <c r="E1195" s="56">
        <v>3</v>
      </c>
      <c r="F1195" s="56">
        <v>1</v>
      </c>
      <c r="G1195" s="56">
        <v>3</v>
      </c>
      <c r="H1195" s="56">
        <v>7</v>
      </c>
      <c r="I1195" s="56">
        <v>38</v>
      </c>
      <c r="J1195" s="104">
        <v>0.18421052631578946</v>
      </c>
      <c r="K1195" s="56" t="s">
        <v>384</v>
      </c>
      <c r="L1195" s="56" t="s">
        <v>380</v>
      </c>
      <c r="M1195" s="56" t="s">
        <v>379</v>
      </c>
      <c r="N1195" s="56">
        <v>100</v>
      </c>
      <c r="O1195" s="56"/>
      <c r="P1195" s="56"/>
      <c r="Q1195" s="56"/>
      <c r="R1195" s="56" t="s">
        <v>63</v>
      </c>
      <c r="S1195" s="56" t="s">
        <v>250</v>
      </c>
      <c r="T1195" s="58" t="s">
        <v>13</v>
      </c>
      <c r="U1195" s="56" t="s">
        <v>13</v>
      </c>
      <c r="V1195" s="58" t="s">
        <v>7330</v>
      </c>
      <c r="W1195" s="58" t="s">
        <v>7330</v>
      </c>
      <c r="X1195" s="58" t="s">
        <v>13</v>
      </c>
      <c r="Y1195" s="58" t="s">
        <v>13</v>
      </c>
      <c r="Z1195" s="58" t="s">
        <v>13</v>
      </c>
      <c r="AA1195" s="58" t="s">
        <v>13</v>
      </c>
      <c r="AB1195" s="58" t="s">
        <v>13</v>
      </c>
      <c r="AC1195" s="56" t="s">
        <v>13</v>
      </c>
      <c r="AD1195" s="56" t="s">
        <v>7330</v>
      </c>
      <c r="AE1195" s="56" t="s">
        <v>13</v>
      </c>
      <c r="AF1195" s="56" t="s">
        <v>13</v>
      </c>
      <c r="AG1195" s="56" t="s">
        <v>13</v>
      </c>
      <c r="AH1195" s="56" t="s">
        <v>13</v>
      </c>
    </row>
    <row r="1196" spans="1:34" ht="24.9" customHeight="1" x14ac:dyDescent="0.3">
      <c r="A1196" s="59" t="s">
        <v>5998</v>
      </c>
      <c r="B1196" s="60" t="s">
        <v>5996</v>
      </c>
      <c r="C1196" s="57" t="s">
        <v>6000</v>
      </c>
      <c r="D1196" s="57" t="s">
        <v>5997</v>
      </c>
      <c r="E1196" s="57">
        <v>3</v>
      </c>
      <c r="F1196" s="57">
        <v>2</v>
      </c>
      <c r="G1196" s="57">
        <v>2</v>
      </c>
      <c r="H1196" s="57">
        <v>7</v>
      </c>
      <c r="I1196" s="57">
        <v>57</v>
      </c>
      <c r="J1196" s="104">
        <v>0.12280701754385964</v>
      </c>
      <c r="K1196" s="56" t="s">
        <v>5999</v>
      </c>
      <c r="L1196" s="57" t="s">
        <v>6001</v>
      </c>
      <c r="M1196" s="57" t="s">
        <v>6002</v>
      </c>
      <c r="N1196" s="57">
        <v>100</v>
      </c>
      <c r="O1196" s="57"/>
      <c r="P1196" s="57"/>
      <c r="Q1196" s="57"/>
      <c r="R1196" s="57" t="s">
        <v>18</v>
      </c>
      <c r="S1196" s="56" t="s">
        <v>534</v>
      </c>
      <c r="T1196" s="61" t="s">
        <v>13</v>
      </c>
      <c r="U1196" s="56" t="s">
        <v>7330</v>
      </c>
      <c r="V1196" s="61" t="s">
        <v>13</v>
      </c>
      <c r="W1196" s="61" t="s">
        <v>13</v>
      </c>
      <c r="X1196" s="61" t="s">
        <v>13</v>
      </c>
      <c r="Y1196" s="61" t="s">
        <v>13</v>
      </c>
      <c r="Z1196" s="61" t="s">
        <v>13</v>
      </c>
      <c r="AA1196" s="58" t="s">
        <v>7330</v>
      </c>
      <c r="AB1196" s="61" t="s">
        <v>13</v>
      </c>
      <c r="AC1196" s="56" t="s">
        <v>13</v>
      </c>
      <c r="AD1196" s="56" t="s">
        <v>13</v>
      </c>
      <c r="AE1196" s="56" t="s">
        <v>13</v>
      </c>
      <c r="AF1196" s="56" t="s">
        <v>13</v>
      </c>
      <c r="AG1196" s="56" t="s">
        <v>13</v>
      </c>
      <c r="AH1196" s="56" t="s">
        <v>13</v>
      </c>
    </row>
    <row r="1197" spans="1:34" ht="24.9" customHeight="1" x14ac:dyDescent="0.3">
      <c r="A1197" s="54" t="s">
        <v>6591</v>
      </c>
      <c r="B1197" s="55" t="s">
        <v>6590</v>
      </c>
      <c r="C1197" s="56" t="s">
        <v>6593</v>
      </c>
      <c r="D1197" s="56"/>
      <c r="E1197" s="56">
        <v>1</v>
      </c>
      <c r="F1197" s="56">
        <v>0</v>
      </c>
      <c r="G1197" s="56">
        <v>0</v>
      </c>
      <c r="H1197" s="56">
        <v>1</v>
      </c>
      <c r="I1197" s="56">
        <v>28</v>
      </c>
      <c r="J1197" s="104">
        <v>3.5714285714285712E-2</v>
      </c>
      <c r="K1197" s="56" t="s">
        <v>6592</v>
      </c>
      <c r="L1197" s="56" t="s">
        <v>6594</v>
      </c>
      <c r="M1197" s="56" t="s">
        <v>6595</v>
      </c>
      <c r="N1197" s="56">
        <v>100</v>
      </c>
      <c r="O1197" s="56"/>
      <c r="P1197" s="56"/>
      <c r="Q1197" s="56"/>
      <c r="R1197" s="56" t="s">
        <v>63</v>
      </c>
      <c r="S1197" s="56" t="s">
        <v>250</v>
      </c>
      <c r="T1197" s="58" t="s">
        <v>7330</v>
      </c>
      <c r="U1197" s="56" t="s">
        <v>13</v>
      </c>
      <c r="V1197" s="58" t="s">
        <v>13</v>
      </c>
      <c r="W1197" s="58" t="s">
        <v>7330</v>
      </c>
      <c r="X1197" s="58" t="s">
        <v>13</v>
      </c>
      <c r="Y1197" s="58" t="s">
        <v>13</v>
      </c>
      <c r="Z1197" s="58" t="s">
        <v>13</v>
      </c>
      <c r="AA1197" s="58" t="s">
        <v>13</v>
      </c>
      <c r="AB1197" s="58" t="s">
        <v>13</v>
      </c>
      <c r="AC1197" s="56" t="s">
        <v>13</v>
      </c>
      <c r="AD1197" s="56" t="s">
        <v>13</v>
      </c>
      <c r="AE1197" s="56" t="s">
        <v>13</v>
      </c>
      <c r="AF1197" s="56" t="s">
        <v>13</v>
      </c>
      <c r="AG1197" s="56" t="s">
        <v>13</v>
      </c>
      <c r="AH1197" s="56" t="s">
        <v>13</v>
      </c>
    </row>
    <row r="1198" spans="1:34" ht="24.9" customHeight="1" x14ac:dyDescent="0.3">
      <c r="A1198" s="54" t="s">
        <v>6367</v>
      </c>
      <c r="B1198" s="55" t="s">
        <v>6355</v>
      </c>
      <c r="C1198" s="56" t="s">
        <v>6359</v>
      </c>
      <c r="D1198" s="56" t="s">
        <v>6356</v>
      </c>
      <c r="E1198" s="56">
        <v>2</v>
      </c>
      <c r="F1198" s="56">
        <v>1</v>
      </c>
      <c r="G1198" s="56">
        <v>2</v>
      </c>
      <c r="H1198" s="56">
        <v>5</v>
      </c>
      <c r="I1198" s="56">
        <v>11</v>
      </c>
      <c r="J1198" s="104">
        <v>0.45454545454545453</v>
      </c>
      <c r="K1198" s="56" t="s">
        <v>6368</v>
      </c>
      <c r="L1198" s="56" t="s">
        <v>6360</v>
      </c>
      <c r="M1198" s="56" t="s">
        <v>6361</v>
      </c>
      <c r="N1198" s="56">
        <v>100</v>
      </c>
      <c r="O1198" s="56"/>
      <c r="P1198" s="56"/>
      <c r="Q1198" s="56"/>
      <c r="R1198" s="56" t="s">
        <v>18</v>
      </c>
      <c r="S1198" s="56" t="s">
        <v>102</v>
      </c>
      <c r="T1198" s="58" t="s">
        <v>7330</v>
      </c>
      <c r="U1198" s="56" t="s">
        <v>13</v>
      </c>
      <c r="V1198" s="58" t="s">
        <v>13</v>
      </c>
      <c r="W1198" s="58" t="s">
        <v>7330</v>
      </c>
      <c r="X1198" s="58" t="s">
        <v>13</v>
      </c>
      <c r="Y1198" s="58" t="s">
        <v>13</v>
      </c>
      <c r="Z1198" s="58" t="s">
        <v>7330</v>
      </c>
      <c r="AA1198" s="58" t="s">
        <v>13</v>
      </c>
      <c r="AB1198" s="58" t="s">
        <v>13</v>
      </c>
      <c r="AC1198" s="56" t="s">
        <v>7330</v>
      </c>
      <c r="AD1198" s="56" t="s">
        <v>13</v>
      </c>
      <c r="AE1198" s="56" t="s">
        <v>13</v>
      </c>
      <c r="AF1198" s="56" t="s">
        <v>7330</v>
      </c>
      <c r="AG1198" s="56" t="s">
        <v>13</v>
      </c>
      <c r="AH1198" s="56" t="s">
        <v>13</v>
      </c>
    </row>
    <row r="1199" spans="1:34" ht="24.9" customHeight="1" x14ac:dyDescent="0.3">
      <c r="A1199" s="54" t="s">
        <v>5512</v>
      </c>
      <c r="B1199" s="55" t="s">
        <v>5503</v>
      </c>
      <c r="C1199" s="56" t="s">
        <v>5507</v>
      </c>
      <c r="D1199" s="56" t="s">
        <v>5504</v>
      </c>
      <c r="E1199" s="56">
        <v>2</v>
      </c>
      <c r="F1199" s="56">
        <v>1</v>
      </c>
      <c r="G1199" s="56">
        <v>2</v>
      </c>
      <c r="H1199" s="56">
        <v>5</v>
      </c>
      <c r="I1199" s="56">
        <v>17</v>
      </c>
      <c r="J1199" s="104">
        <v>0.29411764705882354</v>
      </c>
      <c r="K1199" s="56" t="s">
        <v>5513</v>
      </c>
      <c r="L1199" s="56" t="s">
        <v>5508</v>
      </c>
      <c r="M1199" s="56" t="s">
        <v>5507</v>
      </c>
      <c r="N1199" s="56">
        <v>100</v>
      </c>
      <c r="O1199" s="56"/>
      <c r="P1199" s="56"/>
      <c r="Q1199" s="56"/>
      <c r="R1199" s="56" t="s">
        <v>18</v>
      </c>
      <c r="S1199" s="57" t="s">
        <v>418</v>
      </c>
      <c r="T1199" s="58" t="s">
        <v>13</v>
      </c>
      <c r="U1199" s="56" t="s">
        <v>13</v>
      </c>
      <c r="V1199" s="58" t="s">
        <v>7330</v>
      </c>
      <c r="W1199" s="58" t="s">
        <v>13</v>
      </c>
      <c r="X1199" s="58" t="s">
        <v>13</v>
      </c>
      <c r="Y1199" s="58" t="s">
        <v>7330</v>
      </c>
      <c r="Z1199" s="58" t="s">
        <v>13</v>
      </c>
      <c r="AA1199" s="58" t="s">
        <v>13</v>
      </c>
      <c r="AB1199" s="58" t="s">
        <v>13</v>
      </c>
      <c r="AC1199" s="56" t="s">
        <v>13</v>
      </c>
      <c r="AD1199" s="56" t="s">
        <v>7330</v>
      </c>
      <c r="AE1199" s="56" t="s">
        <v>13</v>
      </c>
      <c r="AF1199" s="56" t="s">
        <v>13</v>
      </c>
      <c r="AG1199" s="56" t="s">
        <v>13</v>
      </c>
      <c r="AH1199" s="56" t="s">
        <v>13</v>
      </c>
    </row>
    <row r="1200" spans="1:34" ht="24.9" customHeight="1" x14ac:dyDescent="0.3">
      <c r="A1200" s="54" t="s">
        <v>1217</v>
      </c>
      <c r="B1200" s="55" t="s">
        <v>1211</v>
      </c>
      <c r="C1200" s="56" t="s">
        <v>1215</v>
      </c>
      <c r="D1200" s="56" t="s">
        <v>1212</v>
      </c>
      <c r="E1200" s="56">
        <v>4</v>
      </c>
      <c r="F1200" s="56">
        <v>0</v>
      </c>
      <c r="G1200" s="56">
        <v>1</v>
      </c>
      <c r="H1200" s="56">
        <v>5</v>
      </c>
      <c r="I1200" s="56">
        <v>17</v>
      </c>
      <c r="J1200" s="104">
        <v>0.29411764705882354</v>
      </c>
      <c r="K1200" s="56" t="s">
        <v>1218</v>
      </c>
      <c r="L1200" s="56" t="s">
        <v>1216</v>
      </c>
      <c r="M1200" s="56" t="s">
        <v>1215</v>
      </c>
      <c r="N1200" s="56">
        <v>100</v>
      </c>
      <c r="O1200" s="56"/>
      <c r="P1200" s="56"/>
      <c r="Q1200" s="56"/>
      <c r="R1200" s="56" t="s">
        <v>18</v>
      </c>
      <c r="S1200" s="57" t="s">
        <v>55</v>
      </c>
      <c r="T1200" s="58" t="s">
        <v>7330</v>
      </c>
      <c r="U1200" s="56" t="s">
        <v>13</v>
      </c>
      <c r="V1200" s="58" t="s">
        <v>13</v>
      </c>
      <c r="W1200" s="58" t="s">
        <v>7330</v>
      </c>
      <c r="X1200" s="58" t="s">
        <v>13</v>
      </c>
      <c r="Y1200" s="58" t="s">
        <v>13</v>
      </c>
      <c r="Z1200" s="58" t="s">
        <v>13</v>
      </c>
      <c r="AA1200" s="58" t="s">
        <v>13</v>
      </c>
      <c r="AB1200" s="58" t="s">
        <v>13</v>
      </c>
      <c r="AC1200" s="56" t="s">
        <v>13</v>
      </c>
      <c r="AD1200" s="56" t="s">
        <v>13</v>
      </c>
      <c r="AE1200" s="56" t="s">
        <v>13</v>
      </c>
      <c r="AF1200" s="56" t="s">
        <v>13</v>
      </c>
      <c r="AG1200" s="56" t="s">
        <v>13</v>
      </c>
      <c r="AH1200" s="56" t="s">
        <v>13</v>
      </c>
    </row>
    <row r="1201" spans="1:34" ht="24.9" customHeight="1" x14ac:dyDescent="0.3">
      <c r="A1201" s="54" t="s">
        <v>6328</v>
      </c>
      <c r="B1201" s="55" t="s">
        <v>6319</v>
      </c>
      <c r="C1201" s="56" t="s">
        <v>6323</v>
      </c>
      <c r="D1201" s="56" t="s">
        <v>6320</v>
      </c>
      <c r="E1201" s="56">
        <v>1</v>
      </c>
      <c r="F1201" s="56">
        <v>0</v>
      </c>
      <c r="G1201" s="56">
        <v>2</v>
      </c>
      <c r="H1201" s="56">
        <v>3</v>
      </c>
      <c r="I1201" s="56">
        <v>37</v>
      </c>
      <c r="J1201" s="104">
        <v>8.1081081081081086E-2</v>
      </c>
      <c r="K1201" s="56" t="s">
        <v>6329</v>
      </c>
      <c r="L1201" s="56" t="s">
        <v>6324</v>
      </c>
      <c r="M1201" s="56" t="s">
        <v>6325</v>
      </c>
      <c r="N1201" s="56">
        <v>100</v>
      </c>
      <c r="O1201" s="56"/>
      <c r="P1201" s="56"/>
      <c r="Q1201" s="56"/>
      <c r="R1201" s="56" t="s">
        <v>18</v>
      </c>
      <c r="S1201" s="57" t="s">
        <v>19</v>
      </c>
      <c r="T1201" s="58" t="s">
        <v>13</v>
      </c>
      <c r="U1201" s="56" t="s">
        <v>13</v>
      </c>
      <c r="V1201" s="58" t="s">
        <v>7330</v>
      </c>
      <c r="W1201" s="58" t="s">
        <v>13</v>
      </c>
      <c r="X1201" s="58" t="s">
        <v>13</v>
      </c>
      <c r="Y1201" s="58" t="s">
        <v>7330</v>
      </c>
      <c r="Z1201" s="58" t="s">
        <v>13</v>
      </c>
      <c r="AA1201" s="58" t="s">
        <v>7330</v>
      </c>
      <c r="AB1201" s="58" t="s">
        <v>13</v>
      </c>
      <c r="AC1201" s="56" t="s">
        <v>13</v>
      </c>
      <c r="AD1201" s="56" t="s">
        <v>7330</v>
      </c>
      <c r="AE1201" s="56" t="s">
        <v>13</v>
      </c>
      <c r="AF1201" s="56" t="s">
        <v>13</v>
      </c>
      <c r="AG1201" s="56" t="s">
        <v>13</v>
      </c>
      <c r="AH1201" s="56" t="s">
        <v>13</v>
      </c>
    </row>
    <row r="1202" spans="1:34" ht="24.9" customHeight="1" x14ac:dyDescent="0.3">
      <c r="A1202" s="54" t="s">
        <v>59</v>
      </c>
      <c r="B1202" s="55" t="s">
        <v>57</v>
      </c>
      <c r="C1202" s="56" t="s">
        <v>61</v>
      </c>
      <c r="D1202" s="56" t="s">
        <v>58</v>
      </c>
      <c r="E1202" s="56">
        <v>2</v>
      </c>
      <c r="F1202" s="56">
        <v>0</v>
      </c>
      <c r="G1202" s="56">
        <v>0</v>
      </c>
      <c r="H1202" s="56">
        <v>2</v>
      </c>
      <c r="I1202" s="56">
        <v>9</v>
      </c>
      <c r="J1202" s="104">
        <v>0.22222222222222221</v>
      </c>
      <c r="K1202" s="56" t="s">
        <v>60</v>
      </c>
      <c r="L1202" s="56" t="s">
        <v>62</v>
      </c>
      <c r="M1202" s="56" t="s">
        <v>61</v>
      </c>
      <c r="N1202" s="56" t="s">
        <v>7392</v>
      </c>
      <c r="O1202" s="56"/>
      <c r="P1202" s="56"/>
      <c r="Q1202" s="56"/>
      <c r="R1202" s="56" t="s">
        <v>63</v>
      </c>
      <c r="S1202" s="56" t="s">
        <v>55</v>
      </c>
      <c r="T1202" s="58" t="s">
        <v>7330</v>
      </c>
      <c r="U1202" s="56" t="s">
        <v>13</v>
      </c>
      <c r="V1202" s="58" t="s">
        <v>13</v>
      </c>
      <c r="W1202" s="58" t="s">
        <v>7330</v>
      </c>
      <c r="X1202" s="58" t="s">
        <v>13</v>
      </c>
      <c r="Y1202" s="58" t="s">
        <v>13</v>
      </c>
      <c r="Z1202" s="58" t="s">
        <v>13</v>
      </c>
      <c r="AA1202" s="58" t="s">
        <v>13</v>
      </c>
      <c r="AB1202" s="58" t="s">
        <v>13</v>
      </c>
      <c r="AC1202" s="56" t="s">
        <v>13</v>
      </c>
      <c r="AD1202" s="56" t="s">
        <v>13</v>
      </c>
      <c r="AE1202" s="56" t="s">
        <v>13</v>
      </c>
      <c r="AF1202" s="56" t="s">
        <v>13</v>
      </c>
      <c r="AG1202" s="56" t="s">
        <v>13</v>
      </c>
      <c r="AH1202" s="56" t="s">
        <v>13</v>
      </c>
    </row>
    <row r="1203" spans="1:34" ht="24.9" customHeight="1" x14ac:dyDescent="0.3">
      <c r="A1203" s="54" t="s">
        <v>1948</v>
      </c>
      <c r="B1203" s="55" t="s">
        <v>1936</v>
      </c>
      <c r="C1203" s="56" t="s">
        <v>1940</v>
      </c>
      <c r="D1203" s="56" t="s">
        <v>1937</v>
      </c>
      <c r="E1203" s="56">
        <v>5</v>
      </c>
      <c r="F1203" s="56">
        <v>1</v>
      </c>
      <c r="G1203" s="56">
        <v>1</v>
      </c>
      <c r="H1203" s="56">
        <v>7</v>
      </c>
      <c r="I1203" s="56">
        <v>14</v>
      </c>
      <c r="J1203" s="104">
        <v>0.5</v>
      </c>
      <c r="K1203" s="56" t="s">
        <v>1949</v>
      </c>
      <c r="L1203" s="56" t="s">
        <v>1941</v>
      </c>
      <c r="M1203" s="56" t="s">
        <v>1940</v>
      </c>
      <c r="N1203" s="56">
        <v>100</v>
      </c>
      <c r="O1203" s="56"/>
      <c r="P1203" s="56"/>
      <c r="Q1203" s="56"/>
      <c r="R1203" s="56" t="s">
        <v>18</v>
      </c>
      <c r="S1203" s="56" t="s">
        <v>534</v>
      </c>
      <c r="T1203" s="58" t="s">
        <v>7330</v>
      </c>
      <c r="U1203" s="56" t="s">
        <v>13</v>
      </c>
      <c r="V1203" s="58" t="s">
        <v>13</v>
      </c>
      <c r="W1203" s="58" t="s">
        <v>7330</v>
      </c>
      <c r="X1203" s="58" t="s">
        <v>13</v>
      </c>
      <c r="Y1203" s="58" t="s">
        <v>13</v>
      </c>
      <c r="Z1203" s="58" t="s">
        <v>13</v>
      </c>
      <c r="AA1203" s="58" t="s">
        <v>13</v>
      </c>
      <c r="AB1203" s="58" t="s">
        <v>13</v>
      </c>
      <c r="AC1203" s="56" t="s">
        <v>13</v>
      </c>
      <c r="AD1203" s="56" t="s">
        <v>13</v>
      </c>
      <c r="AE1203" s="56" t="s">
        <v>13</v>
      </c>
      <c r="AF1203" s="56" t="s">
        <v>13</v>
      </c>
      <c r="AG1203" s="56" t="s">
        <v>13</v>
      </c>
      <c r="AH1203" s="56" t="s">
        <v>13</v>
      </c>
    </row>
    <row r="1204" spans="1:34" ht="24.9" customHeight="1" x14ac:dyDescent="0.3">
      <c r="A1204" s="54" t="s">
        <v>6618</v>
      </c>
      <c r="B1204" s="55" t="s">
        <v>6610</v>
      </c>
      <c r="C1204" s="56" t="s">
        <v>6614</v>
      </c>
      <c r="D1204" s="56" t="s">
        <v>6611</v>
      </c>
      <c r="E1204" s="56">
        <v>1</v>
      </c>
      <c r="F1204" s="56">
        <v>2</v>
      </c>
      <c r="G1204" s="56">
        <v>0</v>
      </c>
      <c r="H1204" s="56">
        <v>3</v>
      </c>
      <c r="I1204" s="56">
        <v>7</v>
      </c>
      <c r="J1204" s="104">
        <v>0.42857142857142855</v>
      </c>
      <c r="K1204" s="56" t="s">
        <v>6619</v>
      </c>
      <c r="L1204" s="56" t="s">
        <v>6615</v>
      </c>
      <c r="M1204" s="56" t="s">
        <v>6614</v>
      </c>
      <c r="N1204" s="56">
        <v>100</v>
      </c>
      <c r="O1204" s="56"/>
      <c r="P1204" s="56"/>
      <c r="Q1204" s="56"/>
      <c r="R1204" s="56" t="s">
        <v>112</v>
      </c>
      <c r="S1204" s="57" t="s">
        <v>418</v>
      </c>
      <c r="T1204" s="58" t="s">
        <v>7330</v>
      </c>
      <c r="U1204" s="56" t="s">
        <v>13</v>
      </c>
      <c r="V1204" s="58" t="s">
        <v>13</v>
      </c>
      <c r="W1204" s="58" t="s">
        <v>7330</v>
      </c>
      <c r="X1204" s="58" t="s">
        <v>13</v>
      </c>
      <c r="Y1204" s="58" t="s">
        <v>13</v>
      </c>
      <c r="Z1204" s="58" t="s">
        <v>13</v>
      </c>
      <c r="AA1204" s="58" t="s">
        <v>13</v>
      </c>
      <c r="AB1204" s="58" t="s">
        <v>13</v>
      </c>
      <c r="AC1204" s="56" t="s">
        <v>13</v>
      </c>
      <c r="AD1204" s="56" t="s">
        <v>13</v>
      </c>
      <c r="AE1204" s="56" t="s">
        <v>13</v>
      </c>
      <c r="AF1204" s="56" t="s">
        <v>13</v>
      </c>
      <c r="AG1204" s="56" t="s">
        <v>13</v>
      </c>
      <c r="AH1204" s="56" t="s">
        <v>13</v>
      </c>
    </row>
    <row r="1205" spans="1:34" ht="24.9" customHeight="1" x14ac:dyDescent="0.3">
      <c r="A1205" s="54" t="s">
        <v>4111</v>
      </c>
      <c r="B1205" s="55" t="s">
        <v>4110</v>
      </c>
      <c r="C1205" s="56" t="s">
        <v>110</v>
      </c>
      <c r="D1205" s="56"/>
      <c r="E1205" s="56">
        <v>1</v>
      </c>
      <c r="F1205" s="56">
        <v>0</v>
      </c>
      <c r="G1205" s="56">
        <v>0</v>
      </c>
      <c r="H1205" s="56">
        <v>1</v>
      </c>
      <c r="I1205" s="56">
        <v>2</v>
      </c>
      <c r="J1205" s="104">
        <v>0.5</v>
      </c>
      <c r="K1205" s="56" t="s">
        <v>4112</v>
      </c>
      <c r="L1205" s="56" t="s">
        <v>4113</v>
      </c>
      <c r="M1205" s="56" t="s">
        <v>202</v>
      </c>
      <c r="N1205" s="56">
        <v>100</v>
      </c>
      <c r="O1205" s="57" t="s">
        <v>17906</v>
      </c>
      <c r="P1205" s="56" t="s">
        <v>4114</v>
      </c>
      <c r="Q1205" s="56">
        <v>100</v>
      </c>
      <c r="R1205" s="56" t="s">
        <v>112</v>
      </c>
      <c r="S1205" s="56" t="s">
        <v>113</v>
      </c>
      <c r="T1205" s="58" t="s">
        <v>7330</v>
      </c>
      <c r="U1205" s="56" t="s">
        <v>13</v>
      </c>
      <c r="V1205" s="58" t="s">
        <v>13</v>
      </c>
      <c r="W1205" s="58" t="s">
        <v>7330</v>
      </c>
      <c r="X1205" s="58" t="s">
        <v>13</v>
      </c>
      <c r="Y1205" s="58" t="s">
        <v>13</v>
      </c>
      <c r="Z1205" s="58" t="s">
        <v>13</v>
      </c>
      <c r="AA1205" s="58" t="s">
        <v>13</v>
      </c>
      <c r="AB1205" s="58" t="s">
        <v>13</v>
      </c>
      <c r="AC1205" s="56" t="s">
        <v>13</v>
      </c>
      <c r="AD1205" s="56" t="s">
        <v>13</v>
      </c>
      <c r="AE1205" s="56" t="s">
        <v>13</v>
      </c>
      <c r="AF1205" s="56" t="s">
        <v>13</v>
      </c>
      <c r="AG1205" s="56" t="s">
        <v>13</v>
      </c>
      <c r="AH1205" s="56" t="s">
        <v>13</v>
      </c>
    </row>
    <row r="1206" spans="1:34" ht="24.9" customHeight="1" x14ac:dyDescent="0.3">
      <c r="A1206" s="54" t="s">
        <v>4362</v>
      </c>
      <c r="B1206" s="55" t="s">
        <v>4344</v>
      </c>
      <c r="C1206" s="56" t="s">
        <v>4348</v>
      </c>
      <c r="D1206" s="56" t="s">
        <v>4345</v>
      </c>
      <c r="E1206" s="56">
        <v>11</v>
      </c>
      <c r="F1206" s="56">
        <v>1</v>
      </c>
      <c r="G1206" s="56">
        <v>8</v>
      </c>
      <c r="H1206" s="56">
        <v>20</v>
      </c>
      <c r="I1206" s="56">
        <v>47</v>
      </c>
      <c r="J1206" s="104">
        <v>0.43</v>
      </c>
      <c r="K1206" s="56" t="s">
        <v>4363</v>
      </c>
      <c r="L1206" s="56" t="s">
        <v>4349</v>
      </c>
      <c r="M1206" s="56" t="s">
        <v>4350</v>
      </c>
      <c r="N1206" s="56" t="s">
        <v>7372</v>
      </c>
      <c r="O1206" s="56"/>
      <c r="P1206" s="56"/>
      <c r="Q1206" s="56"/>
      <c r="R1206" s="56" t="s">
        <v>18</v>
      </c>
      <c r="S1206" s="56" t="s">
        <v>465</v>
      </c>
      <c r="T1206" s="58" t="s">
        <v>13</v>
      </c>
      <c r="U1206" s="56" t="s">
        <v>13</v>
      </c>
      <c r="V1206" s="58" t="s">
        <v>7330</v>
      </c>
      <c r="W1206" s="58" t="s">
        <v>13</v>
      </c>
      <c r="X1206" s="58" t="s">
        <v>13</v>
      </c>
      <c r="Y1206" s="58" t="s">
        <v>7330</v>
      </c>
      <c r="Z1206" s="58" t="s">
        <v>13</v>
      </c>
      <c r="AA1206" s="58" t="s">
        <v>13</v>
      </c>
      <c r="AB1206" s="58" t="s">
        <v>13</v>
      </c>
      <c r="AC1206" s="56" t="s">
        <v>13</v>
      </c>
      <c r="AD1206" s="56" t="s">
        <v>7330</v>
      </c>
      <c r="AE1206" s="56" t="s">
        <v>13</v>
      </c>
      <c r="AF1206" s="56" t="s">
        <v>13</v>
      </c>
      <c r="AG1206" s="56" t="s">
        <v>13</v>
      </c>
      <c r="AH1206" s="56" t="s">
        <v>13</v>
      </c>
    </row>
    <row r="1207" spans="1:34" ht="24.9" customHeight="1" x14ac:dyDescent="0.3">
      <c r="A1207" s="54" t="s">
        <v>4727</v>
      </c>
      <c r="B1207" s="55" t="s">
        <v>4719</v>
      </c>
      <c r="C1207" s="56" t="s">
        <v>4723</v>
      </c>
      <c r="D1207" s="56" t="s">
        <v>4720</v>
      </c>
      <c r="E1207" s="56">
        <v>2</v>
      </c>
      <c r="F1207" s="56">
        <v>1</v>
      </c>
      <c r="G1207" s="56">
        <v>1</v>
      </c>
      <c r="H1207" s="56">
        <v>4</v>
      </c>
      <c r="I1207" s="56">
        <v>11</v>
      </c>
      <c r="J1207" s="104">
        <v>0.36363636363636365</v>
      </c>
      <c r="K1207" s="56" t="s">
        <v>4728</v>
      </c>
      <c r="L1207" s="56" t="s">
        <v>4724</v>
      </c>
      <c r="M1207" s="56" t="s">
        <v>4723</v>
      </c>
      <c r="N1207" s="56">
        <v>100</v>
      </c>
      <c r="O1207" s="56"/>
      <c r="P1207" s="56"/>
      <c r="Q1207" s="56"/>
      <c r="R1207" s="56" t="s">
        <v>18</v>
      </c>
      <c r="S1207" s="56" t="s">
        <v>102</v>
      </c>
      <c r="T1207" s="58" t="s">
        <v>7330</v>
      </c>
      <c r="U1207" s="56" t="s">
        <v>13</v>
      </c>
      <c r="V1207" s="58" t="s">
        <v>13</v>
      </c>
      <c r="W1207" s="58" t="s">
        <v>7330</v>
      </c>
      <c r="X1207" s="58" t="s">
        <v>13</v>
      </c>
      <c r="Y1207" s="58" t="s">
        <v>13</v>
      </c>
      <c r="Z1207" s="58" t="s">
        <v>13</v>
      </c>
      <c r="AA1207" s="58" t="s">
        <v>13</v>
      </c>
      <c r="AB1207" s="58" t="s">
        <v>13</v>
      </c>
      <c r="AC1207" s="56" t="s">
        <v>13</v>
      </c>
      <c r="AD1207" s="56" t="s">
        <v>13</v>
      </c>
      <c r="AE1207" s="56" t="s">
        <v>13</v>
      </c>
      <c r="AF1207" s="56" t="s">
        <v>13</v>
      </c>
      <c r="AG1207" s="56" t="s">
        <v>13</v>
      </c>
      <c r="AH1207" s="56" t="s">
        <v>13</v>
      </c>
    </row>
    <row r="1208" spans="1:34" ht="24.9" customHeight="1" x14ac:dyDescent="0.3">
      <c r="A1208" s="54" t="s">
        <v>1375</v>
      </c>
      <c r="B1208" s="55" t="s">
        <v>1374</v>
      </c>
      <c r="C1208" s="56" t="s">
        <v>401</v>
      </c>
      <c r="D1208" s="56"/>
      <c r="E1208" s="56">
        <v>1</v>
      </c>
      <c r="F1208" s="56">
        <v>0</v>
      </c>
      <c r="G1208" s="56">
        <v>0</v>
      </c>
      <c r="H1208" s="56">
        <v>1</v>
      </c>
      <c r="I1208" s="56">
        <v>7</v>
      </c>
      <c r="J1208" s="104">
        <v>0.14285714285714285</v>
      </c>
      <c r="K1208" s="56" t="s">
        <v>1376</v>
      </c>
      <c r="L1208" s="56" t="s">
        <v>1377</v>
      </c>
      <c r="M1208" s="56" t="s">
        <v>110</v>
      </c>
      <c r="N1208" s="56" t="s">
        <v>7383</v>
      </c>
      <c r="O1208" s="56"/>
      <c r="P1208" s="56"/>
      <c r="Q1208" s="56"/>
      <c r="R1208" s="56" t="s">
        <v>18</v>
      </c>
      <c r="S1208" s="56" t="s">
        <v>403</v>
      </c>
      <c r="T1208" s="58" t="s">
        <v>7330</v>
      </c>
      <c r="U1208" s="56" t="s">
        <v>13</v>
      </c>
      <c r="V1208" s="58" t="s">
        <v>13</v>
      </c>
      <c r="W1208" s="58" t="s">
        <v>7330</v>
      </c>
      <c r="X1208" s="58" t="s">
        <v>13</v>
      </c>
      <c r="Y1208" s="58" t="s">
        <v>13</v>
      </c>
      <c r="Z1208" s="58" t="s">
        <v>13</v>
      </c>
      <c r="AA1208" s="58" t="s">
        <v>13</v>
      </c>
      <c r="AB1208" s="58" t="s">
        <v>13</v>
      </c>
      <c r="AC1208" s="56" t="s">
        <v>13</v>
      </c>
      <c r="AD1208" s="56" t="s">
        <v>13</v>
      </c>
      <c r="AE1208" s="56" t="s">
        <v>13</v>
      </c>
      <c r="AF1208" s="56" t="s">
        <v>13</v>
      </c>
      <c r="AG1208" s="56" t="s">
        <v>13</v>
      </c>
      <c r="AH1208" s="56" t="s">
        <v>13</v>
      </c>
    </row>
    <row r="1209" spans="1:34" ht="24.9" customHeight="1" x14ac:dyDescent="0.3">
      <c r="A1209" s="54" t="s">
        <v>4808</v>
      </c>
      <c r="B1209" s="55" t="s">
        <v>4807</v>
      </c>
      <c r="C1209" s="56" t="s">
        <v>4810</v>
      </c>
      <c r="D1209" s="56"/>
      <c r="E1209" s="56">
        <v>1</v>
      </c>
      <c r="F1209" s="56">
        <v>0</v>
      </c>
      <c r="G1209" s="56">
        <v>1</v>
      </c>
      <c r="H1209" s="56">
        <v>2</v>
      </c>
      <c r="I1209" s="56">
        <v>4</v>
      </c>
      <c r="J1209" s="104">
        <v>0.5</v>
      </c>
      <c r="K1209" s="56" t="s">
        <v>4809</v>
      </c>
      <c r="L1209" s="56" t="s">
        <v>4811</v>
      </c>
      <c r="M1209" s="56" t="s">
        <v>4812</v>
      </c>
      <c r="N1209" s="56">
        <v>100</v>
      </c>
      <c r="O1209" s="56"/>
      <c r="P1209" s="56"/>
      <c r="Q1209" s="56"/>
      <c r="R1209" s="56" t="s">
        <v>18</v>
      </c>
      <c r="S1209" s="56" t="s">
        <v>149</v>
      </c>
      <c r="T1209" s="58" t="s">
        <v>13</v>
      </c>
      <c r="U1209" s="56" t="s">
        <v>13</v>
      </c>
      <c r="V1209" s="58" t="s">
        <v>7330</v>
      </c>
      <c r="W1209" s="58" t="s">
        <v>13</v>
      </c>
      <c r="X1209" s="58" t="s">
        <v>13</v>
      </c>
      <c r="Y1209" s="58" t="s">
        <v>7330</v>
      </c>
      <c r="Z1209" s="58" t="s">
        <v>7330</v>
      </c>
      <c r="AA1209" s="58" t="s">
        <v>13</v>
      </c>
      <c r="AB1209" s="58" t="s">
        <v>13</v>
      </c>
      <c r="AC1209" s="56" t="s">
        <v>13</v>
      </c>
      <c r="AD1209" s="56" t="s">
        <v>7330</v>
      </c>
      <c r="AE1209" s="56" t="s">
        <v>13</v>
      </c>
      <c r="AF1209" s="56" t="s">
        <v>7330</v>
      </c>
      <c r="AG1209" s="56" t="s">
        <v>13</v>
      </c>
      <c r="AH1209" s="56" t="s">
        <v>13</v>
      </c>
    </row>
    <row r="1210" spans="1:34" ht="24.9" customHeight="1" x14ac:dyDescent="0.3">
      <c r="A1210" s="59" t="s">
        <v>3699</v>
      </c>
      <c r="B1210" s="60" t="s">
        <v>3698</v>
      </c>
      <c r="C1210" s="57" t="s">
        <v>110</v>
      </c>
      <c r="D1210" s="57"/>
      <c r="E1210" s="57">
        <v>0</v>
      </c>
      <c r="F1210" s="57">
        <v>1</v>
      </c>
      <c r="G1210" s="57">
        <v>0</v>
      </c>
      <c r="H1210" s="57">
        <v>1</v>
      </c>
      <c r="I1210" s="57">
        <v>1</v>
      </c>
      <c r="J1210" s="104">
        <v>1</v>
      </c>
      <c r="K1210" s="56" t="s">
        <v>3700</v>
      </c>
      <c r="L1210" s="57" t="s">
        <v>3701</v>
      </c>
      <c r="M1210" s="57" t="s">
        <v>110</v>
      </c>
      <c r="N1210" s="57" t="s">
        <v>7395</v>
      </c>
      <c r="O1210" s="57"/>
      <c r="P1210" s="56"/>
      <c r="Q1210" s="57"/>
      <c r="R1210" s="57" t="s">
        <v>18</v>
      </c>
      <c r="S1210" s="57" t="s">
        <v>113</v>
      </c>
      <c r="T1210" s="61" t="s">
        <v>13</v>
      </c>
      <c r="U1210" s="56" t="s">
        <v>7330</v>
      </c>
      <c r="V1210" s="61" t="s">
        <v>13</v>
      </c>
      <c r="W1210" s="61" t="s">
        <v>13</v>
      </c>
      <c r="X1210" s="61" t="s">
        <v>13</v>
      </c>
      <c r="Y1210" s="61" t="s">
        <v>13</v>
      </c>
      <c r="Z1210" s="61" t="s">
        <v>13</v>
      </c>
      <c r="AA1210" s="58" t="s">
        <v>7330</v>
      </c>
      <c r="AB1210" s="61" t="s">
        <v>13</v>
      </c>
      <c r="AC1210" s="56" t="s">
        <v>13</v>
      </c>
      <c r="AD1210" s="56" t="s">
        <v>13</v>
      </c>
      <c r="AE1210" s="56" t="s">
        <v>13</v>
      </c>
      <c r="AF1210" s="56" t="s">
        <v>13</v>
      </c>
      <c r="AG1210" s="56" t="s">
        <v>13</v>
      </c>
      <c r="AH1210" s="56" t="s">
        <v>13</v>
      </c>
    </row>
    <row r="1211" spans="1:34" ht="24.9" customHeight="1" x14ac:dyDescent="0.3">
      <c r="A1211" s="54" t="s">
        <v>1438</v>
      </c>
      <c r="B1211" s="55" t="s">
        <v>1427</v>
      </c>
      <c r="C1211" s="56" t="s">
        <v>1431</v>
      </c>
      <c r="D1211" s="56" t="s">
        <v>1428</v>
      </c>
      <c r="E1211" s="56">
        <v>2</v>
      </c>
      <c r="F1211" s="56">
        <v>1</v>
      </c>
      <c r="G1211" s="56">
        <v>5</v>
      </c>
      <c r="H1211" s="56">
        <v>8</v>
      </c>
      <c r="I1211" s="56">
        <v>15</v>
      </c>
      <c r="J1211" s="104">
        <v>0.53333333333333333</v>
      </c>
      <c r="K1211" s="56" t="s">
        <v>1439</v>
      </c>
      <c r="L1211" s="57" t="s">
        <v>1432</v>
      </c>
      <c r="M1211" s="57" t="s">
        <v>1431</v>
      </c>
      <c r="N1211" s="57">
        <v>100</v>
      </c>
      <c r="O1211" s="57"/>
      <c r="P1211" s="57"/>
      <c r="Q1211" s="57"/>
      <c r="R1211" s="56" t="s">
        <v>18</v>
      </c>
      <c r="S1211" s="57" t="s">
        <v>79</v>
      </c>
      <c r="T1211" s="58" t="s">
        <v>13</v>
      </c>
      <c r="U1211" s="56" t="s">
        <v>13</v>
      </c>
      <c r="V1211" s="58" t="s">
        <v>7330</v>
      </c>
      <c r="W1211" s="58" t="s">
        <v>13</v>
      </c>
      <c r="X1211" s="58" t="s">
        <v>13</v>
      </c>
      <c r="Y1211" s="58" t="s">
        <v>7330</v>
      </c>
      <c r="Z1211" s="58" t="s">
        <v>13</v>
      </c>
      <c r="AA1211" s="58" t="s">
        <v>13</v>
      </c>
      <c r="AB1211" s="58" t="s">
        <v>7330</v>
      </c>
      <c r="AC1211" s="56" t="s">
        <v>13</v>
      </c>
      <c r="AD1211" s="56" t="s">
        <v>13</v>
      </c>
      <c r="AE1211" s="56" t="s">
        <v>7330</v>
      </c>
      <c r="AF1211" s="56" t="s">
        <v>13</v>
      </c>
      <c r="AG1211" s="56" t="s">
        <v>13</v>
      </c>
      <c r="AH1211" s="56" t="s">
        <v>7330</v>
      </c>
    </row>
    <row r="1212" spans="1:34" ht="24.9" customHeight="1" x14ac:dyDescent="0.3">
      <c r="A1212" s="54" t="s">
        <v>1946</v>
      </c>
      <c r="B1212" s="55" t="s">
        <v>1936</v>
      </c>
      <c r="C1212" s="56" t="s">
        <v>1940</v>
      </c>
      <c r="D1212" s="56" t="s">
        <v>1937</v>
      </c>
      <c r="E1212" s="56">
        <v>5</v>
      </c>
      <c r="F1212" s="56">
        <v>1</v>
      </c>
      <c r="G1212" s="56">
        <v>1</v>
      </c>
      <c r="H1212" s="56">
        <v>7</v>
      </c>
      <c r="I1212" s="56">
        <v>14</v>
      </c>
      <c r="J1212" s="104">
        <v>0.5</v>
      </c>
      <c r="K1212" s="56" t="s">
        <v>1947</v>
      </c>
      <c r="L1212" s="56" t="s">
        <v>1941</v>
      </c>
      <c r="M1212" s="56" t="s">
        <v>1940</v>
      </c>
      <c r="N1212" s="56">
        <v>100</v>
      </c>
      <c r="O1212" s="56"/>
      <c r="P1212" s="56"/>
      <c r="Q1212" s="56"/>
      <c r="R1212" s="56" t="s">
        <v>18</v>
      </c>
      <c r="S1212" s="56" t="s">
        <v>534</v>
      </c>
      <c r="T1212" s="58" t="s">
        <v>7330</v>
      </c>
      <c r="U1212" s="56" t="s">
        <v>13</v>
      </c>
      <c r="V1212" s="58" t="s">
        <v>13</v>
      </c>
      <c r="W1212" s="58" t="s">
        <v>7330</v>
      </c>
      <c r="X1212" s="58" t="s">
        <v>13</v>
      </c>
      <c r="Y1212" s="58" t="s">
        <v>13</v>
      </c>
      <c r="Z1212" s="58" t="s">
        <v>13</v>
      </c>
      <c r="AA1212" s="58" t="s">
        <v>13</v>
      </c>
      <c r="AB1212" s="58" t="s">
        <v>13</v>
      </c>
      <c r="AC1212" s="56" t="s">
        <v>13</v>
      </c>
      <c r="AD1212" s="56" t="s">
        <v>13</v>
      </c>
      <c r="AE1212" s="56" t="s">
        <v>13</v>
      </c>
      <c r="AF1212" s="56" t="s">
        <v>13</v>
      </c>
      <c r="AG1212" s="56" t="s">
        <v>13</v>
      </c>
      <c r="AH1212" s="56" t="s">
        <v>13</v>
      </c>
    </row>
    <row r="1213" spans="1:34" ht="24.9" customHeight="1" x14ac:dyDescent="0.3">
      <c r="A1213" s="54" t="s">
        <v>1847</v>
      </c>
      <c r="B1213" s="55" t="s">
        <v>1841</v>
      </c>
      <c r="C1213" s="56" t="s">
        <v>1845</v>
      </c>
      <c r="D1213" s="56" t="s">
        <v>1842</v>
      </c>
      <c r="E1213" s="56">
        <v>0</v>
      </c>
      <c r="F1213" s="56">
        <v>1</v>
      </c>
      <c r="G1213" s="56">
        <v>1</v>
      </c>
      <c r="H1213" s="56">
        <v>2</v>
      </c>
      <c r="I1213" s="56">
        <v>40</v>
      </c>
      <c r="J1213" s="104">
        <v>0.05</v>
      </c>
      <c r="K1213" s="56" t="s">
        <v>1848</v>
      </c>
      <c r="L1213" s="56" t="s">
        <v>1846</v>
      </c>
      <c r="M1213" s="56" t="s">
        <v>1845</v>
      </c>
      <c r="N1213" s="56" t="s">
        <v>7386</v>
      </c>
      <c r="O1213" s="56"/>
      <c r="P1213" s="56"/>
      <c r="Q1213" s="56"/>
      <c r="R1213" s="56" t="s">
        <v>18</v>
      </c>
      <c r="S1213" s="56" t="s">
        <v>534</v>
      </c>
      <c r="T1213" s="58" t="s">
        <v>13</v>
      </c>
      <c r="U1213" s="56" t="s">
        <v>13</v>
      </c>
      <c r="V1213" s="58" t="s">
        <v>7330</v>
      </c>
      <c r="W1213" s="58" t="s">
        <v>13</v>
      </c>
      <c r="X1213" s="58" t="s">
        <v>13</v>
      </c>
      <c r="Y1213" s="58" t="s">
        <v>7330</v>
      </c>
      <c r="Z1213" s="58" t="s">
        <v>13</v>
      </c>
      <c r="AA1213" s="58" t="s">
        <v>7330</v>
      </c>
      <c r="AB1213" s="58" t="s">
        <v>13</v>
      </c>
      <c r="AC1213" s="56" t="s">
        <v>13</v>
      </c>
      <c r="AD1213" s="56" t="s">
        <v>13</v>
      </c>
      <c r="AE1213" s="56" t="s">
        <v>13</v>
      </c>
      <c r="AF1213" s="56" t="s">
        <v>13</v>
      </c>
      <c r="AG1213" s="56" t="s">
        <v>7330</v>
      </c>
      <c r="AH1213" s="56" t="s">
        <v>13</v>
      </c>
    </row>
    <row r="1214" spans="1:34" ht="24.9" customHeight="1" x14ac:dyDescent="0.3">
      <c r="A1214" s="59" t="s">
        <v>2799</v>
      </c>
      <c r="B1214" s="60" t="s">
        <v>2797</v>
      </c>
      <c r="C1214" s="57" t="s">
        <v>2801</v>
      </c>
      <c r="D1214" s="57" t="s">
        <v>2798</v>
      </c>
      <c r="E1214" s="57">
        <v>8</v>
      </c>
      <c r="F1214" s="57">
        <v>1</v>
      </c>
      <c r="G1214" s="57">
        <v>4</v>
      </c>
      <c r="H1214" s="57">
        <v>13</v>
      </c>
      <c r="I1214" s="57">
        <v>70</v>
      </c>
      <c r="J1214" s="104">
        <v>0.18571428571428572</v>
      </c>
      <c r="K1214" s="56" t="s">
        <v>2800</v>
      </c>
      <c r="L1214" s="57" t="s">
        <v>2802</v>
      </c>
      <c r="M1214" s="57" t="s">
        <v>2801</v>
      </c>
      <c r="N1214" s="57" t="s">
        <v>7386</v>
      </c>
      <c r="O1214" s="57"/>
      <c r="P1214" s="57"/>
      <c r="Q1214" s="57"/>
      <c r="R1214" s="57" t="s">
        <v>18</v>
      </c>
      <c r="S1214" s="56" t="s">
        <v>102</v>
      </c>
      <c r="T1214" s="61" t="s">
        <v>13</v>
      </c>
      <c r="U1214" s="56" t="s">
        <v>7330</v>
      </c>
      <c r="V1214" s="61" t="s">
        <v>13</v>
      </c>
      <c r="W1214" s="61" t="s">
        <v>13</v>
      </c>
      <c r="X1214" s="61" t="s">
        <v>7330</v>
      </c>
      <c r="Y1214" s="61" t="s">
        <v>13</v>
      </c>
      <c r="Z1214" s="61" t="s">
        <v>13</v>
      </c>
      <c r="AA1214" s="61" t="s">
        <v>13</v>
      </c>
      <c r="AB1214" s="61" t="s">
        <v>13</v>
      </c>
      <c r="AC1214" s="56" t="s">
        <v>13</v>
      </c>
      <c r="AD1214" s="56" t="s">
        <v>7330</v>
      </c>
      <c r="AE1214" s="56" t="s">
        <v>13</v>
      </c>
      <c r="AF1214" s="56" t="s">
        <v>13</v>
      </c>
      <c r="AG1214" s="56" t="s">
        <v>7330</v>
      </c>
      <c r="AH1214" s="56" t="s">
        <v>13</v>
      </c>
    </row>
    <row r="1215" spans="1:34" ht="24.9" customHeight="1" x14ac:dyDescent="0.3">
      <c r="A1215" s="54" t="s">
        <v>2053</v>
      </c>
      <c r="B1215" s="55" t="s">
        <v>2042</v>
      </c>
      <c r="C1215" s="56" t="s">
        <v>2046</v>
      </c>
      <c r="D1215" s="56" t="s">
        <v>2043</v>
      </c>
      <c r="E1215" s="56">
        <v>3</v>
      </c>
      <c r="F1215" s="56">
        <v>0</v>
      </c>
      <c r="G1215" s="56">
        <v>8</v>
      </c>
      <c r="H1215" s="56">
        <v>11</v>
      </c>
      <c r="I1215" s="56">
        <v>15</v>
      </c>
      <c r="J1215" s="104">
        <v>0.73333333333333328</v>
      </c>
      <c r="K1215" s="56" t="s">
        <v>2054</v>
      </c>
      <c r="L1215" s="56" t="s">
        <v>2047</v>
      </c>
      <c r="M1215" s="56" t="s">
        <v>2046</v>
      </c>
      <c r="N1215" s="56">
        <v>100</v>
      </c>
      <c r="O1215" s="56"/>
      <c r="P1215" s="56"/>
      <c r="Q1215" s="56"/>
      <c r="R1215" s="56" t="s">
        <v>18</v>
      </c>
      <c r="S1215" s="57" t="s">
        <v>55</v>
      </c>
      <c r="T1215" s="58" t="s">
        <v>13</v>
      </c>
      <c r="U1215" s="56" t="s">
        <v>13</v>
      </c>
      <c r="V1215" s="58" t="s">
        <v>7330</v>
      </c>
      <c r="W1215" s="58" t="s">
        <v>13</v>
      </c>
      <c r="X1215" s="58" t="s">
        <v>13</v>
      </c>
      <c r="Y1215" s="58" t="s">
        <v>7330</v>
      </c>
      <c r="Z1215" s="58" t="s">
        <v>13</v>
      </c>
      <c r="AA1215" s="58" t="s">
        <v>13</v>
      </c>
      <c r="AB1215" s="58" t="s">
        <v>7330</v>
      </c>
      <c r="AC1215" s="56" t="s">
        <v>13</v>
      </c>
      <c r="AD1215" s="56" t="s">
        <v>13</v>
      </c>
      <c r="AE1215" s="56" t="s">
        <v>7330</v>
      </c>
      <c r="AF1215" s="56" t="s">
        <v>13</v>
      </c>
      <c r="AG1215" s="56" t="s">
        <v>13</v>
      </c>
      <c r="AH1215" s="56" t="s">
        <v>7330</v>
      </c>
    </row>
    <row r="1216" spans="1:34" ht="24.9" customHeight="1" x14ac:dyDescent="0.3">
      <c r="A1216" s="54" t="s">
        <v>1862</v>
      </c>
      <c r="B1216" s="55" t="s">
        <v>1860</v>
      </c>
      <c r="C1216" s="56" t="s">
        <v>1864</v>
      </c>
      <c r="D1216" s="56" t="s">
        <v>1861</v>
      </c>
      <c r="E1216" s="56">
        <v>1</v>
      </c>
      <c r="F1216" s="56">
        <v>0</v>
      </c>
      <c r="G1216" s="56">
        <v>0</v>
      </c>
      <c r="H1216" s="56">
        <v>1</v>
      </c>
      <c r="I1216" s="56">
        <v>44</v>
      </c>
      <c r="J1216" s="104">
        <v>2.2727272727272728E-2</v>
      </c>
      <c r="K1216" s="56" t="s">
        <v>1863</v>
      </c>
      <c r="L1216" s="56" t="s">
        <v>1865</v>
      </c>
      <c r="M1216" s="56" t="s">
        <v>1864</v>
      </c>
      <c r="N1216" s="56">
        <v>100</v>
      </c>
      <c r="O1216" s="56"/>
      <c r="P1216" s="56"/>
      <c r="Q1216" s="56"/>
      <c r="R1216" s="56" t="s">
        <v>236</v>
      </c>
      <c r="S1216" s="56" t="s">
        <v>169</v>
      </c>
      <c r="T1216" s="58" t="s">
        <v>7330</v>
      </c>
      <c r="U1216" s="56" t="s">
        <v>13</v>
      </c>
      <c r="V1216" s="58" t="s">
        <v>13</v>
      </c>
      <c r="W1216" s="58" t="s">
        <v>7330</v>
      </c>
      <c r="X1216" s="58" t="s">
        <v>13</v>
      </c>
      <c r="Y1216" s="58" t="s">
        <v>13</v>
      </c>
      <c r="Z1216" s="58" t="s">
        <v>13</v>
      </c>
      <c r="AA1216" s="58" t="s">
        <v>13</v>
      </c>
      <c r="AB1216" s="58" t="s">
        <v>13</v>
      </c>
      <c r="AC1216" s="56" t="s">
        <v>13</v>
      </c>
      <c r="AD1216" s="56" t="s">
        <v>13</v>
      </c>
      <c r="AE1216" s="56" t="s">
        <v>13</v>
      </c>
      <c r="AF1216" s="56" t="s">
        <v>13</v>
      </c>
      <c r="AG1216" s="56" t="s">
        <v>13</v>
      </c>
      <c r="AH1216" s="56" t="s">
        <v>13</v>
      </c>
    </row>
    <row r="1217" spans="1:34" ht="24.9" customHeight="1" x14ac:dyDescent="0.3">
      <c r="A1217" s="54" t="s">
        <v>4374</v>
      </c>
      <c r="B1217" s="55" t="s">
        <v>4344</v>
      </c>
      <c r="C1217" s="56" t="s">
        <v>4348</v>
      </c>
      <c r="D1217" s="56" t="s">
        <v>4345</v>
      </c>
      <c r="E1217" s="56">
        <v>11</v>
      </c>
      <c r="F1217" s="56">
        <v>1</v>
      </c>
      <c r="G1217" s="56">
        <v>8</v>
      </c>
      <c r="H1217" s="56">
        <v>20</v>
      </c>
      <c r="I1217" s="56">
        <v>47</v>
      </c>
      <c r="J1217" s="104">
        <v>0.43</v>
      </c>
      <c r="K1217" s="56" t="s">
        <v>4375</v>
      </c>
      <c r="L1217" s="56" t="s">
        <v>4349</v>
      </c>
      <c r="M1217" s="56" t="s">
        <v>4350</v>
      </c>
      <c r="N1217" s="56" t="s">
        <v>7372</v>
      </c>
      <c r="O1217" s="56"/>
      <c r="P1217" s="56"/>
      <c r="Q1217" s="56"/>
      <c r="R1217" s="56" t="s">
        <v>18</v>
      </c>
      <c r="S1217" s="56" t="s">
        <v>465</v>
      </c>
      <c r="T1217" s="58" t="s">
        <v>7330</v>
      </c>
      <c r="U1217" s="56" t="s">
        <v>13</v>
      </c>
      <c r="V1217" s="58" t="s">
        <v>13</v>
      </c>
      <c r="W1217" s="58" t="s">
        <v>13</v>
      </c>
      <c r="X1217" s="58" t="s">
        <v>13</v>
      </c>
      <c r="Y1217" s="58" t="s">
        <v>13</v>
      </c>
      <c r="Z1217" s="58" t="s">
        <v>13</v>
      </c>
      <c r="AA1217" s="58" t="s">
        <v>13</v>
      </c>
      <c r="AB1217" s="58" t="s">
        <v>13</v>
      </c>
      <c r="AC1217" s="56" t="s">
        <v>13</v>
      </c>
      <c r="AD1217" s="56" t="s">
        <v>13</v>
      </c>
      <c r="AE1217" s="56" t="s">
        <v>13</v>
      </c>
      <c r="AF1217" s="56" t="s">
        <v>7330</v>
      </c>
      <c r="AG1217" s="56" t="s">
        <v>13</v>
      </c>
      <c r="AH1217" s="56" t="s">
        <v>13</v>
      </c>
    </row>
    <row r="1218" spans="1:34" ht="24.9" customHeight="1" x14ac:dyDescent="0.3">
      <c r="A1218" s="54" t="s">
        <v>3427</v>
      </c>
      <c r="B1218" s="55" t="s">
        <v>3420</v>
      </c>
      <c r="C1218" s="56" t="s">
        <v>3424</v>
      </c>
      <c r="D1218" s="56" t="s">
        <v>3421</v>
      </c>
      <c r="E1218" s="56">
        <v>2</v>
      </c>
      <c r="F1218" s="56">
        <v>0</v>
      </c>
      <c r="G1218" s="56">
        <v>0</v>
      </c>
      <c r="H1218" s="56">
        <v>2</v>
      </c>
      <c r="I1218" s="56">
        <v>12</v>
      </c>
      <c r="J1218" s="104">
        <v>0.16666666666666666</v>
      </c>
      <c r="K1218" s="56" t="s">
        <v>3428</v>
      </c>
      <c r="L1218" s="56" t="s">
        <v>3425</v>
      </c>
      <c r="M1218" s="56" t="s">
        <v>3426</v>
      </c>
      <c r="N1218" s="56">
        <v>100</v>
      </c>
      <c r="O1218" s="56"/>
      <c r="P1218" s="56"/>
      <c r="Q1218" s="56"/>
      <c r="R1218" s="56" t="s">
        <v>63</v>
      </c>
      <c r="S1218" s="56" t="s">
        <v>169</v>
      </c>
      <c r="T1218" s="58" t="s">
        <v>7330</v>
      </c>
      <c r="U1218" s="56" t="s">
        <v>13</v>
      </c>
      <c r="V1218" s="58" t="s">
        <v>13</v>
      </c>
      <c r="W1218" s="58" t="s">
        <v>7330</v>
      </c>
      <c r="X1218" s="58" t="s">
        <v>13</v>
      </c>
      <c r="Y1218" s="58" t="s">
        <v>13</v>
      </c>
      <c r="Z1218" s="58" t="s">
        <v>13</v>
      </c>
      <c r="AA1218" s="58" t="s">
        <v>13</v>
      </c>
      <c r="AB1218" s="58" t="s">
        <v>13</v>
      </c>
      <c r="AC1218" s="56" t="s">
        <v>13</v>
      </c>
      <c r="AD1218" s="56" t="s">
        <v>13</v>
      </c>
      <c r="AE1218" s="56" t="s">
        <v>13</v>
      </c>
      <c r="AF1218" s="56" t="s">
        <v>13</v>
      </c>
      <c r="AG1218" s="56" t="s">
        <v>13</v>
      </c>
      <c r="AH1218" s="56" t="s">
        <v>13</v>
      </c>
    </row>
    <row r="1219" spans="1:34" ht="24.9" customHeight="1" x14ac:dyDescent="0.3">
      <c r="A1219" s="54" t="s">
        <v>6513</v>
      </c>
      <c r="B1219" s="55" t="s">
        <v>6508</v>
      </c>
      <c r="C1219" s="56" t="s">
        <v>6511</v>
      </c>
      <c r="D1219" s="56"/>
      <c r="E1219" s="56">
        <v>2</v>
      </c>
      <c r="F1219" s="56">
        <v>0</v>
      </c>
      <c r="G1219" s="56">
        <v>0</v>
      </c>
      <c r="H1219" s="56">
        <v>2</v>
      </c>
      <c r="I1219" s="56">
        <v>5</v>
      </c>
      <c r="J1219" s="104">
        <v>0.4</v>
      </c>
      <c r="K1219" s="56" t="s">
        <v>6514</v>
      </c>
      <c r="L1219" s="56" t="s">
        <v>6512</v>
      </c>
      <c r="M1219" s="56" t="s">
        <v>6511</v>
      </c>
      <c r="N1219" s="56">
        <v>100</v>
      </c>
      <c r="O1219" s="56"/>
      <c r="P1219" s="56"/>
      <c r="Q1219" s="56"/>
      <c r="R1219" s="56" t="s">
        <v>18</v>
      </c>
      <c r="S1219" s="56" t="s">
        <v>55</v>
      </c>
      <c r="T1219" s="58" t="s">
        <v>7330</v>
      </c>
      <c r="U1219" s="56" t="s">
        <v>13</v>
      </c>
      <c r="V1219" s="58" t="s">
        <v>13</v>
      </c>
      <c r="W1219" s="58" t="s">
        <v>7330</v>
      </c>
      <c r="X1219" s="58" t="s">
        <v>13</v>
      </c>
      <c r="Y1219" s="58" t="s">
        <v>13</v>
      </c>
      <c r="Z1219" s="58" t="s">
        <v>13</v>
      </c>
      <c r="AA1219" s="58" t="s">
        <v>13</v>
      </c>
      <c r="AB1219" s="58" t="s">
        <v>13</v>
      </c>
      <c r="AC1219" s="56" t="s">
        <v>13</v>
      </c>
      <c r="AD1219" s="56" t="s">
        <v>13</v>
      </c>
      <c r="AE1219" s="56" t="s">
        <v>13</v>
      </c>
      <c r="AF1219" s="56" t="s">
        <v>13</v>
      </c>
      <c r="AG1219" s="56" t="s">
        <v>13</v>
      </c>
      <c r="AH1219" s="56" t="s">
        <v>13</v>
      </c>
    </row>
    <row r="1220" spans="1:34" ht="24.9" customHeight="1" x14ac:dyDescent="0.3">
      <c r="A1220" s="54" t="s">
        <v>6492</v>
      </c>
      <c r="B1220" s="55" t="s">
        <v>6481</v>
      </c>
      <c r="C1220" s="56" t="s">
        <v>6485</v>
      </c>
      <c r="D1220" s="56" t="s">
        <v>6482</v>
      </c>
      <c r="E1220" s="56">
        <v>3</v>
      </c>
      <c r="F1220" s="56">
        <v>2</v>
      </c>
      <c r="G1220" s="56">
        <v>1</v>
      </c>
      <c r="H1220" s="56">
        <v>6</v>
      </c>
      <c r="I1220" s="56">
        <v>55</v>
      </c>
      <c r="J1220" s="104">
        <v>0.10909090909090909</v>
      </c>
      <c r="K1220" s="56" t="s">
        <v>6493</v>
      </c>
      <c r="L1220" s="56" t="s">
        <v>13</v>
      </c>
      <c r="M1220" s="56" t="s">
        <v>13</v>
      </c>
      <c r="N1220" s="56" t="s">
        <v>13</v>
      </c>
      <c r="O1220" s="56"/>
      <c r="P1220" s="56"/>
      <c r="Q1220" s="56"/>
      <c r="R1220" s="56" t="s">
        <v>18</v>
      </c>
      <c r="S1220" s="56" t="s">
        <v>250</v>
      </c>
      <c r="T1220" s="58" t="s">
        <v>7330</v>
      </c>
      <c r="U1220" s="56" t="s">
        <v>13</v>
      </c>
      <c r="V1220" s="58" t="s">
        <v>13</v>
      </c>
      <c r="W1220" s="58" t="s">
        <v>7330</v>
      </c>
      <c r="X1220" s="58" t="s">
        <v>13</v>
      </c>
      <c r="Y1220" s="58" t="s">
        <v>13</v>
      </c>
      <c r="Z1220" s="58" t="s">
        <v>7330</v>
      </c>
      <c r="AA1220" s="58" t="s">
        <v>13</v>
      </c>
      <c r="AB1220" s="58" t="s">
        <v>13</v>
      </c>
      <c r="AC1220" s="56" t="s">
        <v>7330</v>
      </c>
      <c r="AD1220" s="56" t="s">
        <v>13</v>
      </c>
      <c r="AE1220" s="56" t="s">
        <v>13</v>
      </c>
      <c r="AF1220" s="56" t="s">
        <v>7330</v>
      </c>
      <c r="AG1220" s="56" t="s">
        <v>13</v>
      </c>
      <c r="AH1220" s="56" t="s">
        <v>13</v>
      </c>
    </row>
    <row r="1221" spans="1:34" ht="24.9" customHeight="1" x14ac:dyDescent="0.3">
      <c r="A1221" s="59" t="s">
        <v>3102</v>
      </c>
      <c r="B1221" s="60" t="s">
        <v>3101</v>
      </c>
      <c r="C1221" s="57" t="s">
        <v>3104</v>
      </c>
      <c r="D1221" s="57"/>
      <c r="E1221" s="57">
        <v>0</v>
      </c>
      <c r="F1221" s="57">
        <v>2</v>
      </c>
      <c r="G1221" s="57">
        <v>0</v>
      </c>
      <c r="H1221" s="57">
        <v>2</v>
      </c>
      <c r="I1221" s="57">
        <v>28</v>
      </c>
      <c r="J1221" s="104">
        <v>7.1428571428571425E-2</v>
      </c>
      <c r="K1221" s="56" t="s">
        <v>3103</v>
      </c>
      <c r="L1221" s="57" t="s">
        <v>3105</v>
      </c>
      <c r="M1221" s="57" t="s">
        <v>3106</v>
      </c>
      <c r="N1221" s="57">
        <v>100</v>
      </c>
      <c r="O1221" s="57"/>
      <c r="P1221" s="57"/>
      <c r="Q1221" s="57"/>
      <c r="R1221" s="57" t="s">
        <v>18</v>
      </c>
      <c r="S1221" s="57" t="s">
        <v>130</v>
      </c>
      <c r="T1221" s="61" t="s">
        <v>13</v>
      </c>
      <c r="U1221" s="56" t="s">
        <v>7330</v>
      </c>
      <c r="V1221" s="61" t="s">
        <v>13</v>
      </c>
      <c r="W1221" s="61" t="s">
        <v>13</v>
      </c>
      <c r="X1221" s="61" t="s">
        <v>7330</v>
      </c>
      <c r="Y1221" s="61" t="s">
        <v>13</v>
      </c>
      <c r="Z1221" s="61" t="s">
        <v>13</v>
      </c>
      <c r="AA1221" s="58" t="s">
        <v>7330</v>
      </c>
      <c r="AB1221" s="61" t="s">
        <v>13</v>
      </c>
      <c r="AC1221" s="56" t="s">
        <v>13</v>
      </c>
      <c r="AD1221" s="56" t="s">
        <v>13</v>
      </c>
      <c r="AE1221" s="56" t="s">
        <v>13</v>
      </c>
      <c r="AF1221" s="56" t="s">
        <v>13</v>
      </c>
      <c r="AG1221" s="56" t="s">
        <v>7330</v>
      </c>
      <c r="AH1221" s="56" t="s">
        <v>13</v>
      </c>
    </row>
    <row r="1222" spans="1:34" ht="24.9" customHeight="1" x14ac:dyDescent="0.3">
      <c r="A1222" s="54" t="s">
        <v>4444</v>
      </c>
      <c r="B1222" s="55" t="s">
        <v>4442</v>
      </c>
      <c r="C1222" s="56" t="s">
        <v>4446</v>
      </c>
      <c r="D1222" s="56" t="s">
        <v>4443</v>
      </c>
      <c r="E1222" s="56">
        <v>2</v>
      </c>
      <c r="F1222" s="56">
        <v>0</v>
      </c>
      <c r="G1222" s="56">
        <v>0</v>
      </c>
      <c r="H1222" s="56">
        <v>2</v>
      </c>
      <c r="I1222" s="56">
        <v>12</v>
      </c>
      <c r="J1222" s="104">
        <v>0.16666666666666666</v>
      </c>
      <c r="K1222" s="56" t="s">
        <v>4445</v>
      </c>
      <c r="L1222" s="56" t="s">
        <v>4447</v>
      </c>
      <c r="M1222" s="56" t="s">
        <v>4446</v>
      </c>
      <c r="N1222" s="56">
        <v>100</v>
      </c>
      <c r="O1222" s="56"/>
      <c r="P1222" s="56"/>
      <c r="Q1222" s="56"/>
      <c r="R1222" s="56" t="s">
        <v>236</v>
      </c>
      <c r="S1222" s="56" t="s">
        <v>403</v>
      </c>
      <c r="T1222" s="58" t="s">
        <v>7330</v>
      </c>
      <c r="U1222" s="56" t="s">
        <v>13</v>
      </c>
      <c r="V1222" s="58" t="s">
        <v>13</v>
      </c>
      <c r="W1222" s="58" t="s">
        <v>7330</v>
      </c>
      <c r="X1222" s="58" t="s">
        <v>13</v>
      </c>
      <c r="Y1222" s="58" t="s">
        <v>13</v>
      </c>
      <c r="Z1222" s="58" t="s">
        <v>13</v>
      </c>
      <c r="AA1222" s="58" t="s">
        <v>13</v>
      </c>
      <c r="AB1222" s="58" t="s">
        <v>13</v>
      </c>
      <c r="AC1222" s="56" t="s">
        <v>13</v>
      </c>
      <c r="AD1222" s="56" t="s">
        <v>13</v>
      </c>
      <c r="AE1222" s="56" t="s">
        <v>13</v>
      </c>
      <c r="AF1222" s="56" t="s">
        <v>13</v>
      </c>
      <c r="AG1222" s="56" t="s">
        <v>13</v>
      </c>
      <c r="AH1222" s="56" t="s">
        <v>13</v>
      </c>
    </row>
    <row r="1223" spans="1:34" ht="24.9" customHeight="1" x14ac:dyDescent="0.3">
      <c r="A1223" s="54" t="s">
        <v>1650</v>
      </c>
      <c r="B1223" s="55" t="s">
        <v>1631</v>
      </c>
      <c r="C1223" s="56" t="s">
        <v>1635</v>
      </c>
      <c r="D1223" s="56" t="s">
        <v>1632</v>
      </c>
      <c r="E1223" s="56">
        <v>4</v>
      </c>
      <c r="F1223" s="56">
        <v>1</v>
      </c>
      <c r="G1223" s="56">
        <v>3</v>
      </c>
      <c r="H1223" s="56">
        <v>8</v>
      </c>
      <c r="I1223" s="56">
        <v>38</v>
      </c>
      <c r="J1223" s="104">
        <v>0.21052631578947367</v>
      </c>
      <c r="K1223" s="56" t="s">
        <v>1651</v>
      </c>
      <c r="L1223" s="56" t="s">
        <v>1636</v>
      </c>
      <c r="M1223" s="56" t="s">
        <v>1637</v>
      </c>
      <c r="N1223" s="56" t="s">
        <v>7378</v>
      </c>
      <c r="O1223" s="56"/>
      <c r="P1223" s="56"/>
      <c r="Q1223" s="56"/>
      <c r="R1223" s="56" t="s">
        <v>18</v>
      </c>
      <c r="S1223" s="57" t="s">
        <v>130</v>
      </c>
      <c r="T1223" s="58" t="s">
        <v>7330</v>
      </c>
      <c r="U1223" s="56" t="s">
        <v>13</v>
      </c>
      <c r="V1223" s="58" t="s">
        <v>13</v>
      </c>
      <c r="W1223" s="58" t="s">
        <v>7330</v>
      </c>
      <c r="X1223" s="58" t="s">
        <v>13</v>
      </c>
      <c r="Y1223" s="58" t="s">
        <v>13</v>
      </c>
      <c r="Z1223" s="58" t="s">
        <v>13</v>
      </c>
      <c r="AA1223" s="58" t="s">
        <v>13</v>
      </c>
      <c r="AB1223" s="58" t="s">
        <v>13</v>
      </c>
      <c r="AC1223" s="56" t="s">
        <v>13</v>
      </c>
      <c r="AD1223" s="56" t="s">
        <v>13</v>
      </c>
      <c r="AE1223" s="56" t="s">
        <v>13</v>
      </c>
      <c r="AF1223" s="56" t="s">
        <v>13</v>
      </c>
      <c r="AG1223" s="56" t="s">
        <v>13</v>
      </c>
      <c r="AH1223" s="56" t="s">
        <v>13</v>
      </c>
    </row>
    <row r="1224" spans="1:34" ht="24.9" customHeight="1" x14ac:dyDescent="0.3">
      <c r="A1224" s="54" t="s">
        <v>7213</v>
      </c>
      <c r="B1224" s="55" t="s">
        <v>7211</v>
      </c>
      <c r="C1224" s="56" t="s">
        <v>7215</v>
      </c>
      <c r="D1224" s="56" t="s">
        <v>7212</v>
      </c>
      <c r="E1224" s="56">
        <v>1</v>
      </c>
      <c r="F1224" s="56">
        <v>0</v>
      </c>
      <c r="G1224" s="56">
        <v>0</v>
      </c>
      <c r="H1224" s="56">
        <v>1</v>
      </c>
      <c r="I1224" s="56">
        <v>9</v>
      </c>
      <c r="J1224" s="104">
        <v>0.1111111111111111</v>
      </c>
      <c r="K1224" s="56" t="s">
        <v>7214</v>
      </c>
      <c r="L1224" s="56" t="s">
        <v>7216</v>
      </c>
      <c r="M1224" s="56" t="s">
        <v>7217</v>
      </c>
      <c r="N1224" s="56" t="s">
        <v>7375</v>
      </c>
      <c r="O1224" s="56"/>
      <c r="P1224" s="56"/>
      <c r="Q1224" s="56"/>
      <c r="R1224" s="56" t="s">
        <v>112</v>
      </c>
      <c r="S1224" s="57" t="s">
        <v>418</v>
      </c>
      <c r="T1224" s="58" t="s">
        <v>7330</v>
      </c>
      <c r="U1224" s="56" t="s">
        <v>13</v>
      </c>
      <c r="V1224" s="58" t="s">
        <v>13</v>
      </c>
      <c r="W1224" s="58" t="s">
        <v>7330</v>
      </c>
      <c r="X1224" s="58" t="s">
        <v>13</v>
      </c>
      <c r="Y1224" s="58" t="s">
        <v>13</v>
      </c>
      <c r="Z1224" s="58" t="s">
        <v>13</v>
      </c>
      <c r="AA1224" s="58" t="s">
        <v>13</v>
      </c>
      <c r="AB1224" s="58" t="s">
        <v>13</v>
      </c>
      <c r="AC1224" s="56" t="s">
        <v>13</v>
      </c>
      <c r="AD1224" s="56" t="s">
        <v>13</v>
      </c>
      <c r="AE1224" s="56" t="s">
        <v>13</v>
      </c>
      <c r="AF1224" s="56" t="s">
        <v>13</v>
      </c>
      <c r="AG1224" s="56" t="s">
        <v>13</v>
      </c>
      <c r="AH1224" s="56" t="s">
        <v>13</v>
      </c>
    </row>
    <row r="1225" spans="1:34" ht="24.9" customHeight="1" x14ac:dyDescent="0.3">
      <c r="A1225" s="54" t="s">
        <v>3679</v>
      </c>
      <c r="B1225" s="55" t="s">
        <v>3672</v>
      </c>
      <c r="C1225" s="56" t="s">
        <v>3676</v>
      </c>
      <c r="D1225" s="56" t="s">
        <v>3673</v>
      </c>
      <c r="E1225" s="56">
        <v>1</v>
      </c>
      <c r="F1225" s="56">
        <v>1</v>
      </c>
      <c r="G1225" s="56">
        <v>1</v>
      </c>
      <c r="H1225" s="56">
        <v>3</v>
      </c>
      <c r="I1225" s="56">
        <v>20</v>
      </c>
      <c r="J1225" s="104">
        <v>0.15</v>
      </c>
      <c r="K1225" s="56" t="s">
        <v>3680</v>
      </c>
      <c r="L1225" s="56" t="s">
        <v>3677</v>
      </c>
      <c r="M1225" s="56" t="s">
        <v>3676</v>
      </c>
      <c r="N1225" s="56" t="s">
        <v>7387</v>
      </c>
      <c r="O1225" s="56"/>
      <c r="P1225" s="56"/>
      <c r="Q1225" s="56"/>
      <c r="R1225" s="56" t="s">
        <v>18</v>
      </c>
      <c r="S1225" s="56" t="s">
        <v>102</v>
      </c>
      <c r="T1225" s="58" t="s">
        <v>13</v>
      </c>
      <c r="U1225" s="56" t="s">
        <v>13</v>
      </c>
      <c r="V1225" s="58" t="s">
        <v>7330</v>
      </c>
      <c r="W1225" s="58" t="s">
        <v>13</v>
      </c>
      <c r="X1225" s="58" t="s">
        <v>13</v>
      </c>
      <c r="Y1225" s="58" t="s">
        <v>7330</v>
      </c>
      <c r="Z1225" s="58" t="s">
        <v>7330</v>
      </c>
      <c r="AA1225" s="58" t="s">
        <v>13</v>
      </c>
      <c r="AB1225" s="58" t="s">
        <v>13</v>
      </c>
      <c r="AC1225" s="56" t="s">
        <v>13</v>
      </c>
      <c r="AD1225" s="56" t="s">
        <v>13</v>
      </c>
      <c r="AE1225" s="56" t="s">
        <v>7330</v>
      </c>
      <c r="AF1225" s="56" t="s">
        <v>13</v>
      </c>
      <c r="AG1225" s="56" t="s">
        <v>13</v>
      </c>
      <c r="AH1225" s="56" t="s">
        <v>7330</v>
      </c>
    </row>
    <row r="1226" spans="1:34" ht="24.9" customHeight="1" x14ac:dyDescent="0.3">
      <c r="A1226" s="54" t="s">
        <v>6662</v>
      </c>
      <c r="B1226" s="55" t="s">
        <v>6646</v>
      </c>
      <c r="C1226" s="56" t="s">
        <v>2250</v>
      </c>
      <c r="D1226" s="56" t="s">
        <v>6647</v>
      </c>
      <c r="E1226" s="56">
        <v>3</v>
      </c>
      <c r="F1226" s="56">
        <v>1</v>
      </c>
      <c r="G1226" s="56">
        <v>4</v>
      </c>
      <c r="H1226" s="56">
        <v>8</v>
      </c>
      <c r="I1226" s="56">
        <v>22</v>
      </c>
      <c r="J1226" s="104">
        <v>0.36363636363636365</v>
      </c>
      <c r="K1226" s="56" t="s">
        <v>6663</v>
      </c>
      <c r="L1226" s="56" t="s">
        <v>6650</v>
      </c>
      <c r="M1226" s="56" t="s">
        <v>6651</v>
      </c>
      <c r="N1226" s="56" t="s">
        <v>7374</v>
      </c>
      <c r="O1226" s="56"/>
      <c r="P1226" s="56"/>
      <c r="Q1226" s="56"/>
      <c r="R1226" s="56" t="s">
        <v>18</v>
      </c>
      <c r="S1226" s="56" t="s">
        <v>102</v>
      </c>
      <c r="T1226" s="58" t="s">
        <v>7330</v>
      </c>
      <c r="U1226" s="56" t="s">
        <v>13</v>
      </c>
      <c r="V1226" s="58" t="s">
        <v>13</v>
      </c>
      <c r="W1226" s="58" t="s">
        <v>7330</v>
      </c>
      <c r="X1226" s="58" t="s">
        <v>13</v>
      </c>
      <c r="Y1226" s="58" t="s">
        <v>13</v>
      </c>
      <c r="Z1226" s="58" t="s">
        <v>7330</v>
      </c>
      <c r="AA1226" s="58" t="s">
        <v>13</v>
      </c>
      <c r="AB1226" s="58" t="s">
        <v>13</v>
      </c>
      <c r="AC1226" s="56" t="s">
        <v>7330</v>
      </c>
      <c r="AD1226" s="56" t="s">
        <v>13</v>
      </c>
      <c r="AE1226" s="56" t="s">
        <v>13</v>
      </c>
      <c r="AF1226" s="56" t="s">
        <v>7330</v>
      </c>
      <c r="AG1226" s="56" t="s">
        <v>13</v>
      </c>
      <c r="AH1226" s="56" t="s">
        <v>13</v>
      </c>
    </row>
    <row r="1227" spans="1:34" ht="24.9" customHeight="1" x14ac:dyDescent="0.3">
      <c r="A1227" s="54" t="s">
        <v>3589</v>
      </c>
      <c r="B1227" s="55" t="s">
        <v>3577</v>
      </c>
      <c r="C1227" s="56" t="s">
        <v>3581</v>
      </c>
      <c r="D1227" s="56" t="s">
        <v>3578</v>
      </c>
      <c r="E1227" s="56">
        <v>1</v>
      </c>
      <c r="F1227" s="56">
        <v>3</v>
      </c>
      <c r="G1227" s="56">
        <v>1</v>
      </c>
      <c r="H1227" s="56">
        <v>5</v>
      </c>
      <c r="I1227" s="56">
        <v>17</v>
      </c>
      <c r="J1227" s="104">
        <v>0.29411764705882354</v>
      </c>
      <c r="K1227" s="56" t="s">
        <v>3590</v>
      </c>
      <c r="L1227" s="56" t="s">
        <v>3582</v>
      </c>
      <c r="M1227" s="56" t="s">
        <v>3583</v>
      </c>
      <c r="N1227" s="56" t="s">
        <v>7387</v>
      </c>
      <c r="O1227" s="56"/>
      <c r="P1227" s="56"/>
      <c r="Q1227" s="56"/>
      <c r="R1227" s="56" t="s">
        <v>18</v>
      </c>
      <c r="S1227" s="56" t="s">
        <v>465</v>
      </c>
      <c r="T1227" s="58" t="s">
        <v>13</v>
      </c>
      <c r="U1227" s="56" t="s">
        <v>13</v>
      </c>
      <c r="V1227" s="58" t="s">
        <v>7330</v>
      </c>
      <c r="W1227" s="58" t="s">
        <v>13</v>
      </c>
      <c r="X1227" s="58" t="s">
        <v>13</v>
      </c>
      <c r="Y1227" s="58" t="s">
        <v>7330</v>
      </c>
      <c r="Z1227" s="58" t="s">
        <v>13</v>
      </c>
      <c r="AA1227" s="58" t="s">
        <v>13</v>
      </c>
      <c r="AB1227" s="58" t="s">
        <v>13</v>
      </c>
      <c r="AC1227" s="56" t="s">
        <v>13</v>
      </c>
      <c r="AD1227" s="56" t="s">
        <v>7330</v>
      </c>
      <c r="AE1227" s="56" t="s">
        <v>13</v>
      </c>
      <c r="AF1227" s="56" t="s">
        <v>13</v>
      </c>
      <c r="AG1227" s="56" t="s">
        <v>13</v>
      </c>
      <c r="AH1227" s="56" t="s">
        <v>13</v>
      </c>
    </row>
    <row r="1228" spans="1:34" ht="24.9" customHeight="1" x14ac:dyDescent="0.3">
      <c r="A1228" s="59" t="s">
        <v>2259</v>
      </c>
      <c r="B1228" s="60" t="s">
        <v>2253</v>
      </c>
      <c r="C1228" s="57" t="s">
        <v>2256</v>
      </c>
      <c r="D1228" s="57"/>
      <c r="E1228" s="57">
        <v>2</v>
      </c>
      <c r="F1228" s="57">
        <v>2</v>
      </c>
      <c r="G1228" s="57">
        <v>4</v>
      </c>
      <c r="H1228" s="57">
        <v>8</v>
      </c>
      <c r="I1228" s="57">
        <v>14</v>
      </c>
      <c r="J1228" s="104">
        <v>0.5714285714285714</v>
      </c>
      <c r="K1228" s="56" t="s">
        <v>2260</v>
      </c>
      <c r="L1228" s="57" t="s">
        <v>2257</v>
      </c>
      <c r="M1228" s="57" t="s">
        <v>2258</v>
      </c>
      <c r="N1228" s="57">
        <v>100</v>
      </c>
      <c r="O1228" s="57"/>
      <c r="P1228" s="57"/>
      <c r="Q1228" s="57"/>
      <c r="R1228" s="57" t="s">
        <v>18</v>
      </c>
      <c r="S1228" s="56" t="s">
        <v>149</v>
      </c>
      <c r="T1228" s="61" t="s">
        <v>13</v>
      </c>
      <c r="U1228" s="56" t="s">
        <v>7330</v>
      </c>
      <c r="V1228" s="61" t="s">
        <v>13</v>
      </c>
      <c r="W1228" s="61" t="s">
        <v>13</v>
      </c>
      <c r="X1228" s="61" t="s">
        <v>13</v>
      </c>
      <c r="Y1228" s="61" t="s">
        <v>13</v>
      </c>
      <c r="Z1228" s="61" t="s">
        <v>13</v>
      </c>
      <c r="AA1228" s="61" t="s">
        <v>13</v>
      </c>
      <c r="AB1228" s="61" t="s">
        <v>13</v>
      </c>
      <c r="AC1228" s="56" t="s">
        <v>13</v>
      </c>
      <c r="AD1228" s="56" t="s">
        <v>13</v>
      </c>
      <c r="AE1228" s="56" t="s">
        <v>13</v>
      </c>
      <c r="AF1228" s="56" t="s">
        <v>13</v>
      </c>
      <c r="AG1228" s="56" t="s">
        <v>7330</v>
      </c>
      <c r="AH1228" s="56" t="s">
        <v>13</v>
      </c>
    </row>
    <row r="1229" spans="1:34" ht="24.9" customHeight="1" x14ac:dyDescent="0.3">
      <c r="A1229" s="54" t="s">
        <v>2232</v>
      </c>
      <c r="B1229" s="55" t="s">
        <v>2226</v>
      </c>
      <c r="C1229" s="56" t="s">
        <v>2229</v>
      </c>
      <c r="D1229" s="56"/>
      <c r="E1229" s="56">
        <v>0</v>
      </c>
      <c r="F1229" s="56">
        <v>1</v>
      </c>
      <c r="G1229" s="56">
        <v>1</v>
      </c>
      <c r="H1229" s="56">
        <v>2</v>
      </c>
      <c r="I1229" s="56">
        <v>14</v>
      </c>
      <c r="J1229" s="104">
        <v>0.14285714285714285</v>
      </c>
      <c r="K1229" s="56" t="s">
        <v>2233</v>
      </c>
      <c r="L1229" s="56" t="s">
        <v>2230</v>
      </c>
      <c r="M1229" s="56" t="s">
        <v>2231</v>
      </c>
      <c r="N1229" s="56" t="s">
        <v>7375</v>
      </c>
      <c r="O1229" s="56"/>
      <c r="P1229" s="56"/>
      <c r="Q1229" s="56"/>
      <c r="R1229" s="56" t="s">
        <v>18</v>
      </c>
      <c r="S1229" s="57" t="s">
        <v>55</v>
      </c>
      <c r="T1229" s="58" t="s">
        <v>13</v>
      </c>
      <c r="U1229" s="56" t="s">
        <v>13</v>
      </c>
      <c r="V1229" s="58" t="s">
        <v>7330</v>
      </c>
      <c r="W1229" s="58" t="s">
        <v>13</v>
      </c>
      <c r="X1229" s="58" t="s">
        <v>13</v>
      </c>
      <c r="Y1229" s="58" t="s">
        <v>7330</v>
      </c>
      <c r="Z1229" s="58" t="s">
        <v>13</v>
      </c>
      <c r="AA1229" s="58" t="s">
        <v>13</v>
      </c>
      <c r="AB1229" s="58" t="s">
        <v>13</v>
      </c>
      <c r="AC1229" s="56" t="s">
        <v>13</v>
      </c>
      <c r="AD1229" s="56" t="s">
        <v>13</v>
      </c>
      <c r="AE1229" s="56" t="s">
        <v>13</v>
      </c>
      <c r="AF1229" s="56" t="s">
        <v>13</v>
      </c>
      <c r="AG1229" s="56" t="s">
        <v>13</v>
      </c>
      <c r="AH1229" s="56" t="s">
        <v>13</v>
      </c>
    </row>
    <row r="1230" spans="1:34" ht="24.9" customHeight="1" x14ac:dyDescent="0.3">
      <c r="A1230" s="59" t="s">
        <v>23</v>
      </c>
      <c r="B1230" s="60" t="s">
        <v>21</v>
      </c>
      <c r="C1230" s="57" t="s">
        <v>26</v>
      </c>
      <c r="D1230" s="57" t="s">
        <v>22</v>
      </c>
      <c r="E1230" s="57">
        <v>2</v>
      </c>
      <c r="F1230" s="57">
        <v>1</v>
      </c>
      <c r="G1230" s="57">
        <v>1</v>
      </c>
      <c r="H1230" s="57">
        <v>4</v>
      </c>
      <c r="I1230" s="57">
        <v>12</v>
      </c>
      <c r="J1230" s="104">
        <v>0.33333333333333331</v>
      </c>
      <c r="K1230" s="56" t="s">
        <v>25</v>
      </c>
      <c r="L1230" s="57" t="s">
        <v>27</v>
      </c>
      <c r="M1230" s="57" t="s">
        <v>28</v>
      </c>
      <c r="N1230" s="57">
        <v>100</v>
      </c>
      <c r="O1230" s="57"/>
      <c r="P1230" s="57"/>
      <c r="Q1230" s="57"/>
      <c r="R1230" s="57" t="s">
        <v>18</v>
      </c>
      <c r="S1230" s="57" t="s">
        <v>19</v>
      </c>
      <c r="T1230" s="61" t="s">
        <v>13</v>
      </c>
      <c r="U1230" s="56" t="s">
        <v>7330</v>
      </c>
      <c r="V1230" s="61" t="s">
        <v>13</v>
      </c>
      <c r="W1230" s="61" t="s">
        <v>13</v>
      </c>
      <c r="X1230" s="61" t="s">
        <v>13</v>
      </c>
      <c r="Y1230" s="61" t="s">
        <v>13</v>
      </c>
      <c r="Z1230" s="61" t="s">
        <v>13</v>
      </c>
      <c r="AA1230" s="58" t="s">
        <v>7330</v>
      </c>
      <c r="AB1230" s="61" t="s">
        <v>13</v>
      </c>
      <c r="AC1230" s="56" t="s">
        <v>13</v>
      </c>
      <c r="AD1230" s="56" t="s">
        <v>13</v>
      </c>
      <c r="AE1230" s="56" t="s">
        <v>13</v>
      </c>
      <c r="AF1230" s="56" t="s">
        <v>13</v>
      </c>
      <c r="AG1230" s="56" t="s">
        <v>13</v>
      </c>
      <c r="AH1230" s="56" t="s">
        <v>13</v>
      </c>
    </row>
    <row r="1231" spans="1:34" ht="24.9" customHeight="1" x14ac:dyDescent="0.3">
      <c r="A1231" s="54" t="s">
        <v>3482</v>
      </c>
      <c r="B1231" s="55" t="s">
        <v>3481</v>
      </c>
      <c r="C1231" s="56" t="s">
        <v>3484</v>
      </c>
      <c r="D1231" s="56"/>
      <c r="E1231" s="56">
        <v>1</v>
      </c>
      <c r="F1231" s="56">
        <v>0</v>
      </c>
      <c r="G1231" s="56">
        <v>4</v>
      </c>
      <c r="H1231" s="56">
        <v>5</v>
      </c>
      <c r="I1231" s="56">
        <v>10</v>
      </c>
      <c r="J1231" s="104">
        <v>0.5</v>
      </c>
      <c r="K1231" s="56" t="s">
        <v>3483</v>
      </c>
      <c r="L1231" s="56" t="s">
        <v>3485</v>
      </c>
      <c r="M1231" s="56" t="s">
        <v>3486</v>
      </c>
      <c r="N1231" s="56" t="s">
        <v>7374</v>
      </c>
      <c r="O1231" s="56"/>
      <c r="P1231" s="56"/>
      <c r="Q1231" s="56"/>
      <c r="R1231" s="56" t="s">
        <v>18</v>
      </c>
      <c r="S1231" s="56" t="s">
        <v>644</v>
      </c>
      <c r="T1231" s="58" t="s">
        <v>13</v>
      </c>
      <c r="U1231" s="56" t="s">
        <v>13</v>
      </c>
      <c r="V1231" s="58" t="s">
        <v>7330</v>
      </c>
      <c r="W1231" s="58" t="s">
        <v>13</v>
      </c>
      <c r="X1231" s="58" t="s">
        <v>13</v>
      </c>
      <c r="Y1231" s="58" t="s">
        <v>7330</v>
      </c>
      <c r="Z1231" s="58" t="s">
        <v>13</v>
      </c>
      <c r="AA1231" s="58" t="s">
        <v>7330</v>
      </c>
      <c r="AB1231" s="58" t="s">
        <v>13</v>
      </c>
      <c r="AC1231" s="56" t="s">
        <v>13</v>
      </c>
      <c r="AD1231" s="56" t="s">
        <v>13</v>
      </c>
      <c r="AE1231" s="56" t="s">
        <v>7330</v>
      </c>
      <c r="AF1231" s="56" t="s">
        <v>13</v>
      </c>
      <c r="AG1231" s="56" t="s">
        <v>13</v>
      </c>
      <c r="AH1231" s="56" t="s">
        <v>7330</v>
      </c>
    </row>
    <row r="1232" spans="1:34" ht="24.9" customHeight="1" x14ac:dyDescent="0.3">
      <c r="A1232" s="54" t="s">
        <v>2464</v>
      </c>
      <c r="B1232" s="55" t="s">
        <v>2458</v>
      </c>
      <c r="C1232" s="56" t="s">
        <v>110</v>
      </c>
      <c r="D1232" s="56"/>
      <c r="E1232" s="56">
        <v>5</v>
      </c>
      <c r="F1232" s="56">
        <v>0</v>
      </c>
      <c r="G1232" s="56">
        <v>1</v>
      </c>
      <c r="H1232" s="56">
        <v>6</v>
      </c>
      <c r="I1232" s="56">
        <v>25</v>
      </c>
      <c r="J1232" s="104">
        <v>0.24</v>
      </c>
      <c r="K1232" s="56" t="s">
        <v>2465</v>
      </c>
      <c r="L1232" s="56" t="s">
        <v>2461</v>
      </c>
      <c r="M1232" s="56" t="s">
        <v>110</v>
      </c>
      <c r="N1232" s="56" t="s">
        <v>7383</v>
      </c>
      <c r="O1232" s="57" t="s">
        <v>17906</v>
      </c>
      <c r="P1232" s="56" t="s">
        <v>2387</v>
      </c>
      <c r="Q1232" s="56" t="s">
        <v>7377</v>
      </c>
      <c r="R1232" s="56" t="s">
        <v>63</v>
      </c>
      <c r="S1232" s="56" t="s">
        <v>250</v>
      </c>
      <c r="T1232" s="58" t="s">
        <v>7330</v>
      </c>
      <c r="U1232" s="56" t="s">
        <v>13</v>
      </c>
      <c r="V1232" s="58" t="s">
        <v>13</v>
      </c>
      <c r="W1232" s="58" t="s">
        <v>7330</v>
      </c>
      <c r="X1232" s="58" t="s">
        <v>13</v>
      </c>
      <c r="Y1232" s="58" t="s">
        <v>13</v>
      </c>
      <c r="Z1232" s="58" t="s">
        <v>13</v>
      </c>
      <c r="AA1232" s="58" t="s">
        <v>13</v>
      </c>
      <c r="AB1232" s="58" t="s">
        <v>13</v>
      </c>
      <c r="AC1232" s="56" t="s">
        <v>13</v>
      </c>
      <c r="AD1232" s="56" t="s">
        <v>13</v>
      </c>
      <c r="AE1232" s="56" t="s">
        <v>13</v>
      </c>
      <c r="AF1232" s="56" t="s">
        <v>13</v>
      </c>
      <c r="AG1232" s="56" t="s">
        <v>13</v>
      </c>
      <c r="AH1232" s="56" t="s">
        <v>13</v>
      </c>
    </row>
    <row r="1233" spans="1:34" ht="24.9" customHeight="1" x14ac:dyDescent="0.3">
      <c r="A1233" s="54" t="s">
        <v>3231</v>
      </c>
      <c r="B1233" s="55" t="s">
        <v>3230</v>
      </c>
      <c r="C1233" s="56" t="s">
        <v>401</v>
      </c>
      <c r="D1233" s="56"/>
      <c r="E1233" s="56">
        <v>1</v>
      </c>
      <c r="F1233" s="56">
        <v>0</v>
      </c>
      <c r="G1233" s="56">
        <v>0</v>
      </c>
      <c r="H1233" s="56">
        <v>1</v>
      </c>
      <c r="I1233" s="56">
        <v>6</v>
      </c>
      <c r="J1233" s="104">
        <v>0.16666666666666666</v>
      </c>
      <c r="K1233" s="56" t="s">
        <v>3232</v>
      </c>
      <c r="L1233" s="56" t="s">
        <v>3233</v>
      </c>
      <c r="M1233" s="56" t="s">
        <v>202</v>
      </c>
      <c r="N1233" s="56">
        <v>100</v>
      </c>
      <c r="O1233" s="56"/>
      <c r="P1233" s="56"/>
      <c r="Q1233" s="56"/>
      <c r="R1233" s="56" t="s">
        <v>18</v>
      </c>
      <c r="S1233" s="56" t="s">
        <v>113</v>
      </c>
      <c r="T1233" s="58" t="s">
        <v>7330</v>
      </c>
      <c r="U1233" s="56" t="s">
        <v>13</v>
      </c>
      <c r="V1233" s="58" t="s">
        <v>13</v>
      </c>
      <c r="W1233" s="58" t="s">
        <v>7330</v>
      </c>
      <c r="X1233" s="58" t="s">
        <v>13</v>
      </c>
      <c r="Y1233" s="58" t="s">
        <v>13</v>
      </c>
      <c r="Z1233" s="58" t="s">
        <v>13</v>
      </c>
      <c r="AA1233" s="58" t="s">
        <v>13</v>
      </c>
      <c r="AB1233" s="58" t="s">
        <v>13</v>
      </c>
      <c r="AC1233" s="56" t="s">
        <v>13</v>
      </c>
      <c r="AD1233" s="56" t="s">
        <v>13</v>
      </c>
      <c r="AE1233" s="56" t="s">
        <v>13</v>
      </c>
      <c r="AF1233" s="56" t="s">
        <v>13</v>
      </c>
      <c r="AG1233" s="56" t="s">
        <v>13</v>
      </c>
      <c r="AH1233" s="56" t="s">
        <v>13</v>
      </c>
    </row>
    <row r="1234" spans="1:34" ht="24.9" customHeight="1" x14ac:dyDescent="0.3">
      <c r="A1234" s="54" t="s">
        <v>3645</v>
      </c>
      <c r="B1234" s="55" t="s">
        <v>3644</v>
      </c>
      <c r="C1234" s="56" t="s">
        <v>110</v>
      </c>
      <c r="D1234" s="56"/>
      <c r="E1234" s="56">
        <v>1</v>
      </c>
      <c r="F1234" s="56">
        <v>0</v>
      </c>
      <c r="G1234" s="56">
        <v>0</v>
      </c>
      <c r="H1234" s="56">
        <v>1</v>
      </c>
      <c r="I1234" s="56">
        <v>14</v>
      </c>
      <c r="J1234" s="104">
        <v>7.1428571428571425E-2</v>
      </c>
      <c r="K1234" s="56" t="s">
        <v>3646</v>
      </c>
      <c r="L1234" s="56" t="s">
        <v>3647</v>
      </c>
      <c r="M1234" s="56" t="s">
        <v>110</v>
      </c>
      <c r="N1234" s="56" t="s">
        <v>7402</v>
      </c>
      <c r="O1234" s="57" t="s">
        <v>17984</v>
      </c>
      <c r="P1234" s="56" t="s">
        <v>3648</v>
      </c>
      <c r="Q1234" s="56" t="s">
        <v>7388</v>
      </c>
      <c r="R1234" s="56" t="s">
        <v>18</v>
      </c>
      <c r="S1234" s="56" t="s">
        <v>79</v>
      </c>
      <c r="T1234" s="58" t="s">
        <v>7330</v>
      </c>
      <c r="U1234" s="56" t="s">
        <v>13</v>
      </c>
      <c r="V1234" s="58" t="s">
        <v>13</v>
      </c>
      <c r="W1234" s="58" t="s">
        <v>7330</v>
      </c>
      <c r="X1234" s="58" t="s">
        <v>13</v>
      </c>
      <c r="Y1234" s="58" t="s">
        <v>13</v>
      </c>
      <c r="Z1234" s="58" t="s">
        <v>13</v>
      </c>
      <c r="AA1234" s="58" t="s">
        <v>13</v>
      </c>
      <c r="AB1234" s="58" t="s">
        <v>13</v>
      </c>
      <c r="AC1234" s="56" t="s">
        <v>13</v>
      </c>
      <c r="AD1234" s="56" t="s">
        <v>13</v>
      </c>
      <c r="AE1234" s="56" t="s">
        <v>13</v>
      </c>
      <c r="AF1234" s="56" t="s">
        <v>13</v>
      </c>
      <c r="AG1234" s="56" t="s">
        <v>13</v>
      </c>
      <c r="AH1234" s="56" t="s">
        <v>13</v>
      </c>
    </row>
    <row r="1235" spans="1:34" ht="24.9" customHeight="1" x14ac:dyDescent="0.3">
      <c r="A1235" s="54" t="s">
        <v>4372</v>
      </c>
      <c r="B1235" s="55" t="s">
        <v>4344</v>
      </c>
      <c r="C1235" s="56" t="s">
        <v>4348</v>
      </c>
      <c r="D1235" s="56" t="s">
        <v>4345</v>
      </c>
      <c r="E1235" s="56">
        <v>11</v>
      </c>
      <c r="F1235" s="56">
        <v>1</v>
      </c>
      <c r="G1235" s="56">
        <v>8</v>
      </c>
      <c r="H1235" s="56">
        <v>20</v>
      </c>
      <c r="I1235" s="56">
        <v>47</v>
      </c>
      <c r="J1235" s="104">
        <v>0.43</v>
      </c>
      <c r="K1235" s="56" t="s">
        <v>4373</v>
      </c>
      <c r="L1235" s="56" t="s">
        <v>4349</v>
      </c>
      <c r="M1235" s="56" t="s">
        <v>4350</v>
      </c>
      <c r="N1235" s="56" t="s">
        <v>7372</v>
      </c>
      <c r="O1235" s="56"/>
      <c r="P1235" s="56"/>
      <c r="Q1235" s="56"/>
      <c r="R1235" s="56" t="s">
        <v>18</v>
      </c>
      <c r="S1235" s="56" t="s">
        <v>465</v>
      </c>
      <c r="T1235" s="58" t="s">
        <v>7330</v>
      </c>
      <c r="U1235" s="56" t="s">
        <v>13</v>
      </c>
      <c r="V1235" s="58" t="s">
        <v>13</v>
      </c>
      <c r="W1235" s="58" t="s">
        <v>7330</v>
      </c>
      <c r="X1235" s="58" t="s">
        <v>13</v>
      </c>
      <c r="Y1235" s="58" t="s">
        <v>13</v>
      </c>
      <c r="Z1235" s="58" t="s">
        <v>13</v>
      </c>
      <c r="AA1235" s="58" t="s">
        <v>13</v>
      </c>
      <c r="AB1235" s="58" t="s">
        <v>13</v>
      </c>
      <c r="AC1235" s="56" t="s">
        <v>13</v>
      </c>
      <c r="AD1235" s="56" t="s">
        <v>13</v>
      </c>
      <c r="AE1235" s="56" t="s">
        <v>13</v>
      </c>
      <c r="AF1235" s="56" t="s">
        <v>13</v>
      </c>
      <c r="AG1235" s="56" t="s">
        <v>13</v>
      </c>
      <c r="AH1235" s="56" t="s">
        <v>13</v>
      </c>
    </row>
    <row r="1236" spans="1:34" ht="24.9" customHeight="1" x14ac:dyDescent="0.3">
      <c r="A1236" s="54" t="s">
        <v>3776</v>
      </c>
      <c r="B1236" s="55" t="s">
        <v>3767</v>
      </c>
      <c r="C1236" s="56" t="s">
        <v>3771</v>
      </c>
      <c r="D1236" s="56" t="s">
        <v>3768</v>
      </c>
      <c r="E1236" s="56">
        <v>2</v>
      </c>
      <c r="F1236" s="56">
        <v>0</v>
      </c>
      <c r="G1236" s="56">
        <v>1</v>
      </c>
      <c r="H1236" s="56">
        <v>3</v>
      </c>
      <c r="I1236" s="56">
        <v>23</v>
      </c>
      <c r="J1236" s="104">
        <v>0.13043478260869565</v>
      </c>
      <c r="K1236" s="56" t="s">
        <v>3777</v>
      </c>
      <c r="L1236" s="56" t="s">
        <v>3772</v>
      </c>
      <c r="M1236" s="56" t="s">
        <v>3773</v>
      </c>
      <c r="N1236" s="56" t="s">
        <v>7383</v>
      </c>
      <c r="O1236" s="56"/>
      <c r="P1236" s="56"/>
      <c r="Q1236" s="56"/>
      <c r="R1236" s="56" t="s">
        <v>63</v>
      </c>
      <c r="S1236" s="56" t="s">
        <v>250</v>
      </c>
      <c r="T1236" s="58" t="s">
        <v>7330</v>
      </c>
      <c r="U1236" s="56" t="s">
        <v>13</v>
      </c>
      <c r="V1236" s="58" t="s">
        <v>13</v>
      </c>
      <c r="W1236" s="58" t="s">
        <v>7330</v>
      </c>
      <c r="X1236" s="58" t="s">
        <v>13</v>
      </c>
      <c r="Y1236" s="58" t="s">
        <v>13</v>
      </c>
      <c r="Z1236" s="58" t="s">
        <v>13</v>
      </c>
      <c r="AA1236" s="58" t="s">
        <v>13</v>
      </c>
      <c r="AB1236" s="58" t="s">
        <v>13</v>
      </c>
      <c r="AC1236" s="56" t="s">
        <v>13</v>
      </c>
      <c r="AD1236" s="56" t="s">
        <v>13</v>
      </c>
      <c r="AE1236" s="56" t="s">
        <v>13</v>
      </c>
      <c r="AF1236" s="56" t="s">
        <v>13</v>
      </c>
      <c r="AG1236" s="56" t="s">
        <v>13</v>
      </c>
      <c r="AH1236" s="56" t="s">
        <v>13</v>
      </c>
    </row>
    <row r="1237" spans="1:34" ht="24.9" customHeight="1" x14ac:dyDescent="0.3">
      <c r="A1237" s="54" t="s">
        <v>2705</v>
      </c>
      <c r="B1237" s="55" t="s">
        <v>2696</v>
      </c>
      <c r="C1237" s="56" t="s">
        <v>2700</v>
      </c>
      <c r="D1237" s="56" t="s">
        <v>2697</v>
      </c>
      <c r="E1237" s="56">
        <v>1</v>
      </c>
      <c r="F1237" s="56">
        <v>2</v>
      </c>
      <c r="G1237" s="56">
        <v>0</v>
      </c>
      <c r="H1237" s="56">
        <v>3</v>
      </c>
      <c r="I1237" s="56">
        <v>13</v>
      </c>
      <c r="J1237" s="104">
        <v>0.23076923076923078</v>
      </c>
      <c r="K1237" s="56" t="s">
        <v>2706</v>
      </c>
      <c r="L1237" s="56" t="s">
        <v>2701</v>
      </c>
      <c r="M1237" s="56" t="s">
        <v>2702</v>
      </c>
      <c r="N1237" s="56" t="s">
        <v>7400</v>
      </c>
      <c r="O1237" s="56"/>
      <c r="P1237" s="56"/>
      <c r="Q1237" s="56"/>
      <c r="R1237" s="56" t="s">
        <v>18</v>
      </c>
      <c r="S1237" s="57" t="s">
        <v>418</v>
      </c>
      <c r="T1237" s="58" t="s">
        <v>7330</v>
      </c>
      <c r="U1237" s="56" t="s">
        <v>13</v>
      </c>
      <c r="V1237" s="58" t="s">
        <v>13</v>
      </c>
      <c r="W1237" s="58" t="s">
        <v>7330</v>
      </c>
      <c r="X1237" s="58" t="s">
        <v>13</v>
      </c>
      <c r="Y1237" s="58" t="s">
        <v>13</v>
      </c>
      <c r="Z1237" s="58" t="s">
        <v>13</v>
      </c>
      <c r="AA1237" s="58" t="s">
        <v>13</v>
      </c>
      <c r="AB1237" s="58" t="s">
        <v>13</v>
      </c>
      <c r="AC1237" s="56" t="s">
        <v>7330</v>
      </c>
      <c r="AD1237" s="56" t="s">
        <v>13</v>
      </c>
      <c r="AE1237" s="56" t="s">
        <v>13</v>
      </c>
      <c r="AF1237" s="56" t="s">
        <v>13</v>
      </c>
      <c r="AG1237" s="56" t="s">
        <v>13</v>
      </c>
      <c r="AH1237" s="56" t="s">
        <v>13</v>
      </c>
    </row>
    <row r="1238" spans="1:34" ht="24.9" customHeight="1" x14ac:dyDescent="0.3">
      <c r="A1238" s="54" t="s">
        <v>854</v>
      </c>
      <c r="B1238" s="55" t="s">
        <v>845</v>
      </c>
      <c r="C1238" s="56" t="s">
        <v>849</v>
      </c>
      <c r="D1238" s="56" t="s">
        <v>846</v>
      </c>
      <c r="E1238" s="56">
        <v>3</v>
      </c>
      <c r="F1238" s="56">
        <v>2</v>
      </c>
      <c r="G1238" s="56">
        <v>1</v>
      </c>
      <c r="H1238" s="56">
        <v>6</v>
      </c>
      <c r="I1238" s="56">
        <v>38</v>
      </c>
      <c r="J1238" s="104">
        <v>0.15789473684210525</v>
      </c>
      <c r="K1238" s="56" t="s">
        <v>855</v>
      </c>
      <c r="L1238" s="56" t="s">
        <v>850</v>
      </c>
      <c r="M1238" s="56" t="s">
        <v>851</v>
      </c>
      <c r="N1238" s="56">
        <v>100</v>
      </c>
      <c r="O1238" s="56"/>
      <c r="P1238" s="56"/>
      <c r="Q1238" s="56"/>
      <c r="R1238" s="56" t="s">
        <v>18</v>
      </c>
      <c r="S1238" s="56" t="s">
        <v>403</v>
      </c>
      <c r="T1238" s="58" t="s">
        <v>13</v>
      </c>
      <c r="U1238" s="56" t="s">
        <v>13</v>
      </c>
      <c r="V1238" s="58" t="s">
        <v>7330</v>
      </c>
      <c r="W1238" s="58" t="s">
        <v>13</v>
      </c>
      <c r="X1238" s="58" t="s">
        <v>13</v>
      </c>
      <c r="Y1238" s="58" t="s">
        <v>7330</v>
      </c>
      <c r="Z1238" s="58" t="s">
        <v>13</v>
      </c>
      <c r="AA1238" s="58" t="s">
        <v>13</v>
      </c>
      <c r="AB1238" s="58" t="s">
        <v>13</v>
      </c>
      <c r="AC1238" s="56" t="s">
        <v>13</v>
      </c>
      <c r="AD1238" s="56" t="s">
        <v>13</v>
      </c>
      <c r="AE1238" s="56" t="s">
        <v>13</v>
      </c>
      <c r="AF1238" s="56" t="s">
        <v>13</v>
      </c>
      <c r="AG1238" s="56" t="s">
        <v>13</v>
      </c>
      <c r="AH1238" s="56" t="s">
        <v>13</v>
      </c>
    </row>
    <row r="1239" spans="1:34" ht="24.9" customHeight="1" x14ac:dyDescent="0.3">
      <c r="A1239" s="54" t="s">
        <v>6237</v>
      </c>
      <c r="B1239" s="55" t="s">
        <v>6236</v>
      </c>
      <c r="C1239" s="56" t="s">
        <v>410</v>
      </c>
      <c r="D1239" s="56"/>
      <c r="E1239" s="56">
        <v>1</v>
      </c>
      <c r="F1239" s="56">
        <v>0</v>
      </c>
      <c r="G1239" s="56">
        <v>0</v>
      </c>
      <c r="H1239" s="56">
        <v>1</v>
      </c>
      <c r="I1239" s="56">
        <v>30</v>
      </c>
      <c r="J1239" s="104">
        <v>3.3333333333333333E-2</v>
      </c>
      <c r="K1239" s="56" t="s">
        <v>6238</v>
      </c>
      <c r="L1239" s="56" t="s">
        <v>6239</v>
      </c>
      <c r="M1239" s="56" t="s">
        <v>3620</v>
      </c>
      <c r="N1239" s="56" t="s">
        <v>7384</v>
      </c>
      <c r="O1239" s="56"/>
      <c r="P1239" s="56"/>
      <c r="Q1239" s="56"/>
      <c r="R1239" s="56" t="s">
        <v>63</v>
      </c>
      <c r="S1239" s="56" t="s">
        <v>250</v>
      </c>
      <c r="T1239" s="58" t="s">
        <v>7330</v>
      </c>
      <c r="U1239" s="56" t="s">
        <v>13</v>
      </c>
      <c r="V1239" s="58" t="s">
        <v>13</v>
      </c>
      <c r="W1239" s="58" t="s">
        <v>13</v>
      </c>
      <c r="X1239" s="58" t="s">
        <v>13</v>
      </c>
      <c r="Y1239" s="58" t="s">
        <v>13</v>
      </c>
      <c r="Z1239" s="58" t="s">
        <v>13</v>
      </c>
      <c r="AA1239" s="58" t="s">
        <v>13</v>
      </c>
      <c r="AB1239" s="58" t="s">
        <v>13</v>
      </c>
      <c r="AC1239" s="56" t="s">
        <v>7330</v>
      </c>
      <c r="AD1239" s="56" t="s">
        <v>13</v>
      </c>
      <c r="AE1239" s="56" t="s">
        <v>13</v>
      </c>
      <c r="AF1239" s="56" t="s">
        <v>13</v>
      </c>
      <c r="AG1239" s="56" t="s">
        <v>13</v>
      </c>
      <c r="AH1239" s="56" t="s">
        <v>13</v>
      </c>
    </row>
    <row r="1240" spans="1:34" ht="24.9" customHeight="1" x14ac:dyDescent="0.3">
      <c r="A1240" s="54" t="s">
        <v>5104</v>
      </c>
      <c r="B1240" s="55" t="s">
        <v>5102</v>
      </c>
      <c r="C1240" s="56" t="s">
        <v>5106</v>
      </c>
      <c r="D1240" s="56" t="s">
        <v>5103</v>
      </c>
      <c r="E1240" s="56">
        <v>1</v>
      </c>
      <c r="F1240" s="56">
        <v>0</v>
      </c>
      <c r="G1240" s="56">
        <v>0</v>
      </c>
      <c r="H1240" s="56">
        <v>1</v>
      </c>
      <c r="I1240" s="56">
        <v>7</v>
      </c>
      <c r="J1240" s="104">
        <v>0.14285714285714285</v>
      </c>
      <c r="K1240" s="56" t="s">
        <v>5105</v>
      </c>
      <c r="L1240" s="56" t="s">
        <v>5107</v>
      </c>
      <c r="M1240" s="56" t="s">
        <v>5106</v>
      </c>
      <c r="N1240" s="56">
        <v>100</v>
      </c>
      <c r="O1240" s="56"/>
      <c r="P1240" s="56"/>
      <c r="Q1240" s="56"/>
      <c r="R1240" s="56" t="s">
        <v>18</v>
      </c>
      <c r="S1240" s="56" t="s">
        <v>403</v>
      </c>
      <c r="T1240" s="58" t="s">
        <v>7330</v>
      </c>
      <c r="U1240" s="56" t="s">
        <v>13</v>
      </c>
      <c r="V1240" s="58" t="s">
        <v>13</v>
      </c>
      <c r="W1240" s="58" t="s">
        <v>7330</v>
      </c>
      <c r="X1240" s="58" t="s">
        <v>13</v>
      </c>
      <c r="Y1240" s="58" t="s">
        <v>13</v>
      </c>
      <c r="Z1240" s="58" t="s">
        <v>13</v>
      </c>
      <c r="AA1240" s="58" t="s">
        <v>13</v>
      </c>
      <c r="AB1240" s="58" t="s">
        <v>13</v>
      </c>
      <c r="AC1240" s="56" t="s">
        <v>13</v>
      </c>
      <c r="AD1240" s="56" t="s">
        <v>13</v>
      </c>
      <c r="AE1240" s="56" t="s">
        <v>13</v>
      </c>
      <c r="AF1240" s="56" t="s">
        <v>13</v>
      </c>
      <c r="AG1240" s="56" t="s">
        <v>13</v>
      </c>
      <c r="AH1240" s="56" t="s">
        <v>13</v>
      </c>
    </row>
    <row r="1241" spans="1:34" ht="24.9" customHeight="1" x14ac:dyDescent="0.3">
      <c r="A1241" s="54" t="s">
        <v>3764</v>
      </c>
      <c r="B1241" s="55" t="s">
        <v>3759</v>
      </c>
      <c r="C1241" s="56" t="s">
        <v>282</v>
      </c>
      <c r="D1241" s="56"/>
      <c r="E1241" s="56">
        <v>1</v>
      </c>
      <c r="F1241" s="56">
        <v>0</v>
      </c>
      <c r="G1241" s="56">
        <v>1</v>
      </c>
      <c r="H1241" s="56">
        <v>2</v>
      </c>
      <c r="I1241" s="56">
        <v>9</v>
      </c>
      <c r="J1241" s="104">
        <v>0.22222222222222221</v>
      </c>
      <c r="K1241" s="56" t="s">
        <v>3765</v>
      </c>
      <c r="L1241" s="56" t="s">
        <v>3762</v>
      </c>
      <c r="M1241" s="56" t="s">
        <v>3763</v>
      </c>
      <c r="N1241" s="56">
        <v>100</v>
      </c>
      <c r="O1241" s="56"/>
      <c r="P1241" s="56"/>
      <c r="Q1241" s="56"/>
      <c r="R1241" s="56" t="s">
        <v>18</v>
      </c>
      <c r="S1241" s="56" t="s">
        <v>644</v>
      </c>
      <c r="T1241" s="58" t="s">
        <v>7330</v>
      </c>
      <c r="U1241" s="56" t="s">
        <v>13</v>
      </c>
      <c r="V1241" s="58" t="s">
        <v>13</v>
      </c>
      <c r="W1241" s="58" t="s">
        <v>7330</v>
      </c>
      <c r="X1241" s="58" t="s">
        <v>13</v>
      </c>
      <c r="Y1241" s="58" t="s">
        <v>13</v>
      </c>
      <c r="Z1241" s="58" t="s">
        <v>13</v>
      </c>
      <c r="AA1241" s="58" t="s">
        <v>13</v>
      </c>
      <c r="AB1241" s="58" t="s">
        <v>13</v>
      </c>
      <c r="AC1241" s="56" t="s">
        <v>13</v>
      </c>
      <c r="AD1241" s="56" t="s">
        <v>13</v>
      </c>
      <c r="AE1241" s="56" t="s">
        <v>13</v>
      </c>
      <c r="AF1241" s="56" t="s">
        <v>13</v>
      </c>
      <c r="AG1241" s="56" t="s">
        <v>13</v>
      </c>
      <c r="AH1241" s="56" t="s">
        <v>13</v>
      </c>
    </row>
    <row r="1242" spans="1:34" ht="24.9" customHeight="1" x14ac:dyDescent="0.3">
      <c r="A1242" s="54" t="s">
        <v>6999</v>
      </c>
      <c r="B1242" s="55" t="s">
        <v>6985</v>
      </c>
      <c r="C1242" s="56" t="s">
        <v>110</v>
      </c>
      <c r="D1242" s="56" t="s">
        <v>7427</v>
      </c>
      <c r="E1242" s="56">
        <v>9</v>
      </c>
      <c r="F1242" s="56">
        <v>0</v>
      </c>
      <c r="G1242" s="56">
        <v>6</v>
      </c>
      <c r="H1242" s="56">
        <v>15</v>
      </c>
      <c r="I1242" s="56">
        <v>28</v>
      </c>
      <c r="J1242" s="104">
        <v>0.5357142857142857</v>
      </c>
      <c r="K1242" s="56" t="s">
        <v>7000</v>
      </c>
      <c r="L1242" s="56" t="s">
        <v>6988</v>
      </c>
      <c r="M1242" s="56" t="s">
        <v>6989</v>
      </c>
      <c r="N1242" s="56">
        <v>100</v>
      </c>
      <c r="O1242" s="57" t="s">
        <v>17906</v>
      </c>
      <c r="P1242" s="56" t="s">
        <v>6990</v>
      </c>
      <c r="Q1242" s="56" t="s">
        <v>17908</v>
      </c>
      <c r="R1242" s="56" t="s">
        <v>236</v>
      </c>
      <c r="S1242" s="56" t="s">
        <v>250</v>
      </c>
      <c r="T1242" s="58" t="s">
        <v>13</v>
      </c>
      <c r="U1242" s="56" t="s">
        <v>13</v>
      </c>
      <c r="V1242" s="58" t="s">
        <v>7330</v>
      </c>
      <c r="W1242" s="58" t="s">
        <v>13</v>
      </c>
      <c r="X1242" s="58" t="s">
        <v>13</v>
      </c>
      <c r="Y1242" s="58" t="s">
        <v>7330</v>
      </c>
      <c r="Z1242" s="58" t="s">
        <v>13</v>
      </c>
      <c r="AA1242" s="58" t="s">
        <v>7330</v>
      </c>
      <c r="AB1242" s="58" t="s">
        <v>13</v>
      </c>
      <c r="AC1242" s="56" t="s">
        <v>13</v>
      </c>
      <c r="AD1242" s="56" t="s">
        <v>13</v>
      </c>
      <c r="AE1242" s="56" t="s">
        <v>7330</v>
      </c>
      <c r="AF1242" s="56" t="s">
        <v>7330</v>
      </c>
      <c r="AG1242" s="56" t="s">
        <v>13</v>
      </c>
      <c r="AH1242" s="56" t="s">
        <v>13</v>
      </c>
    </row>
    <row r="1243" spans="1:34" ht="24.9" customHeight="1" x14ac:dyDescent="0.3">
      <c r="A1243" s="54" t="s">
        <v>1891</v>
      </c>
      <c r="B1243" s="55" t="s">
        <v>1890</v>
      </c>
      <c r="C1243" s="56" t="s">
        <v>110</v>
      </c>
      <c r="D1243" s="56"/>
      <c r="E1243" s="56">
        <v>1</v>
      </c>
      <c r="F1243" s="56">
        <v>0</v>
      </c>
      <c r="G1243" s="56">
        <v>0</v>
      </c>
      <c r="H1243" s="56">
        <v>1</v>
      </c>
      <c r="I1243" s="56">
        <v>4</v>
      </c>
      <c r="J1243" s="104">
        <v>0.25</v>
      </c>
      <c r="K1243" s="56" t="s">
        <v>1892</v>
      </c>
      <c r="L1243" s="56" t="s">
        <v>1893</v>
      </c>
      <c r="M1243" s="56" t="s">
        <v>110</v>
      </c>
      <c r="N1243" s="56" t="s">
        <v>7395</v>
      </c>
      <c r="O1243" s="56"/>
      <c r="P1243" s="56"/>
      <c r="Q1243" s="56"/>
      <c r="R1243" s="56" t="s">
        <v>18</v>
      </c>
      <c r="S1243" s="57" t="s">
        <v>113</v>
      </c>
      <c r="T1243" s="58" t="s">
        <v>7330</v>
      </c>
      <c r="U1243" s="56" t="s">
        <v>13</v>
      </c>
      <c r="V1243" s="58" t="s">
        <v>13</v>
      </c>
      <c r="W1243" s="58" t="s">
        <v>7330</v>
      </c>
      <c r="X1243" s="58" t="s">
        <v>13</v>
      </c>
      <c r="Y1243" s="58" t="s">
        <v>13</v>
      </c>
      <c r="Z1243" s="58" t="s">
        <v>13</v>
      </c>
      <c r="AA1243" s="58" t="s">
        <v>13</v>
      </c>
      <c r="AB1243" s="58" t="s">
        <v>13</v>
      </c>
      <c r="AC1243" s="56" t="s">
        <v>13</v>
      </c>
      <c r="AD1243" s="56" t="s">
        <v>13</v>
      </c>
      <c r="AE1243" s="56" t="s">
        <v>13</v>
      </c>
      <c r="AF1243" s="56" t="s">
        <v>13</v>
      </c>
      <c r="AG1243" s="56" t="s">
        <v>13</v>
      </c>
      <c r="AH1243" s="56" t="s">
        <v>13</v>
      </c>
    </row>
    <row r="1244" spans="1:34" ht="24.9" customHeight="1" x14ac:dyDescent="0.3">
      <c r="A1244" s="59" t="s">
        <v>6476</v>
      </c>
      <c r="B1244" s="60" t="s">
        <v>6474</v>
      </c>
      <c r="C1244" s="57" t="s">
        <v>6478</v>
      </c>
      <c r="D1244" s="57" t="s">
        <v>6475</v>
      </c>
      <c r="E1244" s="57">
        <v>0</v>
      </c>
      <c r="F1244" s="57">
        <v>1</v>
      </c>
      <c r="G1244" s="57">
        <v>0</v>
      </c>
      <c r="H1244" s="57">
        <v>1</v>
      </c>
      <c r="I1244" s="57">
        <v>28</v>
      </c>
      <c r="J1244" s="104">
        <v>3.5714285714285712E-2</v>
      </c>
      <c r="K1244" s="56" t="s">
        <v>6477</v>
      </c>
      <c r="L1244" s="57" t="s">
        <v>6479</v>
      </c>
      <c r="M1244" s="57" t="s">
        <v>6480</v>
      </c>
      <c r="N1244" s="57">
        <v>100</v>
      </c>
      <c r="O1244" s="57"/>
      <c r="P1244" s="57"/>
      <c r="Q1244" s="57"/>
      <c r="R1244" s="57" t="s">
        <v>18</v>
      </c>
      <c r="S1244" s="57" t="s">
        <v>680</v>
      </c>
      <c r="T1244" s="61" t="s">
        <v>13</v>
      </c>
      <c r="U1244" s="56" t="s">
        <v>7330</v>
      </c>
      <c r="V1244" s="61" t="s">
        <v>13</v>
      </c>
      <c r="W1244" s="61" t="s">
        <v>13</v>
      </c>
      <c r="X1244" s="61" t="s">
        <v>13</v>
      </c>
      <c r="Y1244" s="61" t="s">
        <v>13</v>
      </c>
      <c r="Z1244" s="61" t="s">
        <v>13</v>
      </c>
      <c r="AA1244" s="58" t="s">
        <v>7330</v>
      </c>
      <c r="AB1244" s="61" t="s">
        <v>13</v>
      </c>
      <c r="AC1244" s="56" t="s">
        <v>13</v>
      </c>
      <c r="AD1244" s="56" t="s">
        <v>13</v>
      </c>
      <c r="AE1244" s="56" t="s">
        <v>13</v>
      </c>
      <c r="AF1244" s="56" t="s">
        <v>13</v>
      </c>
      <c r="AG1244" s="56" t="s">
        <v>13</v>
      </c>
      <c r="AH1244" s="56" t="s">
        <v>13</v>
      </c>
    </row>
    <row r="1245" spans="1:34" ht="24.9" customHeight="1" x14ac:dyDescent="0.3">
      <c r="A1245" s="54" t="s">
        <v>858</v>
      </c>
      <c r="B1245" s="55" t="s">
        <v>845</v>
      </c>
      <c r="C1245" s="56" t="s">
        <v>849</v>
      </c>
      <c r="D1245" s="56" t="s">
        <v>846</v>
      </c>
      <c r="E1245" s="56">
        <v>3</v>
      </c>
      <c r="F1245" s="56">
        <v>2</v>
      </c>
      <c r="G1245" s="56">
        <v>1</v>
      </c>
      <c r="H1245" s="56">
        <v>6</v>
      </c>
      <c r="I1245" s="56">
        <v>38</v>
      </c>
      <c r="J1245" s="104">
        <v>0.15789473684210525</v>
      </c>
      <c r="K1245" s="56" t="s">
        <v>859</v>
      </c>
      <c r="L1245" s="56" t="s">
        <v>850</v>
      </c>
      <c r="M1245" s="56" t="s">
        <v>851</v>
      </c>
      <c r="N1245" s="56">
        <v>100</v>
      </c>
      <c r="O1245" s="56"/>
      <c r="P1245" s="56"/>
      <c r="Q1245" s="56"/>
      <c r="R1245" s="56" t="s">
        <v>18</v>
      </c>
      <c r="S1245" s="56" t="s">
        <v>403</v>
      </c>
      <c r="T1245" s="58" t="s">
        <v>7330</v>
      </c>
      <c r="U1245" s="56" t="s">
        <v>13</v>
      </c>
      <c r="V1245" s="58" t="s">
        <v>13</v>
      </c>
      <c r="W1245" s="58" t="s">
        <v>7330</v>
      </c>
      <c r="X1245" s="58" t="s">
        <v>13</v>
      </c>
      <c r="Y1245" s="58" t="s">
        <v>13</v>
      </c>
      <c r="Z1245" s="58" t="s">
        <v>13</v>
      </c>
      <c r="AA1245" s="58" t="s">
        <v>13</v>
      </c>
      <c r="AB1245" s="58" t="s">
        <v>13</v>
      </c>
      <c r="AC1245" s="56" t="s">
        <v>13</v>
      </c>
      <c r="AD1245" s="56" t="s">
        <v>13</v>
      </c>
      <c r="AE1245" s="56" t="s">
        <v>13</v>
      </c>
      <c r="AF1245" s="56" t="s">
        <v>13</v>
      </c>
      <c r="AG1245" s="56" t="s">
        <v>13</v>
      </c>
      <c r="AH1245" s="56" t="s">
        <v>13</v>
      </c>
    </row>
    <row r="1246" spans="1:34" ht="24.9" customHeight="1" x14ac:dyDescent="0.3">
      <c r="A1246" s="54" t="s">
        <v>5664</v>
      </c>
      <c r="B1246" s="55" t="s">
        <v>5663</v>
      </c>
      <c r="C1246" s="56" t="s">
        <v>110</v>
      </c>
      <c r="D1246" s="56"/>
      <c r="E1246" s="56">
        <v>1</v>
      </c>
      <c r="F1246" s="56">
        <v>0</v>
      </c>
      <c r="G1246" s="56">
        <v>0</v>
      </c>
      <c r="H1246" s="56">
        <v>1</v>
      </c>
      <c r="I1246" s="56">
        <v>4</v>
      </c>
      <c r="J1246" s="104">
        <v>0.25</v>
      </c>
      <c r="K1246" s="56" t="s">
        <v>5665</v>
      </c>
      <c r="L1246" s="56" t="s">
        <v>13</v>
      </c>
      <c r="M1246" s="56" t="s">
        <v>13</v>
      </c>
      <c r="N1246" s="56" t="s">
        <v>13</v>
      </c>
      <c r="O1246" s="56"/>
      <c r="P1246" s="56"/>
      <c r="Q1246" s="56"/>
      <c r="R1246" s="56" t="s">
        <v>112</v>
      </c>
      <c r="S1246" s="56" t="s">
        <v>113</v>
      </c>
      <c r="T1246" s="58" t="s">
        <v>7330</v>
      </c>
      <c r="U1246" s="56" t="s">
        <v>13</v>
      </c>
      <c r="V1246" s="58" t="s">
        <v>13</v>
      </c>
      <c r="W1246" s="58" t="s">
        <v>7330</v>
      </c>
      <c r="X1246" s="58" t="s">
        <v>13</v>
      </c>
      <c r="Y1246" s="58" t="s">
        <v>13</v>
      </c>
      <c r="Z1246" s="58" t="s">
        <v>13</v>
      </c>
      <c r="AA1246" s="58" t="s">
        <v>13</v>
      </c>
      <c r="AB1246" s="58" t="s">
        <v>13</v>
      </c>
      <c r="AC1246" s="56" t="s">
        <v>13</v>
      </c>
      <c r="AD1246" s="56" t="s">
        <v>13</v>
      </c>
      <c r="AE1246" s="56" t="s">
        <v>13</v>
      </c>
      <c r="AF1246" s="56" t="s">
        <v>13</v>
      </c>
      <c r="AG1246" s="56" t="s">
        <v>13</v>
      </c>
      <c r="AH1246" s="56" t="s">
        <v>13</v>
      </c>
    </row>
    <row r="1247" spans="1:34" ht="24.9" customHeight="1" x14ac:dyDescent="0.3">
      <c r="A1247" s="54" t="s">
        <v>2084</v>
      </c>
      <c r="B1247" s="55" t="s">
        <v>2075</v>
      </c>
      <c r="C1247" s="56" t="s">
        <v>110</v>
      </c>
      <c r="D1247" s="56"/>
      <c r="E1247" s="56">
        <v>4</v>
      </c>
      <c r="F1247" s="56">
        <v>2</v>
      </c>
      <c r="G1247" s="56">
        <v>0</v>
      </c>
      <c r="H1247" s="56">
        <v>6</v>
      </c>
      <c r="I1247" s="56">
        <v>22</v>
      </c>
      <c r="J1247" s="104">
        <v>0.27272727272727271</v>
      </c>
      <c r="K1247" s="56" t="s">
        <v>2085</v>
      </c>
      <c r="L1247" s="56" t="s">
        <v>2078</v>
      </c>
      <c r="M1247" s="56" t="s">
        <v>2079</v>
      </c>
      <c r="N1247" s="56">
        <v>100</v>
      </c>
      <c r="O1247" s="57" t="s">
        <v>17906</v>
      </c>
      <c r="P1247" s="57" t="s">
        <v>2080</v>
      </c>
      <c r="Q1247" s="57">
        <v>100</v>
      </c>
      <c r="R1247" s="56" t="s">
        <v>402</v>
      </c>
      <c r="S1247" s="56" t="s">
        <v>250</v>
      </c>
      <c r="T1247" s="58" t="s">
        <v>7330</v>
      </c>
      <c r="U1247" s="56" t="s">
        <v>13</v>
      </c>
      <c r="V1247" s="58" t="s">
        <v>13</v>
      </c>
      <c r="W1247" s="58" t="s">
        <v>7330</v>
      </c>
      <c r="X1247" s="58" t="s">
        <v>13</v>
      </c>
      <c r="Y1247" s="58" t="s">
        <v>13</v>
      </c>
      <c r="Z1247" s="58" t="s">
        <v>13</v>
      </c>
      <c r="AA1247" s="58" t="s">
        <v>13</v>
      </c>
      <c r="AB1247" s="58" t="s">
        <v>13</v>
      </c>
      <c r="AC1247" s="56" t="s">
        <v>13</v>
      </c>
      <c r="AD1247" s="56" t="s">
        <v>13</v>
      </c>
      <c r="AE1247" s="56" t="s">
        <v>13</v>
      </c>
      <c r="AF1247" s="56" t="s">
        <v>13</v>
      </c>
      <c r="AG1247" s="56" t="s">
        <v>13</v>
      </c>
      <c r="AH1247" s="56" t="s">
        <v>13</v>
      </c>
    </row>
    <row r="1248" spans="1:34" ht="24.9" customHeight="1" x14ac:dyDescent="0.3">
      <c r="A1248" s="59" t="s">
        <v>6846</v>
      </c>
      <c r="B1248" s="60" t="s">
        <v>6844</v>
      </c>
      <c r="C1248" s="57" t="s">
        <v>6848</v>
      </c>
      <c r="D1248" s="57" t="s">
        <v>6845</v>
      </c>
      <c r="E1248" s="57">
        <v>2</v>
      </c>
      <c r="F1248" s="57">
        <v>1</v>
      </c>
      <c r="G1248" s="57">
        <v>2</v>
      </c>
      <c r="H1248" s="57">
        <v>5</v>
      </c>
      <c r="I1248" s="57">
        <v>10</v>
      </c>
      <c r="J1248" s="104">
        <v>0.5</v>
      </c>
      <c r="K1248" s="56" t="s">
        <v>6847</v>
      </c>
      <c r="L1248" s="57" t="s">
        <v>6849</v>
      </c>
      <c r="M1248" s="57" t="s">
        <v>6848</v>
      </c>
      <c r="N1248" s="57">
        <v>100</v>
      </c>
      <c r="O1248" s="57"/>
      <c r="P1248" s="57"/>
      <c r="Q1248" s="57"/>
      <c r="R1248" s="57" t="s">
        <v>236</v>
      </c>
      <c r="S1248" s="56" t="s">
        <v>130</v>
      </c>
      <c r="T1248" s="61" t="s">
        <v>13</v>
      </c>
      <c r="U1248" s="56" t="s">
        <v>7330</v>
      </c>
      <c r="V1248" s="61" t="s">
        <v>13</v>
      </c>
      <c r="W1248" s="61" t="s">
        <v>13</v>
      </c>
      <c r="X1248" s="61" t="s">
        <v>7330</v>
      </c>
      <c r="Y1248" s="61" t="s">
        <v>13</v>
      </c>
      <c r="Z1248" s="61" t="s">
        <v>13</v>
      </c>
      <c r="AA1248" s="58" t="s">
        <v>7330</v>
      </c>
      <c r="AB1248" s="61" t="s">
        <v>13</v>
      </c>
      <c r="AC1248" s="56" t="s">
        <v>13</v>
      </c>
      <c r="AD1248" s="56" t="s">
        <v>7330</v>
      </c>
      <c r="AE1248" s="56" t="s">
        <v>13</v>
      </c>
      <c r="AF1248" s="56" t="s">
        <v>13</v>
      </c>
      <c r="AG1248" s="56" t="s">
        <v>13</v>
      </c>
      <c r="AH1248" s="56" t="s">
        <v>13</v>
      </c>
    </row>
    <row r="1249" spans="1:34" ht="24.9" customHeight="1" x14ac:dyDescent="0.3">
      <c r="A1249" s="59" t="s">
        <v>1837</v>
      </c>
      <c r="B1249" s="60" t="s">
        <v>1836</v>
      </c>
      <c r="C1249" s="57" t="s">
        <v>110</v>
      </c>
      <c r="D1249" s="57"/>
      <c r="E1249" s="57">
        <v>0</v>
      </c>
      <c r="F1249" s="57">
        <v>1</v>
      </c>
      <c r="G1249" s="57">
        <v>0</v>
      </c>
      <c r="H1249" s="57">
        <v>1</v>
      </c>
      <c r="I1249" s="57">
        <v>7</v>
      </c>
      <c r="J1249" s="104">
        <v>0.14285714285714285</v>
      </c>
      <c r="K1249" s="56" t="s">
        <v>1838</v>
      </c>
      <c r="L1249" s="57" t="s">
        <v>1839</v>
      </c>
      <c r="M1249" s="57" t="s">
        <v>202</v>
      </c>
      <c r="N1249" s="57">
        <v>100</v>
      </c>
      <c r="O1249" s="56" t="s">
        <v>17938</v>
      </c>
      <c r="P1249" s="57" t="s">
        <v>1840</v>
      </c>
      <c r="Q1249" s="57">
        <v>100</v>
      </c>
      <c r="R1249" s="57" t="s">
        <v>18</v>
      </c>
      <c r="S1249" s="57" t="s">
        <v>534</v>
      </c>
      <c r="T1249" s="61" t="s">
        <v>13</v>
      </c>
      <c r="U1249" s="56" t="s">
        <v>7330</v>
      </c>
      <c r="V1249" s="61" t="s">
        <v>13</v>
      </c>
      <c r="W1249" s="61" t="s">
        <v>13</v>
      </c>
      <c r="X1249" s="61" t="s">
        <v>13</v>
      </c>
      <c r="Y1249" s="61" t="s">
        <v>13</v>
      </c>
      <c r="Z1249" s="61" t="s">
        <v>13</v>
      </c>
      <c r="AA1249" s="58" t="s">
        <v>7330</v>
      </c>
      <c r="AB1249" s="61" t="s">
        <v>13</v>
      </c>
      <c r="AC1249" s="56" t="s">
        <v>13</v>
      </c>
      <c r="AD1249" s="56" t="s">
        <v>7330</v>
      </c>
      <c r="AE1249" s="56" t="s">
        <v>13</v>
      </c>
      <c r="AF1249" s="56" t="s">
        <v>13</v>
      </c>
      <c r="AG1249" s="56" t="s">
        <v>7330</v>
      </c>
      <c r="AH1249" s="56" t="s">
        <v>13</v>
      </c>
    </row>
    <row r="1250" spans="1:34" ht="24.9" customHeight="1" x14ac:dyDescent="0.3">
      <c r="A1250" s="59" t="s">
        <v>4708</v>
      </c>
      <c r="B1250" s="60" t="s">
        <v>4706</v>
      </c>
      <c r="C1250" s="57" t="s">
        <v>4710</v>
      </c>
      <c r="D1250" s="57" t="s">
        <v>4707</v>
      </c>
      <c r="E1250" s="57">
        <v>1</v>
      </c>
      <c r="F1250" s="57">
        <v>3</v>
      </c>
      <c r="G1250" s="57">
        <v>0</v>
      </c>
      <c r="H1250" s="57">
        <v>4</v>
      </c>
      <c r="I1250" s="57">
        <v>20</v>
      </c>
      <c r="J1250" s="104">
        <v>0.2</v>
      </c>
      <c r="K1250" s="56" t="s">
        <v>4709</v>
      </c>
      <c r="L1250" s="57" t="s">
        <v>4711</v>
      </c>
      <c r="M1250" s="57" t="s">
        <v>4710</v>
      </c>
      <c r="N1250" s="57">
        <v>100</v>
      </c>
      <c r="O1250" s="57"/>
      <c r="P1250" s="57"/>
      <c r="Q1250" s="57"/>
      <c r="R1250" s="57" t="s">
        <v>18</v>
      </c>
      <c r="S1250" s="56" t="s">
        <v>534</v>
      </c>
      <c r="T1250" s="61" t="s">
        <v>13</v>
      </c>
      <c r="U1250" s="56" t="s">
        <v>7330</v>
      </c>
      <c r="V1250" s="61" t="s">
        <v>13</v>
      </c>
      <c r="W1250" s="61" t="s">
        <v>13</v>
      </c>
      <c r="X1250" s="61" t="s">
        <v>7330</v>
      </c>
      <c r="Y1250" s="61" t="s">
        <v>13</v>
      </c>
      <c r="Z1250" s="61" t="s">
        <v>13</v>
      </c>
      <c r="AA1250" s="61" t="s">
        <v>13</v>
      </c>
      <c r="AB1250" s="61" t="s">
        <v>13</v>
      </c>
      <c r="AC1250" s="56" t="s">
        <v>13</v>
      </c>
      <c r="AD1250" s="56" t="s">
        <v>7330</v>
      </c>
      <c r="AE1250" s="56" t="s">
        <v>13</v>
      </c>
      <c r="AF1250" s="56" t="s">
        <v>13</v>
      </c>
      <c r="AG1250" s="56" t="s">
        <v>13</v>
      </c>
      <c r="AH1250" s="56" t="s">
        <v>13</v>
      </c>
    </row>
    <row r="1251" spans="1:34" ht="24.9" customHeight="1" x14ac:dyDescent="0.3">
      <c r="A1251" s="54" t="s">
        <v>5608</v>
      </c>
      <c r="B1251" s="55" t="s">
        <v>5597</v>
      </c>
      <c r="C1251" s="56" t="s">
        <v>5601</v>
      </c>
      <c r="D1251" s="56" t="s">
        <v>5598</v>
      </c>
      <c r="E1251" s="56">
        <v>2</v>
      </c>
      <c r="F1251" s="56">
        <v>1</v>
      </c>
      <c r="G1251" s="56">
        <v>1</v>
      </c>
      <c r="H1251" s="56">
        <v>4</v>
      </c>
      <c r="I1251" s="56">
        <v>33</v>
      </c>
      <c r="J1251" s="104">
        <v>0.12121212121212122</v>
      </c>
      <c r="K1251" s="56" t="s">
        <v>5609</v>
      </c>
      <c r="L1251" s="56" t="s">
        <v>5602</v>
      </c>
      <c r="M1251" s="56" t="s">
        <v>5603</v>
      </c>
      <c r="N1251" s="56" t="s">
        <v>7372</v>
      </c>
      <c r="O1251" s="56"/>
      <c r="P1251" s="56"/>
      <c r="Q1251" s="56"/>
      <c r="R1251" s="56" t="s">
        <v>18</v>
      </c>
      <c r="S1251" s="57" t="s">
        <v>55</v>
      </c>
      <c r="T1251" s="58" t="s">
        <v>7330</v>
      </c>
      <c r="U1251" s="56" t="s">
        <v>13</v>
      </c>
      <c r="V1251" s="58" t="s">
        <v>13</v>
      </c>
      <c r="W1251" s="58" t="s">
        <v>7330</v>
      </c>
      <c r="X1251" s="58" t="s">
        <v>13</v>
      </c>
      <c r="Y1251" s="58" t="s">
        <v>13</v>
      </c>
      <c r="Z1251" s="58" t="s">
        <v>13</v>
      </c>
      <c r="AA1251" s="58" t="s">
        <v>13</v>
      </c>
      <c r="AB1251" s="58" t="s">
        <v>13</v>
      </c>
      <c r="AC1251" s="56" t="s">
        <v>13</v>
      </c>
      <c r="AD1251" s="56" t="s">
        <v>13</v>
      </c>
      <c r="AE1251" s="56" t="s">
        <v>13</v>
      </c>
      <c r="AF1251" s="56" t="s">
        <v>13</v>
      </c>
      <c r="AG1251" s="56" t="s">
        <v>13</v>
      </c>
      <c r="AH1251" s="56" t="s">
        <v>13</v>
      </c>
    </row>
    <row r="1252" spans="1:34" ht="24.9" customHeight="1" x14ac:dyDescent="0.3">
      <c r="A1252" s="54" t="s">
        <v>5829</v>
      </c>
      <c r="B1252" s="55" t="s">
        <v>5818</v>
      </c>
      <c r="C1252" s="56" t="s">
        <v>5822</v>
      </c>
      <c r="D1252" s="56" t="s">
        <v>5819</v>
      </c>
      <c r="E1252" s="56">
        <v>1</v>
      </c>
      <c r="F1252" s="56">
        <v>1</v>
      </c>
      <c r="G1252" s="56">
        <v>2</v>
      </c>
      <c r="H1252" s="56">
        <v>4</v>
      </c>
      <c r="I1252" s="56">
        <v>22</v>
      </c>
      <c r="J1252" s="104">
        <v>0.18181818181818182</v>
      </c>
      <c r="K1252" s="56" t="s">
        <v>5821</v>
      </c>
      <c r="L1252" s="56" t="s">
        <v>5823</v>
      </c>
      <c r="M1252" s="56" t="s">
        <v>5822</v>
      </c>
      <c r="N1252" s="56">
        <v>100</v>
      </c>
      <c r="O1252" s="56"/>
      <c r="P1252" s="56"/>
      <c r="Q1252" s="56"/>
      <c r="R1252" s="56" t="s">
        <v>18</v>
      </c>
      <c r="S1252" s="56" t="s">
        <v>102</v>
      </c>
      <c r="T1252" s="58" t="s">
        <v>7330</v>
      </c>
      <c r="U1252" s="56" t="s">
        <v>13</v>
      </c>
      <c r="V1252" s="58" t="s">
        <v>13</v>
      </c>
      <c r="W1252" s="58" t="s">
        <v>13</v>
      </c>
      <c r="X1252" s="58" t="s">
        <v>13</v>
      </c>
      <c r="Y1252" s="58" t="s">
        <v>13</v>
      </c>
      <c r="Z1252" s="58" t="s">
        <v>13</v>
      </c>
      <c r="AA1252" s="58" t="s">
        <v>13</v>
      </c>
      <c r="AB1252" s="58" t="s">
        <v>13</v>
      </c>
      <c r="AC1252" s="56" t="s">
        <v>13</v>
      </c>
      <c r="AD1252" s="56" t="s">
        <v>13</v>
      </c>
      <c r="AE1252" s="56" t="s">
        <v>13</v>
      </c>
      <c r="AF1252" s="56" t="s">
        <v>7330</v>
      </c>
      <c r="AG1252" s="56" t="s">
        <v>13</v>
      </c>
      <c r="AH1252" s="56" t="s">
        <v>13</v>
      </c>
    </row>
    <row r="1253" spans="1:34" ht="24.9" customHeight="1" x14ac:dyDescent="0.3">
      <c r="A1253" s="59" t="s">
        <v>5820</v>
      </c>
      <c r="B1253" s="60" t="s">
        <v>5818</v>
      </c>
      <c r="C1253" s="57" t="s">
        <v>5822</v>
      </c>
      <c r="D1253" s="57" t="s">
        <v>5819</v>
      </c>
      <c r="E1253" s="57">
        <v>1</v>
      </c>
      <c r="F1253" s="57">
        <v>1</v>
      </c>
      <c r="G1253" s="57">
        <v>2</v>
      </c>
      <c r="H1253" s="57">
        <v>4</v>
      </c>
      <c r="I1253" s="57">
        <v>22</v>
      </c>
      <c r="J1253" s="104">
        <v>0.18181818181818182</v>
      </c>
      <c r="K1253" s="56" t="s">
        <v>5821</v>
      </c>
      <c r="L1253" s="57" t="s">
        <v>5823</v>
      </c>
      <c r="M1253" s="57" t="s">
        <v>5822</v>
      </c>
      <c r="N1253" s="57">
        <v>100</v>
      </c>
      <c r="O1253" s="57"/>
      <c r="P1253" s="57"/>
      <c r="Q1253" s="57"/>
      <c r="R1253" s="57" t="s">
        <v>18</v>
      </c>
      <c r="S1253" s="56" t="s">
        <v>102</v>
      </c>
      <c r="T1253" s="61" t="s">
        <v>13</v>
      </c>
      <c r="U1253" s="56" t="s">
        <v>7330</v>
      </c>
      <c r="V1253" s="61" t="s">
        <v>13</v>
      </c>
      <c r="W1253" s="61" t="s">
        <v>13</v>
      </c>
      <c r="X1253" s="61" t="s">
        <v>7330</v>
      </c>
      <c r="Y1253" s="61" t="s">
        <v>13</v>
      </c>
      <c r="Z1253" s="61" t="s">
        <v>13</v>
      </c>
      <c r="AA1253" s="61" t="s">
        <v>13</v>
      </c>
      <c r="AB1253" s="61" t="s">
        <v>13</v>
      </c>
      <c r="AC1253" s="56" t="s">
        <v>13</v>
      </c>
      <c r="AD1253" s="56" t="s">
        <v>13</v>
      </c>
      <c r="AE1253" s="56" t="s">
        <v>13</v>
      </c>
      <c r="AF1253" s="56" t="s">
        <v>13</v>
      </c>
      <c r="AG1253" s="56" t="s">
        <v>13</v>
      </c>
      <c r="AH1253" s="56" t="s">
        <v>13</v>
      </c>
    </row>
    <row r="1254" spans="1:34" ht="24.9" customHeight="1" x14ac:dyDescent="0.3">
      <c r="A1254" s="59" t="s">
        <v>4106</v>
      </c>
      <c r="B1254" s="60" t="s">
        <v>4104</v>
      </c>
      <c r="C1254" s="57" t="s">
        <v>4108</v>
      </c>
      <c r="D1254" s="57" t="s">
        <v>4105</v>
      </c>
      <c r="E1254" s="57">
        <v>0</v>
      </c>
      <c r="F1254" s="57">
        <v>1</v>
      </c>
      <c r="G1254" s="57">
        <v>0</v>
      </c>
      <c r="H1254" s="57">
        <v>1</v>
      </c>
      <c r="I1254" s="57">
        <v>12</v>
      </c>
      <c r="J1254" s="104">
        <v>8.3333333333333329E-2</v>
      </c>
      <c r="K1254" s="56" t="s">
        <v>4107</v>
      </c>
      <c r="L1254" s="57" t="s">
        <v>4109</v>
      </c>
      <c r="M1254" s="57" t="s">
        <v>4108</v>
      </c>
      <c r="N1254" s="57">
        <v>100</v>
      </c>
      <c r="O1254" s="57"/>
      <c r="P1254" s="57"/>
      <c r="Q1254" s="57"/>
      <c r="R1254" s="57" t="s">
        <v>18</v>
      </c>
      <c r="S1254" s="57" t="s">
        <v>55</v>
      </c>
      <c r="T1254" s="61" t="s">
        <v>13</v>
      </c>
      <c r="U1254" s="56" t="s">
        <v>7330</v>
      </c>
      <c r="V1254" s="61" t="s">
        <v>13</v>
      </c>
      <c r="W1254" s="61" t="s">
        <v>13</v>
      </c>
      <c r="X1254" s="61" t="s">
        <v>7330</v>
      </c>
      <c r="Y1254" s="61" t="s">
        <v>13</v>
      </c>
      <c r="Z1254" s="61" t="s">
        <v>13</v>
      </c>
      <c r="AA1254" s="61" t="s">
        <v>13</v>
      </c>
      <c r="AB1254" s="61" t="s">
        <v>13</v>
      </c>
      <c r="AC1254" s="56" t="s">
        <v>13</v>
      </c>
      <c r="AD1254" s="56" t="s">
        <v>13</v>
      </c>
      <c r="AE1254" s="56" t="s">
        <v>13</v>
      </c>
      <c r="AF1254" s="56" t="s">
        <v>13</v>
      </c>
      <c r="AG1254" s="56" t="s">
        <v>13</v>
      </c>
      <c r="AH1254" s="56" t="s">
        <v>13</v>
      </c>
    </row>
    <row r="1255" spans="1:34" ht="24.9" customHeight="1" x14ac:dyDescent="0.3">
      <c r="A1255" s="54" t="s">
        <v>381</v>
      </c>
      <c r="B1255" s="55" t="s">
        <v>375</v>
      </c>
      <c r="C1255" s="56" t="s">
        <v>379</v>
      </c>
      <c r="D1255" s="56" t="s">
        <v>376</v>
      </c>
      <c r="E1255" s="56">
        <v>3</v>
      </c>
      <c r="F1255" s="56">
        <v>1</v>
      </c>
      <c r="G1255" s="56">
        <v>3</v>
      </c>
      <c r="H1255" s="56">
        <v>7</v>
      </c>
      <c r="I1255" s="56">
        <v>38</v>
      </c>
      <c r="J1255" s="104">
        <v>0.18421052631578946</v>
      </c>
      <c r="K1255" s="56" t="s">
        <v>382</v>
      </c>
      <c r="L1255" s="56" t="s">
        <v>380</v>
      </c>
      <c r="M1255" s="56" t="s">
        <v>379</v>
      </c>
      <c r="N1255" s="56">
        <v>100</v>
      </c>
      <c r="O1255" s="56"/>
      <c r="P1255" s="56"/>
      <c r="Q1255" s="56"/>
      <c r="R1255" s="56" t="s">
        <v>63</v>
      </c>
      <c r="S1255" s="56" t="s">
        <v>250</v>
      </c>
      <c r="T1255" s="58" t="s">
        <v>13</v>
      </c>
      <c r="U1255" s="56" t="s">
        <v>13</v>
      </c>
      <c r="V1255" s="58" t="s">
        <v>7330</v>
      </c>
      <c r="W1255" s="58" t="s">
        <v>13</v>
      </c>
      <c r="X1255" s="58" t="s">
        <v>13</v>
      </c>
      <c r="Y1255" s="58" t="s">
        <v>7330</v>
      </c>
      <c r="Z1255" s="58" t="s">
        <v>13</v>
      </c>
      <c r="AA1255" s="58" t="s">
        <v>13</v>
      </c>
      <c r="AB1255" s="58" t="s">
        <v>13</v>
      </c>
      <c r="AC1255" s="56" t="s">
        <v>13</v>
      </c>
      <c r="AD1255" s="56" t="s">
        <v>7330</v>
      </c>
      <c r="AE1255" s="56" t="s">
        <v>13</v>
      </c>
      <c r="AF1255" s="56" t="s">
        <v>7330</v>
      </c>
      <c r="AG1255" s="56" t="s">
        <v>13</v>
      </c>
      <c r="AH1255" s="56" t="s">
        <v>13</v>
      </c>
    </row>
    <row r="1256" spans="1:34" ht="24.9" customHeight="1" x14ac:dyDescent="0.3">
      <c r="A1256" s="54" t="s">
        <v>3721</v>
      </c>
      <c r="B1256" s="55" t="s">
        <v>3719</v>
      </c>
      <c r="C1256" s="56" t="s">
        <v>3723</v>
      </c>
      <c r="D1256" s="56" t="s">
        <v>3720</v>
      </c>
      <c r="E1256" s="56">
        <v>2</v>
      </c>
      <c r="F1256" s="56">
        <v>0</v>
      </c>
      <c r="G1256" s="56">
        <v>0</v>
      </c>
      <c r="H1256" s="56">
        <v>2</v>
      </c>
      <c r="I1256" s="56">
        <v>9</v>
      </c>
      <c r="J1256" s="104">
        <v>0.22222222222222221</v>
      </c>
      <c r="K1256" s="56" t="s">
        <v>3722</v>
      </c>
      <c r="L1256" s="56" t="s">
        <v>3724</v>
      </c>
      <c r="M1256" s="56" t="s">
        <v>3723</v>
      </c>
      <c r="N1256" s="56" t="s">
        <v>7375</v>
      </c>
      <c r="O1256" s="56"/>
      <c r="P1256" s="56"/>
      <c r="Q1256" s="56"/>
      <c r="R1256" s="56" t="s">
        <v>112</v>
      </c>
      <c r="S1256" s="56" t="s">
        <v>130</v>
      </c>
      <c r="T1256" s="58" t="s">
        <v>7330</v>
      </c>
      <c r="U1256" s="56" t="s">
        <v>13</v>
      </c>
      <c r="V1256" s="58" t="s">
        <v>13</v>
      </c>
      <c r="W1256" s="58" t="s">
        <v>7330</v>
      </c>
      <c r="X1256" s="58" t="s">
        <v>13</v>
      </c>
      <c r="Y1256" s="58" t="s">
        <v>13</v>
      </c>
      <c r="Z1256" s="58" t="s">
        <v>13</v>
      </c>
      <c r="AA1256" s="58" t="s">
        <v>13</v>
      </c>
      <c r="AB1256" s="58" t="s">
        <v>13</v>
      </c>
      <c r="AC1256" s="56" t="s">
        <v>13</v>
      </c>
      <c r="AD1256" s="56" t="s">
        <v>13</v>
      </c>
      <c r="AE1256" s="56" t="s">
        <v>13</v>
      </c>
      <c r="AF1256" s="56" t="s">
        <v>13</v>
      </c>
      <c r="AG1256" s="56" t="s">
        <v>13</v>
      </c>
      <c r="AH1256" s="56" t="s">
        <v>13</v>
      </c>
    </row>
    <row r="1257" spans="1:34" ht="24.9" customHeight="1" x14ac:dyDescent="0.3">
      <c r="A1257" s="59" t="s">
        <v>6054</v>
      </c>
      <c r="B1257" s="60" t="s">
        <v>6043</v>
      </c>
      <c r="C1257" s="57" t="s">
        <v>6047</v>
      </c>
      <c r="D1257" s="57" t="s">
        <v>6044</v>
      </c>
      <c r="E1257" s="57">
        <v>7</v>
      </c>
      <c r="F1257" s="57">
        <v>7</v>
      </c>
      <c r="G1257" s="57">
        <v>10</v>
      </c>
      <c r="H1257" s="57">
        <v>24</v>
      </c>
      <c r="I1257" s="57">
        <v>52</v>
      </c>
      <c r="J1257" s="104">
        <v>0.46153846153846156</v>
      </c>
      <c r="K1257" s="56" t="s">
        <v>6055</v>
      </c>
      <c r="L1257" s="56" t="s">
        <v>6048</v>
      </c>
      <c r="M1257" s="56" t="s">
        <v>6049</v>
      </c>
      <c r="N1257" s="56">
        <v>100</v>
      </c>
      <c r="O1257" s="56"/>
      <c r="P1257" s="56"/>
      <c r="Q1257" s="56"/>
      <c r="R1257" s="57" t="s">
        <v>18</v>
      </c>
      <c r="S1257" s="56" t="s">
        <v>680</v>
      </c>
      <c r="T1257" s="61" t="s">
        <v>13</v>
      </c>
      <c r="U1257" s="56" t="s">
        <v>7330</v>
      </c>
      <c r="V1257" s="61" t="s">
        <v>13</v>
      </c>
      <c r="W1257" s="61" t="s">
        <v>13</v>
      </c>
      <c r="X1257" s="61" t="s">
        <v>7330</v>
      </c>
      <c r="Y1257" s="61" t="s">
        <v>13</v>
      </c>
      <c r="Z1257" s="61" t="s">
        <v>13</v>
      </c>
      <c r="AA1257" s="58" t="s">
        <v>7330</v>
      </c>
      <c r="AB1257" s="61" t="s">
        <v>13</v>
      </c>
      <c r="AC1257" s="56" t="s">
        <v>13</v>
      </c>
      <c r="AD1257" s="56" t="s">
        <v>13</v>
      </c>
      <c r="AE1257" s="56" t="s">
        <v>13</v>
      </c>
      <c r="AF1257" s="56" t="s">
        <v>13</v>
      </c>
      <c r="AG1257" s="56" t="s">
        <v>13</v>
      </c>
      <c r="AH1257" s="56" t="s">
        <v>13</v>
      </c>
    </row>
    <row r="1258" spans="1:34" ht="24.9" customHeight="1" x14ac:dyDescent="0.3">
      <c r="A1258" s="59" t="s">
        <v>3971</v>
      </c>
      <c r="B1258" s="60" t="s">
        <v>3969</v>
      </c>
      <c r="C1258" s="57" t="s">
        <v>3973</v>
      </c>
      <c r="D1258" s="57" t="s">
        <v>3970</v>
      </c>
      <c r="E1258" s="57">
        <v>3</v>
      </c>
      <c r="F1258" s="57">
        <v>3</v>
      </c>
      <c r="G1258" s="57">
        <v>4</v>
      </c>
      <c r="H1258" s="57">
        <v>10</v>
      </c>
      <c r="I1258" s="57">
        <v>50</v>
      </c>
      <c r="J1258" s="104">
        <v>0.2</v>
      </c>
      <c r="K1258" s="56" t="s">
        <v>3972</v>
      </c>
      <c r="L1258" s="57" t="s">
        <v>3974</v>
      </c>
      <c r="M1258" s="57" t="s">
        <v>3975</v>
      </c>
      <c r="N1258" s="57">
        <v>100</v>
      </c>
      <c r="O1258" s="57"/>
      <c r="P1258" s="57"/>
      <c r="Q1258" s="57"/>
      <c r="R1258" s="57" t="s">
        <v>18</v>
      </c>
      <c r="S1258" s="56" t="s">
        <v>465</v>
      </c>
      <c r="T1258" s="61" t="s">
        <v>13</v>
      </c>
      <c r="U1258" s="56" t="s">
        <v>7330</v>
      </c>
      <c r="V1258" s="61" t="s">
        <v>13</v>
      </c>
      <c r="W1258" s="61" t="s">
        <v>13</v>
      </c>
      <c r="X1258" s="61" t="s">
        <v>13</v>
      </c>
      <c r="Y1258" s="61" t="s">
        <v>13</v>
      </c>
      <c r="Z1258" s="61" t="s">
        <v>13</v>
      </c>
      <c r="AA1258" s="58" t="s">
        <v>7330</v>
      </c>
      <c r="AB1258" s="61" t="s">
        <v>13</v>
      </c>
      <c r="AC1258" s="56" t="s">
        <v>13</v>
      </c>
      <c r="AD1258" s="56" t="s">
        <v>13</v>
      </c>
      <c r="AE1258" s="56" t="s">
        <v>13</v>
      </c>
      <c r="AF1258" s="56" t="s">
        <v>13</v>
      </c>
      <c r="AG1258" s="56" t="s">
        <v>13</v>
      </c>
      <c r="AH1258" s="56" t="s">
        <v>13</v>
      </c>
    </row>
    <row r="1259" spans="1:34" ht="24.9" customHeight="1" x14ac:dyDescent="0.3">
      <c r="A1259" s="54" t="s">
        <v>6386</v>
      </c>
      <c r="B1259" s="55" t="s">
        <v>6369</v>
      </c>
      <c r="C1259" s="56" t="s">
        <v>6373</v>
      </c>
      <c r="D1259" s="56" t="s">
        <v>6370</v>
      </c>
      <c r="E1259" s="56">
        <v>3</v>
      </c>
      <c r="F1259" s="56">
        <v>5</v>
      </c>
      <c r="G1259" s="56">
        <v>5</v>
      </c>
      <c r="H1259" s="56">
        <v>13</v>
      </c>
      <c r="I1259" s="56">
        <v>46</v>
      </c>
      <c r="J1259" s="104">
        <v>0.28260869565217389</v>
      </c>
      <c r="K1259" s="56" t="s">
        <v>6387</v>
      </c>
      <c r="L1259" s="56" t="s">
        <v>6374</v>
      </c>
      <c r="M1259" s="56" t="s">
        <v>6375</v>
      </c>
      <c r="N1259" s="56">
        <v>100</v>
      </c>
      <c r="O1259" s="56"/>
      <c r="P1259" s="56"/>
      <c r="Q1259" s="56"/>
      <c r="R1259" s="56" t="s">
        <v>18</v>
      </c>
      <c r="S1259" s="56" t="s">
        <v>465</v>
      </c>
      <c r="T1259" s="58" t="s">
        <v>13</v>
      </c>
      <c r="U1259" s="56" t="s">
        <v>13</v>
      </c>
      <c r="V1259" s="58" t="s">
        <v>7330</v>
      </c>
      <c r="W1259" s="58" t="s">
        <v>13</v>
      </c>
      <c r="X1259" s="58" t="s">
        <v>13</v>
      </c>
      <c r="Y1259" s="58" t="s">
        <v>7330</v>
      </c>
      <c r="Z1259" s="58" t="s">
        <v>13</v>
      </c>
      <c r="AA1259" s="58" t="s">
        <v>7330</v>
      </c>
      <c r="AB1259" s="58" t="s">
        <v>13</v>
      </c>
      <c r="AC1259" s="56" t="s">
        <v>13</v>
      </c>
      <c r="AD1259" s="56" t="s">
        <v>13</v>
      </c>
      <c r="AE1259" s="56" t="s">
        <v>7330</v>
      </c>
      <c r="AF1259" s="56" t="s">
        <v>13</v>
      </c>
      <c r="AG1259" s="56" t="s">
        <v>7330</v>
      </c>
      <c r="AH1259" s="56" t="s">
        <v>13</v>
      </c>
    </row>
    <row r="1260" spans="1:34" ht="24.9" customHeight="1" x14ac:dyDescent="0.3">
      <c r="A1260" s="54" t="s">
        <v>1115</v>
      </c>
      <c r="B1260" s="55" t="s">
        <v>1099</v>
      </c>
      <c r="C1260" s="56" t="s">
        <v>1103</v>
      </c>
      <c r="D1260" s="56" t="s">
        <v>1100</v>
      </c>
      <c r="E1260" s="56">
        <v>5</v>
      </c>
      <c r="F1260" s="56">
        <v>2</v>
      </c>
      <c r="G1260" s="56">
        <v>10</v>
      </c>
      <c r="H1260" s="56">
        <v>17</v>
      </c>
      <c r="I1260" s="56">
        <v>46</v>
      </c>
      <c r="J1260" s="104">
        <v>0.36956521739130432</v>
      </c>
      <c r="K1260" s="56" t="s">
        <v>1116</v>
      </c>
      <c r="L1260" s="56" t="s">
        <v>1104</v>
      </c>
      <c r="M1260" s="56" t="s">
        <v>1103</v>
      </c>
      <c r="N1260" s="56">
        <v>100</v>
      </c>
      <c r="O1260" s="56"/>
      <c r="P1260" s="56"/>
      <c r="Q1260" s="56"/>
      <c r="R1260" s="56" t="s">
        <v>18</v>
      </c>
      <c r="S1260" s="57" t="s">
        <v>55</v>
      </c>
      <c r="T1260" s="58" t="s">
        <v>13</v>
      </c>
      <c r="U1260" s="56" t="s">
        <v>13</v>
      </c>
      <c r="V1260" s="58" t="s">
        <v>7330</v>
      </c>
      <c r="W1260" s="58" t="s">
        <v>7330</v>
      </c>
      <c r="X1260" s="58" t="s">
        <v>13</v>
      </c>
      <c r="Y1260" s="58" t="s">
        <v>13</v>
      </c>
      <c r="Z1260" s="58" t="s">
        <v>13</v>
      </c>
      <c r="AA1260" s="58" t="s">
        <v>13</v>
      </c>
      <c r="AB1260" s="58" t="s">
        <v>13</v>
      </c>
      <c r="AC1260" s="56" t="s">
        <v>13</v>
      </c>
      <c r="AD1260" s="56" t="s">
        <v>7330</v>
      </c>
      <c r="AE1260" s="56" t="s">
        <v>13</v>
      </c>
      <c r="AF1260" s="56" t="s">
        <v>13</v>
      </c>
      <c r="AG1260" s="56" t="s">
        <v>13</v>
      </c>
      <c r="AH1260" s="56" t="s">
        <v>13</v>
      </c>
    </row>
    <row r="1261" spans="1:34" ht="24.9" customHeight="1" x14ac:dyDescent="0.3">
      <c r="A1261" s="59" t="s">
        <v>5505</v>
      </c>
      <c r="B1261" s="60" t="s">
        <v>5503</v>
      </c>
      <c r="C1261" s="57" t="s">
        <v>5507</v>
      </c>
      <c r="D1261" s="57" t="s">
        <v>5504</v>
      </c>
      <c r="E1261" s="57">
        <v>2</v>
      </c>
      <c r="F1261" s="57">
        <v>1</v>
      </c>
      <c r="G1261" s="57">
        <v>2</v>
      </c>
      <c r="H1261" s="57">
        <v>5</v>
      </c>
      <c r="I1261" s="57">
        <v>17</v>
      </c>
      <c r="J1261" s="104">
        <v>0.29411764705882354</v>
      </c>
      <c r="K1261" s="56" t="s">
        <v>5506</v>
      </c>
      <c r="L1261" s="57" t="s">
        <v>5508</v>
      </c>
      <c r="M1261" s="57" t="s">
        <v>5507</v>
      </c>
      <c r="N1261" s="57">
        <v>100</v>
      </c>
      <c r="O1261" s="57"/>
      <c r="P1261" s="57"/>
      <c r="Q1261" s="57"/>
      <c r="R1261" s="57" t="s">
        <v>18</v>
      </c>
      <c r="S1261" s="57" t="s">
        <v>418</v>
      </c>
      <c r="T1261" s="61" t="s">
        <v>13</v>
      </c>
      <c r="U1261" s="56" t="s">
        <v>7330</v>
      </c>
      <c r="V1261" s="61" t="s">
        <v>13</v>
      </c>
      <c r="W1261" s="61" t="s">
        <v>13</v>
      </c>
      <c r="X1261" s="61" t="s">
        <v>13</v>
      </c>
      <c r="Y1261" s="61" t="s">
        <v>13</v>
      </c>
      <c r="Z1261" s="61" t="s">
        <v>13</v>
      </c>
      <c r="AA1261" s="61" t="s">
        <v>13</v>
      </c>
      <c r="AB1261" s="61" t="s">
        <v>13</v>
      </c>
      <c r="AC1261" s="56" t="s">
        <v>13</v>
      </c>
      <c r="AD1261" s="56" t="s">
        <v>7330</v>
      </c>
      <c r="AE1261" s="56" t="s">
        <v>13</v>
      </c>
      <c r="AF1261" s="56" t="s">
        <v>13</v>
      </c>
      <c r="AG1261" s="56" t="s">
        <v>13</v>
      </c>
      <c r="AH1261" s="56" t="s">
        <v>13</v>
      </c>
    </row>
    <row r="1262" spans="1:34" ht="24.9" customHeight="1" x14ac:dyDescent="0.3">
      <c r="A1262" s="59" t="s">
        <v>847</v>
      </c>
      <c r="B1262" s="60" t="s">
        <v>845</v>
      </c>
      <c r="C1262" s="57" t="s">
        <v>849</v>
      </c>
      <c r="D1262" s="57" t="s">
        <v>846</v>
      </c>
      <c r="E1262" s="57">
        <v>3</v>
      </c>
      <c r="F1262" s="57">
        <v>2</v>
      </c>
      <c r="G1262" s="57">
        <v>1</v>
      </c>
      <c r="H1262" s="57">
        <v>6</v>
      </c>
      <c r="I1262" s="57">
        <v>38</v>
      </c>
      <c r="J1262" s="104">
        <v>0.15789473684210525</v>
      </c>
      <c r="K1262" s="56" t="s">
        <v>848</v>
      </c>
      <c r="L1262" s="57" t="s">
        <v>850</v>
      </c>
      <c r="M1262" s="57" t="s">
        <v>851</v>
      </c>
      <c r="N1262" s="57">
        <v>100</v>
      </c>
      <c r="O1262" s="57"/>
      <c r="P1262" s="57"/>
      <c r="Q1262" s="57"/>
      <c r="R1262" s="57" t="s">
        <v>18</v>
      </c>
      <c r="S1262" s="56" t="s">
        <v>403</v>
      </c>
      <c r="T1262" s="61" t="s">
        <v>13</v>
      </c>
      <c r="U1262" s="56" t="s">
        <v>7330</v>
      </c>
      <c r="V1262" s="61" t="s">
        <v>13</v>
      </c>
      <c r="W1262" s="61" t="s">
        <v>13</v>
      </c>
      <c r="X1262" s="61" t="s">
        <v>7330</v>
      </c>
      <c r="Y1262" s="61" t="s">
        <v>13</v>
      </c>
      <c r="Z1262" s="61" t="s">
        <v>13</v>
      </c>
      <c r="AA1262" s="58" t="s">
        <v>7330</v>
      </c>
      <c r="AB1262" s="61" t="s">
        <v>13</v>
      </c>
      <c r="AC1262" s="56" t="s">
        <v>13</v>
      </c>
      <c r="AD1262" s="56" t="s">
        <v>7330</v>
      </c>
      <c r="AE1262" s="56" t="s">
        <v>13</v>
      </c>
      <c r="AF1262" s="56" t="s">
        <v>13</v>
      </c>
      <c r="AG1262" s="56" t="s">
        <v>13</v>
      </c>
      <c r="AH1262" s="56" t="s">
        <v>13</v>
      </c>
    </row>
    <row r="1263" spans="1:34" ht="24.9" customHeight="1" x14ac:dyDescent="0.3">
      <c r="A1263" s="54" t="s">
        <v>1292</v>
      </c>
      <c r="B1263" s="55" t="s">
        <v>1282</v>
      </c>
      <c r="C1263" s="56" t="s">
        <v>1286</v>
      </c>
      <c r="D1263" s="56" t="s">
        <v>1283</v>
      </c>
      <c r="E1263" s="56">
        <v>4</v>
      </c>
      <c r="F1263" s="56">
        <v>3</v>
      </c>
      <c r="G1263" s="56">
        <v>3</v>
      </c>
      <c r="H1263" s="56">
        <v>10</v>
      </c>
      <c r="I1263" s="56">
        <v>21</v>
      </c>
      <c r="J1263" s="104">
        <v>0.47619047619047616</v>
      </c>
      <c r="K1263" s="56" t="s">
        <v>1293</v>
      </c>
      <c r="L1263" s="56" t="s">
        <v>1287</v>
      </c>
      <c r="M1263" s="56" t="s">
        <v>1286</v>
      </c>
      <c r="N1263" s="56">
        <v>100</v>
      </c>
      <c r="O1263" s="56"/>
      <c r="P1263" s="56"/>
      <c r="Q1263" s="56"/>
      <c r="R1263" s="56" t="s">
        <v>402</v>
      </c>
      <c r="S1263" s="56" t="s">
        <v>149</v>
      </c>
      <c r="T1263" s="58" t="s">
        <v>13</v>
      </c>
      <c r="U1263" s="56" t="s">
        <v>13</v>
      </c>
      <c r="V1263" s="58" t="s">
        <v>7330</v>
      </c>
      <c r="W1263" s="58" t="s">
        <v>13</v>
      </c>
      <c r="X1263" s="58" t="s">
        <v>13</v>
      </c>
      <c r="Y1263" s="58" t="s">
        <v>13</v>
      </c>
      <c r="Z1263" s="58" t="s">
        <v>13</v>
      </c>
      <c r="AA1263" s="58" t="s">
        <v>13</v>
      </c>
      <c r="AB1263" s="58" t="s">
        <v>13</v>
      </c>
      <c r="AC1263" s="56" t="s">
        <v>13</v>
      </c>
      <c r="AD1263" s="56" t="s">
        <v>13</v>
      </c>
      <c r="AE1263" s="56" t="s">
        <v>13</v>
      </c>
      <c r="AF1263" s="56" t="s">
        <v>13</v>
      </c>
      <c r="AG1263" s="56" t="s">
        <v>13</v>
      </c>
      <c r="AH1263" s="56" t="s">
        <v>7330</v>
      </c>
    </row>
    <row r="1264" spans="1:34" ht="24.9" customHeight="1" x14ac:dyDescent="0.3">
      <c r="A1264" s="54" t="s">
        <v>1640</v>
      </c>
      <c r="B1264" s="55" t="s">
        <v>1631</v>
      </c>
      <c r="C1264" s="56" t="s">
        <v>1635</v>
      </c>
      <c r="D1264" s="56" t="s">
        <v>1632</v>
      </c>
      <c r="E1264" s="56">
        <v>4</v>
      </c>
      <c r="F1264" s="56">
        <v>1</v>
      </c>
      <c r="G1264" s="56">
        <v>3</v>
      </c>
      <c r="H1264" s="56">
        <v>8</v>
      </c>
      <c r="I1264" s="56">
        <v>38</v>
      </c>
      <c r="J1264" s="104">
        <v>0.21052631578947367</v>
      </c>
      <c r="K1264" s="56" t="s">
        <v>1641</v>
      </c>
      <c r="L1264" s="56" t="s">
        <v>1636</v>
      </c>
      <c r="M1264" s="56" t="s">
        <v>1637</v>
      </c>
      <c r="N1264" s="56" t="s">
        <v>7378</v>
      </c>
      <c r="O1264" s="56"/>
      <c r="P1264" s="56"/>
      <c r="Q1264" s="56"/>
      <c r="R1264" s="56" t="s">
        <v>18</v>
      </c>
      <c r="S1264" s="57" t="s">
        <v>130</v>
      </c>
      <c r="T1264" s="58" t="s">
        <v>13</v>
      </c>
      <c r="U1264" s="56" t="s">
        <v>13</v>
      </c>
      <c r="V1264" s="58" t="s">
        <v>7330</v>
      </c>
      <c r="W1264" s="58" t="s">
        <v>13</v>
      </c>
      <c r="X1264" s="58" t="s">
        <v>13</v>
      </c>
      <c r="Y1264" s="58" t="s">
        <v>7330</v>
      </c>
      <c r="Z1264" s="58" t="s">
        <v>13</v>
      </c>
      <c r="AA1264" s="58" t="s">
        <v>13</v>
      </c>
      <c r="AB1264" s="58" t="s">
        <v>13</v>
      </c>
      <c r="AC1264" s="56" t="s">
        <v>13</v>
      </c>
      <c r="AD1264" s="56" t="s">
        <v>13</v>
      </c>
      <c r="AE1264" s="56" t="s">
        <v>13</v>
      </c>
      <c r="AF1264" s="56" t="s">
        <v>13</v>
      </c>
      <c r="AG1264" s="56" t="s">
        <v>13</v>
      </c>
      <c r="AH1264" s="56" t="s">
        <v>13</v>
      </c>
    </row>
    <row r="1265" spans="1:34" ht="24.9" customHeight="1" x14ac:dyDescent="0.3">
      <c r="A1265" s="54" t="s">
        <v>4123</v>
      </c>
      <c r="B1265" s="55" t="s">
        <v>4121</v>
      </c>
      <c r="C1265" s="56" t="s">
        <v>4125</v>
      </c>
      <c r="D1265" s="56" t="s">
        <v>4122</v>
      </c>
      <c r="E1265" s="56">
        <v>0</v>
      </c>
      <c r="F1265" s="56">
        <v>0</v>
      </c>
      <c r="G1265" s="56">
        <v>1</v>
      </c>
      <c r="H1265" s="56">
        <v>1</v>
      </c>
      <c r="I1265" s="56">
        <v>13</v>
      </c>
      <c r="J1265" s="104">
        <v>7.6923076923076927E-2</v>
      </c>
      <c r="K1265" s="56" t="s">
        <v>4124</v>
      </c>
      <c r="L1265" s="56" t="s">
        <v>4126</v>
      </c>
      <c r="M1265" s="56" t="s">
        <v>4127</v>
      </c>
      <c r="N1265" s="56">
        <v>100</v>
      </c>
      <c r="O1265" s="56"/>
      <c r="P1265" s="56"/>
      <c r="Q1265" s="56"/>
      <c r="R1265" s="56" t="s">
        <v>18</v>
      </c>
      <c r="S1265" s="56" t="s">
        <v>644</v>
      </c>
      <c r="T1265" s="58" t="s">
        <v>13</v>
      </c>
      <c r="U1265" s="56" t="s">
        <v>13</v>
      </c>
      <c r="V1265" s="58" t="s">
        <v>7330</v>
      </c>
      <c r="W1265" s="58" t="s">
        <v>13</v>
      </c>
      <c r="X1265" s="58" t="s">
        <v>13</v>
      </c>
      <c r="Y1265" s="58" t="s">
        <v>7330</v>
      </c>
      <c r="Z1265" s="58" t="s">
        <v>13</v>
      </c>
      <c r="AA1265" s="58" t="s">
        <v>13</v>
      </c>
      <c r="AB1265" s="58" t="s">
        <v>13</v>
      </c>
      <c r="AC1265" s="56" t="s">
        <v>13</v>
      </c>
      <c r="AD1265" s="56" t="s">
        <v>7330</v>
      </c>
      <c r="AE1265" s="56" t="s">
        <v>13</v>
      </c>
      <c r="AF1265" s="56" t="s">
        <v>13</v>
      </c>
      <c r="AG1265" s="56" t="s">
        <v>13</v>
      </c>
      <c r="AH1265" s="56" t="s">
        <v>13</v>
      </c>
    </row>
    <row r="1266" spans="1:34" ht="24.9" customHeight="1" x14ac:dyDescent="0.3">
      <c r="A1266" s="54" t="s">
        <v>1111</v>
      </c>
      <c r="B1266" s="55" t="s">
        <v>1099</v>
      </c>
      <c r="C1266" s="56" t="s">
        <v>1103</v>
      </c>
      <c r="D1266" s="56" t="s">
        <v>1100</v>
      </c>
      <c r="E1266" s="56">
        <v>5</v>
      </c>
      <c r="F1266" s="56">
        <v>2</v>
      </c>
      <c r="G1266" s="56">
        <v>10</v>
      </c>
      <c r="H1266" s="56">
        <v>17</v>
      </c>
      <c r="I1266" s="56">
        <v>46</v>
      </c>
      <c r="J1266" s="104">
        <v>0.36956521739130432</v>
      </c>
      <c r="K1266" s="56" t="s">
        <v>1112</v>
      </c>
      <c r="L1266" s="56" t="s">
        <v>1104</v>
      </c>
      <c r="M1266" s="56" t="s">
        <v>1103</v>
      </c>
      <c r="N1266" s="56">
        <v>100</v>
      </c>
      <c r="O1266" s="56"/>
      <c r="P1266" s="56"/>
      <c r="Q1266" s="56"/>
      <c r="R1266" s="56" t="s">
        <v>18</v>
      </c>
      <c r="S1266" s="57" t="s">
        <v>55</v>
      </c>
      <c r="T1266" s="58" t="s">
        <v>13</v>
      </c>
      <c r="U1266" s="56" t="s">
        <v>13</v>
      </c>
      <c r="V1266" s="58" t="s">
        <v>7330</v>
      </c>
      <c r="W1266" s="58" t="s">
        <v>13</v>
      </c>
      <c r="X1266" s="58" t="s">
        <v>13</v>
      </c>
      <c r="Y1266" s="58" t="s">
        <v>7330</v>
      </c>
      <c r="Z1266" s="58" t="s">
        <v>13</v>
      </c>
      <c r="AA1266" s="58" t="s">
        <v>13</v>
      </c>
      <c r="AB1266" s="58" t="s">
        <v>13</v>
      </c>
      <c r="AC1266" s="56" t="s">
        <v>13</v>
      </c>
      <c r="AD1266" s="56" t="s">
        <v>7330</v>
      </c>
      <c r="AE1266" s="56" t="s">
        <v>13</v>
      </c>
      <c r="AF1266" s="56" t="s">
        <v>13</v>
      </c>
      <c r="AG1266" s="56" t="s">
        <v>13</v>
      </c>
      <c r="AH1266" s="56" t="s">
        <v>13</v>
      </c>
    </row>
    <row r="1267" spans="1:34" ht="24.9" customHeight="1" x14ac:dyDescent="0.3">
      <c r="A1267" s="54" t="s">
        <v>3439</v>
      </c>
      <c r="B1267" s="55" t="s">
        <v>3429</v>
      </c>
      <c r="C1267" s="56" t="s">
        <v>3433</v>
      </c>
      <c r="D1267" s="56" t="s">
        <v>3430</v>
      </c>
      <c r="E1267" s="56">
        <v>0</v>
      </c>
      <c r="F1267" s="56">
        <v>1</v>
      </c>
      <c r="G1267" s="56">
        <v>2</v>
      </c>
      <c r="H1267" s="56">
        <v>3</v>
      </c>
      <c r="I1267" s="56">
        <v>17</v>
      </c>
      <c r="J1267" s="104">
        <v>0.17647058823529413</v>
      </c>
      <c r="K1267" s="56" t="s">
        <v>3440</v>
      </c>
      <c r="L1267" s="56" t="s">
        <v>3434</v>
      </c>
      <c r="M1267" s="56" t="s">
        <v>3433</v>
      </c>
      <c r="N1267" s="56">
        <v>100</v>
      </c>
      <c r="O1267" s="56"/>
      <c r="P1267" s="56"/>
      <c r="Q1267" s="56"/>
      <c r="R1267" s="56" t="s">
        <v>18</v>
      </c>
      <c r="S1267" s="57" t="s">
        <v>55</v>
      </c>
      <c r="T1267" s="58" t="s">
        <v>13</v>
      </c>
      <c r="U1267" s="56" t="s">
        <v>13</v>
      </c>
      <c r="V1267" s="58" t="s">
        <v>7330</v>
      </c>
      <c r="W1267" s="58" t="s">
        <v>13</v>
      </c>
      <c r="X1267" s="58" t="s">
        <v>13</v>
      </c>
      <c r="Y1267" s="58" t="s">
        <v>7330</v>
      </c>
      <c r="Z1267" s="58" t="s">
        <v>13</v>
      </c>
      <c r="AA1267" s="58" t="s">
        <v>7330</v>
      </c>
      <c r="AB1267" s="58" t="s">
        <v>13</v>
      </c>
      <c r="AC1267" s="56" t="s">
        <v>13</v>
      </c>
      <c r="AD1267" s="56" t="s">
        <v>7330</v>
      </c>
      <c r="AE1267" s="56" t="s">
        <v>13</v>
      </c>
      <c r="AF1267" s="56" t="s">
        <v>13</v>
      </c>
      <c r="AG1267" s="56" t="s">
        <v>7330</v>
      </c>
      <c r="AH1267" s="56" t="s">
        <v>13</v>
      </c>
    </row>
    <row r="1268" spans="1:34" ht="24.9" customHeight="1" x14ac:dyDescent="0.3">
      <c r="A1268" s="54" t="s">
        <v>1472</v>
      </c>
      <c r="B1268" s="55" t="s">
        <v>1467</v>
      </c>
      <c r="C1268" s="56" t="s">
        <v>110</v>
      </c>
      <c r="D1268" s="56"/>
      <c r="E1268" s="56">
        <v>2</v>
      </c>
      <c r="F1268" s="56">
        <v>1</v>
      </c>
      <c r="G1268" s="56">
        <v>0</v>
      </c>
      <c r="H1268" s="56">
        <v>3</v>
      </c>
      <c r="I1268" s="56">
        <v>11</v>
      </c>
      <c r="J1268" s="104">
        <v>0.27272727272727271</v>
      </c>
      <c r="K1268" s="56" t="s">
        <v>1473</v>
      </c>
      <c r="L1268" s="56" t="s">
        <v>1470</v>
      </c>
      <c r="M1268" s="56" t="s">
        <v>202</v>
      </c>
      <c r="N1268" s="56" t="s">
        <v>7383</v>
      </c>
      <c r="O1268" s="56" t="s">
        <v>17920</v>
      </c>
      <c r="P1268" s="56" t="s">
        <v>1471</v>
      </c>
      <c r="Q1268" s="56" t="s">
        <v>7383</v>
      </c>
      <c r="R1268" s="56" t="s">
        <v>18</v>
      </c>
      <c r="S1268" s="57" t="s">
        <v>130</v>
      </c>
      <c r="T1268" s="58" t="s">
        <v>7330</v>
      </c>
      <c r="U1268" s="56" t="s">
        <v>13</v>
      </c>
      <c r="V1268" s="58" t="s">
        <v>13</v>
      </c>
      <c r="W1268" s="58" t="s">
        <v>7330</v>
      </c>
      <c r="X1268" s="58" t="s">
        <v>13</v>
      </c>
      <c r="Y1268" s="58" t="s">
        <v>13</v>
      </c>
      <c r="Z1268" s="58" t="s">
        <v>13</v>
      </c>
      <c r="AA1268" s="58" t="s">
        <v>13</v>
      </c>
      <c r="AB1268" s="58" t="s">
        <v>13</v>
      </c>
      <c r="AC1268" s="56" t="s">
        <v>13</v>
      </c>
      <c r="AD1268" s="56" t="s">
        <v>13</v>
      </c>
      <c r="AE1268" s="56" t="s">
        <v>13</v>
      </c>
      <c r="AF1268" s="56" t="s">
        <v>13</v>
      </c>
      <c r="AG1268" s="56" t="s">
        <v>13</v>
      </c>
      <c r="AH1268" s="56" t="s">
        <v>13</v>
      </c>
    </row>
    <row r="1269" spans="1:34" ht="24.9" customHeight="1" x14ac:dyDescent="0.3">
      <c r="A1269" s="54" t="s">
        <v>3913</v>
      </c>
      <c r="B1269" s="55" t="s">
        <v>3903</v>
      </c>
      <c r="C1269" s="56" t="s">
        <v>3907</v>
      </c>
      <c r="D1269" s="56" t="s">
        <v>3904</v>
      </c>
      <c r="E1269" s="56">
        <v>2</v>
      </c>
      <c r="F1269" s="56">
        <v>3</v>
      </c>
      <c r="G1269" s="56">
        <v>0</v>
      </c>
      <c r="H1269" s="56">
        <v>5</v>
      </c>
      <c r="I1269" s="56">
        <v>28</v>
      </c>
      <c r="J1269" s="104">
        <v>0.17857142857142858</v>
      </c>
      <c r="K1269" s="56" t="s">
        <v>3914</v>
      </c>
      <c r="L1269" s="56" t="s">
        <v>3908</v>
      </c>
      <c r="M1269" s="56" t="s">
        <v>3907</v>
      </c>
      <c r="N1269" s="56">
        <v>100</v>
      </c>
      <c r="O1269" s="56"/>
      <c r="P1269" s="56"/>
      <c r="Q1269" s="56"/>
      <c r="R1269" s="56" t="s">
        <v>18</v>
      </c>
      <c r="S1269" s="56" t="s">
        <v>680</v>
      </c>
      <c r="T1269" s="58" t="s">
        <v>7330</v>
      </c>
      <c r="U1269" s="56" t="s">
        <v>13</v>
      </c>
      <c r="V1269" s="58" t="s">
        <v>13</v>
      </c>
      <c r="W1269" s="58" t="s">
        <v>7330</v>
      </c>
      <c r="X1269" s="58" t="s">
        <v>13</v>
      </c>
      <c r="Y1269" s="58" t="s">
        <v>13</v>
      </c>
      <c r="Z1269" s="58" t="s">
        <v>13</v>
      </c>
      <c r="AA1269" s="58" t="s">
        <v>13</v>
      </c>
      <c r="AB1269" s="58" t="s">
        <v>13</v>
      </c>
      <c r="AC1269" s="56" t="s">
        <v>13</v>
      </c>
      <c r="AD1269" s="56" t="s">
        <v>13</v>
      </c>
      <c r="AE1269" s="56" t="s">
        <v>13</v>
      </c>
      <c r="AF1269" s="56" t="s">
        <v>13</v>
      </c>
      <c r="AG1269" s="56" t="s">
        <v>13</v>
      </c>
      <c r="AH1269" s="56" t="s">
        <v>13</v>
      </c>
    </row>
    <row r="1270" spans="1:34" ht="24.9" customHeight="1" x14ac:dyDescent="0.3">
      <c r="A1270" s="54" t="s">
        <v>5352</v>
      </c>
      <c r="B1270" s="55" t="s">
        <v>5336</v>
      </c>
      <c r="C1270" s="56" t="s">
        <v>3038</v>
      </c>
      <c r="D1270" s="56" t="s">
        <v>3035</v>
      </c>
      <c r="E1270" s="56">
        <v>2</v>
      </c>
      <c r="F1270" s="56">
        <v>0</v>
      </c>
      <c r="G1270" s="56">
        <v>4</v>
      </c>
      <c r="H1270" s="56">
        <v>6</v>
      </c>
      <c r="I1270" s="56">
        <v>15</v>
      </c>
      <c r="J1270" s="104">
        <v>0.4</v>
      </c>
      <c r="K1270" s="56" t="s">
        <v>5353</v>
      </c>
      <c r="L1270" s="56" t="s">
        <v>5339</v>
      </c>
      <c r="M1270" s="56" t="s">
        <v>5340</v>
      </c>
      <c r="N1270" s="56">
        <v>100</v>
      </c>
      <c r="O1270" s="56"/>
      <c r="P1270" s="56"/>
      <c r="Q1270" s="56"/>
      <c r="R1270" s="56" t="s">
        <v>18</v>
      </c>
      <c r="S1270" s="56" t="s">
        <v>644</v>
      </c>
      <c r="T1270" s="58" t="s">
        <v>7330</v>
      </c>
      <c r="U1270" s="56" t="s">
        <v>13</v>
      </c>
      <c r="V1270" s="58" t="s">
        <v>13</v>
      </c>
      <c r="W1270" s="58" t="s">
        <v>7330</v>
      </c>
      <c r="X1270" s="58" t="s">
        <v>13</v>
      </c>
      <c r="Y1270" s="58" t="s">
        <v>13</v>
      </c>
      <c r="Z1270" s="58" t="s">
        <v>13</v>
      </c>
      <c r="AA1270" s="58" t="s">
        <v>13</v>
      </c>
      <c r="AB1270" s="58" t="s">
        <v>13</v>
      </c>
      <c r="AC1270" s="56" t="s">
        <v>13</v>
      </c>
      <c r="AD1270" s="56" t="s">
        <v>13</v>
      </c>
      <c r="AE1270" s="56" t="s">
        <v>13</v>
      </c>
      <c r="AF1270" s="56" t="s">
        <v>13</v>
      </c>
      <c r="AG1270" s="56" t="s">
        <v>13</v>
      </c>
      <c r="AH1270" s="56" t="s">
        <v>13</v>
      </c>
    </row>
    <row r="1271" spans="1:34" ht="24.9" customHeight="1" x14ac:dyDescent="0.3">
      <c r="A1271" s="54" t="s">
        <v>2050</v>
      </c>
      <c r="B1271" s="55" t="s">
        <v>2042</v>
      </c>
      <c r="C1271" s="56" t="s">
        <v>2046</v>
      </c>
      <c r="D1271" s="56" t="s">
        <v>2043</v>
      </c>
      <c r="E1271" s="56">
        <v>3</v>
      </c>
      <c r="F1271" s="56">
        <v>0</v>
      </c>
      <c r="G1271" s="56">
        <v>8</v>
      </c>
      <c r="H1271" s="56">
        <v>11</v>
      </c>
      <c r="I1271" s="56">
        <v>15</v>
      </c>
      <c r="J1271" s="104">
        <v>0.73333333333333328</v>
      </c>
      <c r="K1271" s="56" t="s">
        <v>2051</v>
      </c>
      <c r="L1271" s="56" t="s">
        <v>2047</v>
      </c>
      <c r="M1271" s="56" t="s">
        <v>2046</v>
      </c>
      <c r="N1271" s="56">
        <v>100</v>
      </c>
      <c r="O1271" s="56"/>
      <c r="P1271" s="56"/>
      <c r="Q1271" s="56"/>
      <c r="R1271" s="56" t="s">
        <v>18</v>
      </c>
      <c r="S1271" s="57" t="s">
        <v>55</v>
      </c>
      <c r="T1271" s="58" t="s">
        <v>13</v>
      </c>
      <c r="U1271" s="56" t="s">
        <v>13</v>
      </c>
      <c r="V1271" s="58" t="s">
        <v>7330</v>
      </c>
      <c r="W1271" s="58" t="s">
        <v>13</v>
      </c>
      <c r="X1271" s="58" t="s">
        <v>13</v>
      </c>
      <c r="Y1271" s="58" t="s">
        <v>7330</v>
      </c>
      <c r="Z1271" s="58" t="s">
        <v>13</v>
      </c>
      <c r="AA1271" s="58" t="s">
        <v>13</v>
      </c>
      <c r="AB1271" s="58" t="s">
        <v>7330</v>
      </c>
      <c r="AC1271" s="56" t="s">
        <v>13</v>
      </c>
      <c r="AD1271" s="56" t="s">
        <v>13</v>
      </c>
      <c r="AE1271" s="56" t="s">
        <v>7330</v>
      </c>
      <c r="AF1271" s="56" t="s">
        <v>13</v>
      </c>
      <c r="AG1271" s="56" t="s">
        <v>13</v>
      </c>
      <c r="AH1271" s="56" t="s">
        <v>7330</v>
      </c>
    </row>
    <row r="1272" spans="1:34" ht="24.9" customHeight="1" x14ac:dyDescent="0.3">
      <c r="A1272" s="54" t="s">
        <v>6062</v>
      </c>
      <c r="B1272" s="55" t="s">
        <v>6043</v>
      </c>
      <c r="C1272" s="56" t="s">
        <v>6047</v>
      </c>
      <c r="D1272" s="56" t="s">
        <v>6044</v>
      </c>
      <c r="E1272" s="56">
        <v>7</v>
      </c>
      <c r="F1272" s="56">
        <v>7</v>
      </c>
      <c r="G1272" s="56">
        <v>10</v>
      </c>
      <c r="H1272" s="56">
        <v>24</v>
      </c>
      <c r="I1272" s="56">
        <v>52</v>
      </c>
      <c r="J1272" s="104">
        <v>0.46153846153846156</v>
      </c>
      <c r="K1272" s="56" t="s">
        <v>6063</v>
      </c>
      <c r="L1272" s="56" t="s">
        <v>6048</v>
      </c>
      <c r="M1272" s="56" t="s">
        <v>6049</v>
      </c>
      <c r="N1272" s="56">
        <v>100</v>
      </c>
      <c r="O1272" s="56"/>
      <c r="P1272" s="56"/>
      <c r="Q1272" s="56"/>
      <c r="R1272" s="56" t="s">
        <v>18</v>
      </c>
      <c r="S1272" s="56" t="s">
        <v>680</v>
      </c>
      <c r="T1272" s="58" t="s">
        <v>13</v>
      </c>
      <c r="U1272" s="56" t="s">
        <v>13</v>
      </c>
      <c r="V1272" s="58" t="s">
        <v>7330</v>
      </c>
      <c r="W1272" s="58" t="s">
        <v>13</v>
      </c>
      <c r="X1272" s="61" t="s">
        <v>7330</v>
      </c>
      <c r="Y1272" s="58" t="s">
        <v>13</v>
      </c>
      <c r="Z1272" s="58" t="s">
        <v>7330</v>
      </c>
      <c r="AA1272" s="58" t="s">
        <v>13</v>
      </c>
      <c r="AB1272" s="58" t="s">
        <v>13</v>
      </c>
      <c r="AC1272" s="56" t="s">
        <v>13</v>
      </c>
      <c r="AD1272" s="56" t="s">
        <v>13</v>
      </c>
      <c r="AE1272" s="56" t="s">
        <v>7330</v>
      </c>
      <c r="AF1272" s="56" t="s">
        <v>13</v>
      </c>
      <c r="AG1272" s="56" t="s">
        <v>13</v>
      </c>
      <c r="AH1272" s="56" t="s">
        <v>13</v>
      </c>
    </row>
    <row r="1273" spans="1:34" ht="24.9" customHeight="1" x14ac:dyDescent="0.3">
      <c r="A1273" s="54" t="s">
        <v>3948</v>
      </c>
      <c r="B1273" s="55" t="s">
        <v>3937</v>
      </c>
      <c r="C1273" s="56" t="s">
        <v>3941</v>
      </c>
      <c r="D1273" s="56" t="s">
        <v>3938</v>
      </c>
      <c r="E1273" s="56">
        <v>6</v>
      </c>
      <c r="F1273" s="56">
        <v>0</v>
      </c>
      <c r="G1273" s="56">
        <v>1</v>
      </c>
      <c r="H1273" s="56">
        <v>7</v>
      </c>
      <c r="I1273" s="56">
        <v>25</v>
      </c>
      <c r="J1273" s="104">
        <v>0.28000000000000003</v>
      </c>
      <c r="K1273" s="56" t="s">
        <v>3949</v>
      </c>
      <c r="L1273" s="56" t="s">
        <v>3942</v>
      </c>
      <c r="M1273" s="56" t="s">
        <v>3941</v>
      </c>
      <c r="N1273" s="56" t="s">
        <v>7387</v>
      </c>
      <c r="O1273" s="56"/>
      <c r="P1273" s="56"/>
      <c r="Q1273" s="56"/>
      <c r="R1273" s="56" t="s">
        <v>18</v>
      </c>
      <c r="S1273" s="57" t="s">
        <v>55</v>
      </c>
      <c r="T1273" s="58" t="s">
        <v>7330</v>
      </c>
      <c r="U1273" s="56" t="s">
        <v>13</v>
      </c>
      <c r="V1273" s="58" t="s">
        <v>13</v>
      </c>
      <c r="W1273" s="58" t="s">
        <v>7330</v>
      </c>
      <c r="X1273" s="58" t="s">
        <v>13</v>
      </c>
      <c r="Y1273" s="58" t="s">
        <v>13</v>
      </c>
      <c r="Z1273" s="58" t="s">
        <v>13</v>
      </c>
      <c r="AA1273" s="58" t="s">
        <v>13</v>
      </c>
      <c r="AB1273" s="58" t="s">
        <v>13</v>
      </c>
      <c r="AC1273" s="56" t="s">
        <v>13</v>
      </c>
      <c r="AD1273" s="56" t="s">
        <v>13</v>
      </c>
      <c r="AE1273" s="56" t="s">
        <v>13</v>
      </c>
      <c r="AF1273" s="56" t="s">
        <v>7330</v>
      </c>
      <c r="AG1273" s="56" t="s">
        <v>13</v>
      </c>
      <c r="AH1273" s="56" t="s">
        <v>13</v>
      </c>
    </row>
    <row r="1274" spans="1:34" ht="24.9" customHeight="1" x14ac:dyDescent="0.3">
      <c r="A1274" s="54" t="s">
        <v>645</v>
      </c>
      <c r="B1274" s="55" t="s">
        <v>638</v>
      </c>
      <c r="C1274" s="56" t="s">
        <v>642</v>
      </c>
      <c r="D1274" s="56" t="s">
        <v>639</v>
      </c>
      <c r="E1274" s="56">
        <v>1</v>
      </c>
      <c r="F1274" s="56">
        <v>1</v>
      </c>
      <c r="G1274" s="56">
        <v>0</v>
      </c>
      <c r="H1274" s="56">
        <v>2</v>
      </c>
      <c r="I1274" s="56">
        <v>16</v>
      </c>
      <c r="J1274" s="104">
        <v>0.125</v>
      </c>
      <c r="K1274" s="56" t="s">
        <v>646</v>
      </c>
      <c r="L1274" s="56" t="s">
        <v>643</v>
      </c>
      <c r="M1274" s="56" t="s">
        <v>642</v>
      </c>
      <c r="N1274" s="56">
        <v>100</v>
      </c>
      <c r="O1274" s="56"/>
      <c r="P1274" s="56"/>
      <c r="Q1274" s="56"/>
      <c r="R1274" s="56" t="s">
        <v>18</v>
      </c>
      <c r="S1274" s="57" t="s">
        <v>644</v>
      </c>
      <c r="T1274" s="58" t="s">
        <v>7330</v>
      </c>
      <c r="U1274" s="56" t="s">
        <v>13</v>
      </c>
      <c r="V1274" s="58" t="s">
        <v>13</v>
      </c>
      <c r="W1274" s="58" t="s">
        <v>7330</v>
      </c>
      <c r="X1274" s="58" t="s">
        <v>13</v>
      </c>
      <c r="Y1274" s="58" t="s">
        <v>13</v>
      </c>
      <c r="Z1274" s="58" t="s">
        <v>13</v>
      </c>
      <c r="AA1274" s="58" t="s">
        <v>13</v>
      </c>
      <c r="AB1274" s="58" t="s">
        <v>13</v>
      </c>
      <c r="AC1274" s="56" t="s">
        <v>13</v>
      </c>
      <c r="AD1274" s="56" t="s">
        <v>13</v>
      </c>
      <c r="AE1274" s="56" t="s">
        <v>13</v>
      </c>
      <c r="AF1274" s="56" t="s">
        <v>13</v>
      </c>
      <c r="AG1274" s="56" t="s">
        <v>13</v>
      </c>
      <c r="AH1274" s="56" t="s">
        <v>13</v>
      </c>
    </row>
    <row r="1275" spans="1:34" ht="24.9" customHeight="1" x14ac:dyDescent="0.3">
      <c r="A1275" s="54" t="s">
        <v>6996</v>
      </c>
      <c r="B1275" s="55" t="s">
        <v>6985</v>
      </c>
      <c r="C1275" s="56" t="s">
        <v>110</v>
      </c>
      <c r="D1275" s="56" t="s">
        <v>7427</v>
      </c>
      <c r="E1275" s="56">
        <v>9</v>
      </c>
      <c r="F1275" s="56">
        <v>0</v>
      </c>
      <c r="G1275" s="56">
        <v>6</v>
      </c>
      <c r="H1275" s="56">
        <v>15</v>
      </c>
      <c r="I1275" s="56">
        <v>28</v>
      </c>
      <c r="J1275" s="104">
        <v>0.5357142857142857</v>
      </c>
      <c r="K1275" s="56" t="s">
        <v>6997</v>
      </c>
      <c r="L1275" s="56" t="s">
        <v>6988</v>
      </c>
      <c r="M1275" s="56" t="s">
        <v>6989</v>
      </c>
      <c r="N1275" s="56">
        <v>100</v>
      </c>
      <c r="O1275" s="57" t="s">
        <v>17906</v>
      </c>
      <c r="P1275" s="56" t="s">
        <v>6990</v>
      </c>
      <c r="Q1275" s="56" t="s">
        <v>17907</v>
      </c>
      <c r="R1275" s="56" t="s">
        <v>236</v>
      </c>
      <c r="S1275" s="56" t="s">
        <v>250</v>
      </c>
      <c r="T1275" s="58" t="s">
        <v>13</v>
      </c>
      <c r="U1275" s="56" t="s">
        <v>13</v>
      </c>
      <c r="V1275" s="58" t="s">
        <v>7330</v>
      </c>
      <c r="W1275" s="58" t="s">
        <v>13</v>
      </c>
      <c r="X1275" s="58" t="s">
        <v>13</v>
      </c>
      <c r="Y1275" s="58" t="s">
        <v>7330</v>
      </c>
      <c r="Z1275" s="58" t="s">
        <v>7330</v>
      </c>
      <c r="AA1275" s="58" t="s">
        <v>13</v>
      </c>
      <c r="AB1275" s="58" t="s">
        <v>13</v>
      </c>
      <c r="AC1275" s="56" t="s">
        <v>13</v>
      </c>
      <c r="AD1275" s="56" t="s">
        <v>13</v>
      </c>
      <c r="AE1275" s="56" t="s">
        <v>7330</v>
      </c>
      <c r="AF1275" s="56" t="s">
        <v>7330</v>
      </c>
      <c r="AG1275" s="56" t="s">
        <v>13</v>
      </c>
      <c r="AH1275" s="56" t="s">
        <v>13</v>
      </c>
    </row>
    <row r="1276" spans="1:34" ht="24.9" customHeight="1" x14ac:dyDescent="0.3">
      <c r="A1276" s="54" t="s">
        <v>1695</v>
      </c>
      <c r="B1276" s="55" t="s">
        <v>1670</v>
      </c>
      <c r="C1276" s="56" t="s">
        <v>1674</v>
      </c>
      <c r="D1276" s="56" t="s">
        <v>1671</v>
      </c>
      <c r="E1276" s="56">
        <v>7</v>
      </c>
      <c r="F1276" s="56">
        <v>1</v>
      </c>
      <c r="G1276" s="56">
        <v>6</v>
      </c>
      <c r="H1276" s="56">
        <v>14</v>
      </c>
      <c r="I1276" s="56">
        <v>20</v>
      </c>
      <c r="J1276" s="104">
        <v>0.7</v>
      </c>
      <c r="K1276" s="56" t="s">
        <v>1696</v>
      </c>
      <c r="L1276" s="56" t="s">
        <v>1675</v>
      </c>
      <c r="M1276" s="56" t="s">
        <v>1676</v>
      </c>
      <c r="N1276" s="56">
        <v>100</v>
      </c>
      <c r="O1276" s="56"/>
      <c r="P1276" s="56"/>
      <c r="Q1276" s="56"/>
      <c r="R1276" s="56" t="s">
        <v>18</v>
      </c>
      <c r="S1276" s="56" t="s">
        <v>102</v>
      </c>
      <c r="T1276" s="58" t="s">
        <v>7330</v>
      </c>
      <c r="U1276" s="56" t="s">
        <v>13</v>
      </c>
      <c r="V1276" s="58" t="s">
        <v>13</v>
      </c>
      <c r="W1276" s="58" t="s">
        <v>7330</v>
      </c>
      <c r="X1276" s="58" t="s">
        <v>13</v>
      </c>
      <c r="Y1276" s="58" t="s">
        <v>13</v>
      </c>
      <c r="Z1276" s="58" t="s">
        <v>13</v>
      </c>
      <c r="AA1276" s="58" t="s">
        <v>13</v>
      </c>
      <c r="AB1276" s="58" t="s">
        <v>13</v>
      </c>
      <c r="AC1276" s="56" t="s">
        <v>13</v>
      </c>
      <c r="AD1276" s="56" t="s">
        <v>13</v>
      </c>
      <c r="AE1276" s="56" t="s">
        <v>13</v>
      </c>
      <c r="AF1276" s="56" t="s">
        <v>13</v>
      </c>
      <c r="AG1276" s="56" t="s">
        <v>13</v>
      </c>
      <c r="AH1276" s="56" t="s">
        <v>13</v>
      </c>
    </row>
    <row r="1277" spans="1:34" ht="24.9" customHeight="1" x14ac:dyDescent="0.3">
      <c r="A1277" s="59" t="s">
        <v>4040</v>
      </c>
      <c r="B1277" s="60" t="s">
        <v>4038</v>
      </c>
      <c r="C1277" s="57" t="s">
        <v>4042</v>
      </c>
      <c r="D1277" s="57" t="s">
        <v>4039</v>
      </c>
      <c r="E1277" s="57">
        <v>1</v>
      </c>
      <c r="F1277" s="57">
        <v>1</v>
      </c>
      <c r="G1277" s="57">
        <v>1</v>
      </c>
      <c r="H1277" s="57">
        <v>3</v>
      </c>
      <c r="I1277" s="57">
        <v>18</v>
      </c>
      <c r="J1277" s="104">
        <v>0.16666666666666666</v>
      </c>
      <c r="K1277" s="56" t="s">
        <v>4041</v>
      </c>
      <c r="L1277" s="57" t="s">
        <v>4043</v>
      </c>
      <c r="M1277" s="57" t="s">
        <v>4042</v>
      </c>
      <c r="N1277" s="57">
        <v>100</v>
      </c>
      <c r="O1277" s="57"/>
      <c r="P1277" s="57"/>
      <c r="Q1277" s="57"/>
      <c r="R1277" s="57" t="s">
        <v>18</v>
      </c>
      <c r="S1277" s="56" t="s">
        <v>403</v>
      </c>
      <c r="T1277" s="61" t="s">
        <v>13</v>
      </c>
      <c r="U1277" s="56" t="s">
        <v>7330</v>
      </c>
      <c r="V1277" s="61" t="s">
        <v>13</v>
      </c>
      <c r="W1277" s="61" t="s">
        <v>13</v>
      </c>
      <c r="X1277" s="61" t="s">
        <v>7330</v>
      </c>
      <c r="Y1277" s="61" t="s">
        <v>13</v>
      </c>
      <c r="Z1277" s="61" t="s">
        <v>13</v>
      </c>
      <c r="AA1277" s="58" t="s">
        <v>7330</v>
      </c>
      <c r="AB1277" s="61" t="s">
        <v>13</v>
      </c>
      <c r="AC1277" s="56" t="s">
        <v>13</v>
      </c>
      <c r="AD1277" s="56" t="s">
        <v>7330</v>
      </c>
      <c r="AE1277" s="56" t="s">
        <v>13</v>
      </c>
      <c r="AF1277" s="56" t="s">
        <v>13</v>
      </c>
      <c r="AG1277" s="56" t="s">
        <v>13</v>
      </c>
      <c r="AH1277" s="56" t="s">
        <v>13</v>
      </c>
    </row>
    <row r="1278" spans="1:34" ht="24.9" customHeight="1" x14ac:dyDescent="0.3">
      <c r="A1278" s="54" t="s">
        <v>5332</v>
      </c>
      <c r="B1278" s="55" t="s">
        <v>5321</v>
      </c>
      <c r="C1278" s="56" t="s">
        <v>5325</v>
      </c>
      <c r="D1278" s="56" t="s">
        <v>5322</v>
      </c>
      <c r="E1278" s="56">
        <v>1</v>
      </c>
      <c r="F1278" s="56">
        <v>0</v>
      </c>
      <c r="G1278" s="56">
        <v>5</v>
      </c>
      <c r="H1278" s="56">
        <v>6</v>
      </c>
      <c r="I1278" s="56">
        <v>6</v>
      </c>
      <c r="J1278" s="104">
        <v>1</v>
      </c>
      <c r="K1278" s="56" t="s">
        <v>5333</v>
      </c>
      <c r="L1278" s="56" t="s">
        <v>5326</v>
      </c>
      <c r="M1278" s="56" t="s">
        <v>5327</v>
      </c>
      <c r="N1278" s="56">
        <v>100</v>
      </c>
      <c r="O1278" s="56"/>
      <c r="P1278" s="56"/>
      <c r="Q1278" s="56"/>
      <c r="R1278" s="56" t="s">
        <v>18</v>
      </c>
      <c r="S1278" s="56" t="s">
        <v>680</v>
      </c>
      <c r="T1278" s="58" t="s">
        <v>13</v>
      </c>
      <c r="U1278" s="56" t="s">
        <v>13</v>
      </c>
      <c r="V1278" s="58" t="s">
        <v>7330</v>
      </c>
      <c r="W1278" s="58" t="s">
        <v>13</v>
      </c>
      <c r="X1278" s="58" t="s">
        <v>13</v>
      </c>
      <c r="Y1278" s="58" t="s">
        <v>7330</v>
      </c>
      <c r="Z1278" s="58" t="s">
        <v>13</v>
      </c>
      <c r="AA1278" s="58" t="s">
        <v>13</v>
      </c>
      <c r="AB1278" s="58" t="s">
        <v>13</v>
      </c>
      <c r="AC1278" s="56" t="s">
        <v>13</v>
      </c>
      <c r="AD1278" s="56" t="s">
        <v>13</v>
      </c>
      <c r="AE1278" s="56" t="s">
        <v>13</v>
      </c>
      <c r="AF1278" s="56" t="s">
        <v>13</v>
      </c>
      <c r="AG1278" s="56" t="s">
        <v>13</v>
      </c>
      <c r="AH1278" s="56" t="s">
        <v>13</v>
      </c>
    </row>
    <row r="1279" spans="1:34" ht="24.9" customHeight="1" x14ac:dyDescent="0.3">
      <c r="A1279" s="54" t="s">
        <v>3737</v>
      </c>
      <c r="B1279" s="55" t="s">
        <v>3735</v>
      </c>
      <c r="C1279" s="56" t="s">
        <v>3739</v>
      </c>
      <c r="D1279" s="56" t="s">
        <v>3736</v>
      </c>
      <c r="E1279" s="56">
        <v>0</v>
      </c>
      <c r="F1279" s="56">
        <v>0</v>
      </c>
      <c r="G1279" s="56">
        <v>1</v>
      </c>
      <c r="H1279" s="56">
        <v>1</v>
      </c>
      <c r="I1279" s="56">
        <v>2</v>
      </c>
      <c r="J1279" s="104">
        <v>0.5</v>
      </c>
      <c r="K1279" s="56" t="s">
        <v>3738</v>
      </c>
      <c r="L1279" s="56" t="s">
        <v>3740</v>
      </c>
      <c r="M1279" s="56" t="s">
        <v>3739</v>
      </c>
      <c r="N1279" s="56" t="s">
        <v>7395</v>
      </c>
      <c r="O1279" s="56"/>
      <c r="P1279" s="56"/>
      <c r="Q1279" s="56"/>
      <c r="R1279" s="56" t="s">
        <v>18</v>
      </c>
      <c r="S1279" s="56" t="s">
        <v>102</v>
      </c>
      <c r="T1279" s="58" t="s">
        <v>13</v>
      </c>
      <c r="U1279" s="56" t="s">
        <v>13</v>
      </c>
      <c r="V1279" s="58" t="s">
        <v>7330</v>
      </c>
      <c r="W1279" s="58" t="s">
        <v>13</v>
      </c>
      <c r="X1279" s="58" t="s">
        <v>13</v>
      </c>
      <c r="Y1279" s="58" t="s">
        <v>7330</v>
      </c>
      <c r="Z1279" s="58" t="s">
        <v>13</v>
      </c>
      <c r="AA1279" s="58" t="s">
        <v>13</v>
      </c>
      <c r="AB1279" s="58" t="s">
        <v>13</v>
      </c>
      <c r="AC1279" s="56" t="s">
        <v>13</v>
      </c>
      <c r="AD1279" s="56" t="s">
        <v>13</v>
      </c>
      <c r="AE1279" s="56" t="s">
        <v>13</v>
      </c>
      <c r="AF1279" s="56" t="s">
        <v>13</v>
      </c>
      <c r="AG1279" s="56" t="s">
        <v>13</v>
      </c>
      <c r="AH1279" s="56" t="s">
        <v>13</v>
      </c>
    </row>
    <row r="1280" spans="1:34" ht="24.9" customHeight="1" x14ac:dyDescent="0.3">
      <c r="A1280" s="54" t="s">
        <v>6217</v>
      </c>
      <c r="B1280" s="55" t="s">
        <v>6200</v>
      </c>
      <c r="C1280" s="56" t="s">
        <v>110</v>
      </c>
      <c r="D1280" s="56"/>
      <c r="E1280" s="56">
        <v>9</v>
      </c>
      <c r="F1280" s="56">
        <v>0</v>
      </c>
      <c r="G1280" s="56">
        <v>1</v>
      </c>
      <c r="H1280" s="56">
        <v>10</v>
      </c>
      <c r="I1280" s="56">
        <v>20</v>
      </c>
      <c r="J1280" s="104">
        <v>0.5</v>
      </c>
      <c r="K1280" s="56" t="s">
        <v>6218</v>
      </c>
      <c r="L1280" s="56" t="s">
        <v>6203</v>
      </c>
      <c r="M1280" s="56" t="s">
        <v>202</v>
      </c>
      <c r="N1280" s="56">
        <v>100</v>
      </c>
      <c r="O1280" s="56" t="s">
        <v>17920</v>
      </c>
      <c r="P1280" s="56" t="s">
        <v>6204</v>
      </c>
      <c r="Q1280" s="56">
        <v>100</v>
      </c>
      <c r="R1280" s="56" t="s">
        <v>63</v>
      </c>
      <c r="S1280" s="56" t="s">
        <v>149</v>
      </c>
      <c r="T1280" s="58" t="s">
        <v>7330</v>
      </c>
      <c r="U1280" s="56" t="s">
        <v>13</v>
      </c>
      <c r="V1280" s="58" t="s">
        <v>13</v>
      </c>
      <c r="W1280" s="58" t="s">
        <v>7330</v>
      </c>
      <c r="X1280" s="58" t="s">
        <v>13</v>
      </c>
      <c r="Y1280" s="58" t="s">
        <v>13</v>
      </c>
      <c r="Z1280" s="58" t="s">
        <v>13</v>
      </c>
      <c r="AA1280" s="58" t="s">
        <v>13</v>
      </c>
      <c r="AB1280" s="58" t="s">
        <v>13</v>
      </c>
      <c r="AC1280" s="56" t="s">
        <v>13</v>
      </c>
      <c r="AD1280" s="56" t="s">
        <v>13</v>
      </c>
      <c r="AE1280" s="56" t="s">
        <v>13</v>
      </c>
      <c r="AF1280" s="56" t="s">
        <v>13</v>
      </c>
      <c r="AG1280" s="56" t="s">
        <v>13</v>
      </c>
      <c r="AH1280" s="56" t="s">
        <v>13</v>
      </c>
    </row>
    <row r="1281" spans="1:34" ht="24.9" customHeight="1" x14ac:dyDescent="0.3">
      <c r="A1281" s="54" t="s">
        <v>3139</v>
      </c>
      <c r="B1281" s="55" t="s">
        <v>3132</v>
      </c>
      <c r="C1281" s="56" t="s">
        <v>3136</v>
      </c>
      <c r="D1281" s="56" t="s">
        <v>3133</v>
      </c>
      <c r="E1281" s="56">
        <v>0</v>
      </c>
      <c r="F1281" s="56">
        <v>0</v>
      </c>
      <c r="G1281" s="56">
        <v>3</v>
      </c>
      <c r="H1281" s="56">
        <v>3</v>
      </c>
      <c r="I1281" s="56">
        <v>15</v>
      </c>
      <c r="J1281" s="104">
        <v>0.2</v>
      </c>
      <c r="K1281" s="56" t="s">
        <v>3140</v>
      </c>
      <c r="L1281" s="56" t="s">
        <v>3137</v>
      </c>
      <c r="M1281" s="56" t="s">
        <v>3138</v>
      </c>
      <c r="N1281" s="56">
        <v>100</v>
      </c>
      <c r="O1281" s="56"/>
      <c r="P1281" s="56"/>
      <c r="Q1281" s="56"/>
      <c r="R1281" s="56" t="s">
        <v>18</v>
      </c>
      <c r="S1281" s="57" t="s">
        <v>55</v>
      </c>
      <c r="T1281" s="58" t="s">
        <v>13</v>
      </c>
      <c r="U1281" s="56" t="s">
        <v>13</v>
      </c>
      <c r="V1281" s="58" t="s">
        <v>7330</v>
      </c>
      <c r="W1281" s="58" t="s">
        <v>13</v>
      </c>
      <c r="X1281" s="58" t="s">
        <v>13</v>
      </c>
      <c r="Y1281" s="58" t="s">
        <v>7330</v>
      </c>
      <c r="Z1281" s="58" t="s">
        <v>13</v>
      </c>
      <c r="AA1281" s="58" t="s">
        <v>7330</v>
      </c>
      <c r="AB1281" s="58" t="s">
        <v>13</v>
      </c>
      <c r="AC1281" s="56" t="s">
        <v>13</v>
      </c>
      <c r="AD1281" s="56" t="s">
        <v>7330</v>
      </c>
      <c r="AE1281" s="56" t="s">
        <v>13</v>
      </c>
      <c r="AF1281" s="56" t="s">
        <v>7330</v>
      </c>
      <c r="AG1281" s="56" t="s">
        <v>13</v>
      </c>
      <c r="AH1281" s="56" t="s">
        <v>13</v>
      </c>
    </row>
    <row r="1282" spans="1:34" ht="24.9" customHeight="1" x14ac:dyDescent="0.3">
      <c r="A1282" s="54" t="s">
        <v>6214</v>
      </c>
      <c r="B1282" s="55" t="s">
        <v>6200</v>
      </c>
      <c r="C1282" s="56" t="s">
        <v>110</v>
      </c>
      <c r="D1282" s="56"/>
      <c r="E1282" s="56">
        <v>9</v>
      </c>
      <c r="F1282" s="56">
        <v>0</v>
      </c>
      <c r="G1282" s="56">
        <v>1</v>
      </c>
      <c r="H1282" s="56">
        <v>10</v>
      </c>
      <c r="I1282" s="56">
        <v>20</v>
      </c>
      <c r="J1282" s="104">
        <v>0.5</v>
      </c>
      <c r="K1282" s="56" t="s">
        <v>6215</v>
      </c>
      <c r="L1282" s="56" t="s">
        <v>6203</v>
      </c>
      <c r="M1282" s="56" t="s">
        <v>202</v>
      </c>
      <c r="N1282" s="56">
        <v>100</v>
      </c>
      <c r="O1282" s="56" t="s">
        <v>17920</v>
      </c>
      <c r="P1282" s="56" t="s">
        <v>6204</v>
      </c>
      <c r="Q1282" s="56">
        <v>100</v>
      </c>
      <c r="R1282" s="56" t="s">
        <v>63</v>
      </c>
      <c r="S1282" s="56" t="s">
        <v>149</v>
      </c>
      <c r="T1282" s="58" t="s">
        <v>7330</v>
      </c>
      <c r="U1282" s="56" t="s">
        <v>13</v>
      </c>
      <c r="V1282" s="58" t="s">
        <v>13</v>
      </c>
      <c r="W1282" s="58" t="s">
        <v>7330</v>
      </c>
      <c r="X1282" s="58" t="s">
        <v>13</v>
      </c>
      <c r="Y1282" s="58" t="s">
        <v>13</v>
      </c>
      <c r="Z1282" s="58" t="s">
        <v>13</v>
      </c>
      <c r="AA1282" s="58" t="s">
        <v>13</v>
      </c>
      <c r="AB1282" s="58" t="s">
        <v>13</v>
      </c>
      <c r="AC1282" s="56" t="s">
        <v>13</v>
      </c>
      <c r="AD1282" s="56" t="s">
        <v>13</v>
      </c>
      <c r="AE1282" s="56" t="s">
        <v>13</v>
      </c>
      <c r="AF1282" s="56" t="s">
        <v>13</v>
      </c>
      <c r="AG1282" s="56" t="s">
        <v>13</v>
      </c>
      <c r="AH1282" s="56" t="s">
        <v>13</v>
      </c>
    </row>
    <row r="1283" spans="1:34" ht="24.9" customHeight="1" x14ac:dyDescent="0.3">
      <c r="A1283" s="54" t="s">
        <v>4318</v>
      </c>
      <c r="B1283" s="55" t="s">
        <v>4307</v>
      </c>
      <c r="C1283" s="56" t="s">
        <v>4311</v>
      </c>
      <c r="D1283" s="56" t="s">
        <v>4308</v>
      </c>
      <c r="E1283" s="56">
        <v>3</v>
      </c>
      <c r="F1283" s="56">
        <v>0</v>
      </c>
      <c r="G1283" s="56">
        <v>5</v>
      </c>
      <c r="H1283" s="56">
        <v>8</v>
      </c>
      <c r="I1283" s="56">
        <v>26</v>
      </c>
      <c r="J1283" s="104">
        <v>0.30769230769230771</v>
      </c>
      <c r="K1283" s="56" t="s">
        <v>4319</v>
      </c>
      <c r="L1283" s="56" t="s">
        <v>4312</v>
      </c>
      <c r="M1283" s="56" t="s">
        <v>4313</v>
      </c>
      <c r="N1283" s="56">
        <v>100</v>
      </c>
      <c r="O1283" s="56"/>
      <c r="P1283" s="56"/>
      <c r="Q1283" s="56"/>
      <c r="R1283" s="56" t="s">
        <v>18</v>
      </c>
      <c r="S1283" s="56" t="s">
        <v>465</v>
      </c>
      <c r="T1283" s="58" t="s">
        <v>13</v>
      </c>
      <c r="U1283" s="56" t="s">
        <v>13</v>
      </c>
      <c r="V1283" s="58" t="s">
        <v>7330</v>
      </c>
      <c r="W1283" s="58" t="s">
        <v>13</v>
      </c>
      <c r="X1283" s="58" t="s">
        <v>13</v>
      </c>
      <c r="Y1283" s="58" t="s">
        <v>7330</v>
      </c>
      <c r="Z1283" s="58" t="s">
        <v>13</v>
      </c>
      <c r="AA1283" s="58" t="s">
        <v>7330</v>
      </c>
      <c r="AB1283" s="58" t="s">
        <v>13</v>
      </c>
      <c r="AC1283" s="56" t="s">
        <v>13</v>
      </c>
      <c r="AD1283" s="56" t="s">
        <v>7330</v>
      </c>
      <c r="AE1283" s="56" t="s">
        <v>13</v>
      </c>
      <c r="AF1283" s="56" t="s">
        <v>13</v>
      </c>
      <c r="AG1283" s="56" t="s">
        <v>13</v>
      </c>
      <c r="AH1283" s="56" t="s">
        <v>13</v>
      </c>
    </row>
    <row r="1284" spans="1:34" ht="24.9" customHeight="1" x14ac:dyDescent="0.3">
      <c r="A1284" s="59" t="s">
        <v>589</v>
      </c>
      <c r="B1284" s="60" t="s">
        <v>588</v>
      </c>
      <c r="C1284" s="57" t="s">
        <v>591</v>
      </c>
      <c r="D1284" s="57"/>
      <c r="E1284" s="57">
        <v>0</v>
      </c>
      <c r="F1284" s="57">
        <v>1</v>
      </c>
      <c r="G1284" s="57">
        <v>0</v>
      </c>
      <c r="H1284" s="57">
        <v>1</v>
      </c>
      <c r="I1284" s="57">
        <v>38</v>
      </c>
      <c r="J1284" s="104">
        <v>2.6315789473684209E-2</v>
      </c>
      <c r="K1284" s="56" t="s">
        <v>590</v>
      </c>
      <c r="L1284" s="57" t="s">
        <v>592</v>
      </c>
      <c r="M1284" s="57" t="s">
        <v>593</v>
      </c>
      <c r="N1284" s="57" t="s">
        <v>7372</v>
      </c>
      <c r="O1284" s="57"/>
      <c r="P1284" s="57"/>
      <c r="Q1284" s="57"/>
      <c r="R1284" s="57" t="s">
        <v>18</v>
      </c>
      <c r="S1284" s="57" t="s">
        <v>19</v>
      </c>
      <c r="T1284" s="61" t="s">
        <v>13</v>
      </c>
      <c r="U1284" s="56" t="s">
        <v>7330</v>
      </c>
      <c r="V1284" s="61" t="s">
        <v>13</v>
      </c>
      <c r="W1284" s="61" t="s">
        <v>13</v>
      </c>
      <c r="X1284" s="61" t="s">
        <v>7330</v>
      </c>
      <c r="Y1284" s="61" t="s">
        <v>13</v>
      </c>
      <c r="Z1284" s="61" t="s">
        <v>13</v>
      </c>
      <c r="AA1284" s="61" t="s">
        <v>13</v>
      </c>
      <c r="AB1284" s="61" t="s">
        <v>13</v>
      </c>
      <c r="AC1284" s="56" t="s">
        <v>13</v>
      </c>
      <c r="AD1284" s="56" t="s">
        <v>13</v>
      </c>
      <c r="AE1284" s="56" t="s">
        <v>13</v>
      </c>
      <c r="AF1284" s="56" t="s">
        <v>13</v>
      </c>
      <c r="AG1284" s="56" t="s">
        <v>13</v>
      </c>
      <c r="AH1284" s="56" t="s">
        <v>13</v>
      </c>
    </row>
    <row r="1285" spans="1:34" ht="24.9" customHeight="1" x14ac:dyDescent="0.3">
      <c r="A1285" s="54" t="s">
        <v>3435</v>
      </c>
      <c r="B1285" s="55" t="s">
        <v>3429</v>
      </c>
      <c r="C1285" s="56" t="s">
        <v>3433</v>
      </c>
      <c r="D1285" s="56" t="s">
        <v>3430</v>
      </c>
      <c r="E1285" s="56">
        <v>0</v>
      </c>
      <c r="F1285" s="56">
        <v>1</v>
      </c>
      <c r="G1285" s="56">
        <v>2</v>
      </c>
      <c r="H1285" s="56">
        <v>3</v>
      </c>
      <c r="I1285" s="56">
        <v>17</v>
      </c>
      <c r="J1285" s="104">
        <v>0.17647058823529413</v>
      </c>
      <c r="K1285" s="56" t="s">
        <v>3436</v>
      </c>
      <c r="L1285" s="56" t="s">
        <v>3434</v>
      </c>
      <c r="M1285" s="56" t="s">
        <v>3433</v>
      </c>
      <c r="N1285" s="56">
        <v>100</v>
      </c>
      <c r="O1285" s="56"/>
      <c r="P1285" s="56"/>
      <c r="Q1285" s="56"/>
      <c r="R1285" s="56" t="s">
        <v>18</v>
      </c>
      <c r="S1285" s="57" t="s">
        <v>55</v>
      </c>
      <c r="T1285" s="58" t="s">
        <v>13</v>
      </c>
      <c r="U1285" s="56" t="s">
        <v>13</v>
      </c>
      <c r="V1285" s="58" t="s">
        <v>7330</v>
      </c>
      <c r="W1285" s="58" t="s">
        <v>13</v>
      </c>
      <c r="X1285" s="58" t="s">
        <v>13</v>
      </c>
      <c r="Y1285" s="58" t="s">
        <v>7330</v>
      </c>
      <c r="Z1285" s="58" t="s">
        <v>13</v>
      </c>
      <c r="AA1285" s="58" t="s">
        <v>7330</v>
      </c>
      <c r="AB1285" s="58" t="s">
        <v>13</v>
      </c>
      <c r="AC1285" s="56" t="s">
        <v>13</v>
      </c>
      <c r="AD1285" s="56" t="s">
        <v>13</v>
      </c>
      <c r="AE1285" s="56" t="s">
        <v>7330</v>
      </c>
      <c r="AF1285" s="56" t="s">
        <v>13</v>
      </c>
      <c r="AG1285" s="56" t="s">
        <v>13</v>
      </c>
      <c r="AH1285" s="56" t="s">
        <v>7330</v>
      </c>
    </row>
    <row r="1286" spans="1:34" ht="24.9" customHeight="1" x14ac:dyDescent="0.3">
      <c r="A1286" s="54" t="s">
        <v>3253</v>
      </c>
      <c r="B1286" s="55" t="s">
        <v>3252</v>
      </c>
      <c r="C1286" s="56" t="s">
        <v>110</v>
      </c>
      <c r="D1286" s="56"/>
      <c r="E1286" s="56">
        <v>0</v>
      </c>
      <c r="F1286" s="56">
        <v>0</v>
      </c>
      <c r="G1286" s="56">
        <v>2</v>
      </c>
      <c r="H1286" s="56">
        <v>2</v>
      </c>
      <c r="I1286" s="56">
        <v>22</v>
      </c>
      <c r="J1286" s="104">
        <v>9.0909090909090912E-2</v>
      </c>
      <c r="K1286" s="56" t="s">
        <v>3254</v>
      </c>
      <c r="L1286" s="56" t="s">
        <v>3255</v>
      </c>
      <c r="M1286" s="56" t="s">
        <v>110</v>
      </c>
      <c r="N1286" s="56" t="s">
        <v>7375</v>
      </c>
      <c r="O1286" s="57" t="s">
        <v>17906</v>
      </c>
      <c r="P1286" s="57" t="s">
        <v>3256</v>
      </c>
      <c r="Q1286" s="57" t="s">
        <v>7374</v>
      </c>
      <c r="R1286" s="56" t="s">
        <v>112</v>
      </c>
      <c r="S1286" s="56" t="s">
        <v>130</v>
      </c>
      <c r="T1286" s="58" t="s">
        <v>13</v>
      </c>
      <c r="U1286" s="56" t="s">
        <v>13</v>
      </c>
      <c r="V1286" s="58" t="s">
        <v>7330</v>
      </c>
      <c r="W1286" s="58" t="s">
        <v>13</v>
      </c>
      <c r="X1286" s="58" t="s">
        <v>13</v>
      </c>
      <c r="Y1286" s="58" t="s">
        <v>7330</v>
      </c>
      <c r="Z1286" s="58" t="s">
        <v>13</v>
      </c>
      <c r="AA1286" s="58" t="s">
        <v>7330</v>
      </c>
      <c r="AB1286" s="58" t="s">
        <v>13</v>
      </c>
      <c r="AC1286" s="56" t="s">
        <v>13</v>
      </c>
      <c r="AD1286" s="56" t="s">
        <v>7330</v>
      </c>
      <c r="AE1286" s="56" t="s">
        <v>13</v>
      </c>
      <c r="AF1286" s="56" t="s">
        <v>13</v>
      </c>
      <c r="AG1286" s="56" t="s">
        <v>13</v>
      </c>
      <c r="AH1286" s="56" t="s">
        <v>13</v>
      </c>
    </row>
    <row r="1287" spans="1:34" ht="24.9" customHeight="1" x14ac:dyDescent="0.3">
      <c r="A1287" s="59" t="s">
        <v>3931</v>
      </c>
      <c r="B1287" s="60" t="s">
        <v>3929</v>
      </c>
      <c r="C1287" s="57" t="s">
        <v>3933</v>
      </c>
      <c r="D1287" s="57" t="s">
        <v>3930</v>
      </c>
      <c r="E1287" s="57">
        <v>0</v>
      </c>
      <c r="F1287" s="57">
        <v>1</v>
      </c>
      <c r="G1287" s="57">
        <v>1</v>
      </c>
      <c r="H1287" s="57">
        <v>2</v>
      </c>
      <c r="I1287" s="57">
        <v>21</v>
      </c>
      <c r="J1287" s="104">
        <v>9.5238095238095233E-2</v>
      </c>
      <c r="K1287" s="56" t="s">
        <v>3932</v>
      </c>
      <c r="L1287" s="57" t="s">
        <v>3934</v>
      </c>
      <c r="M1287" s="57" t="s">
        <v>3933</v>
      </c>
      <c r="N1287" s="57" t="s">
        <v>7372</v>
      </c>
      <c r="O1287" s="57"/>
      <c r="P1287" s="57"/>
      <c r="Q1287" s="57"/>
      <c r="R1287" s="57" t="s">
        <v>18</v>
      </c>
      <c r="S1287" s="57" t="s">
        <v>55</v>
      </c>
      <c r="T1287" s="61" t="s">
        <v>13</v>
      </c>
      <c r="U1287" s="56" t="s">
        <v>7330</v>
      </c>
      <c r="V1287" s="61" t="s">
        <v>13</v>
      </c>
      <c r="W1287" s="61" t="s">
        <v>13</v>
      </c>
      <c r="X1287" s="61" t="s">
        <v>13</v>
      </c>
      <c r="Y1287" s="61" t="s">
        <v>13</v>
      </c>
      <c r="Z1287" s="61" t="s">
        <v>13</v>
      </c>
      <c r="AA1287" s="61" t="s">
        <v>13</v>
      </c>
      <c r="AB1287" s="61" t="s">
        <v>13</v>
      </c>
      <c r="AC1287" s="56" t="s">
        <v>13</v>
      </c>
      <c r="AD1287" s="56" t="s">
        <v>7330</v>
      </c>
      <c r="AE1287" s="56" t="s">
        <v>13</v>
      </c>
      <c r="AF1287" s="56" t="s">
        <v>13</v>
      </c>
      <c r="AG1287" s="56" t="s">
        <v>13</v>
      </c>
      <c r="AH1287" s="56" t="s">
        <v>13</v>
      </c>
    </row>
    <row r="1288" spans="1:34" ht="24.9" customHeight="1" x14ac:dyDescent="0.3">
      <c r="A1288" s="54" t="s">
        <v>3146</v>
      </c>
      <c r="B1288" s="55" t="s">
        <v>3145</v>
      </c>
      <c r="C1288" s="56" t="s">
        <v>2437</v>
      </c>
      <c r="D1288" s="56"/>
      <c r="E1288" s="56">
        <v>1</v>
      </c>
      <c r="F1288" s="56">
        <v>0</v>
      </c>
      <c r="G1288" s="56">
        <v>0</v>
      </c>
      <c r="H1288" s="56">
        <v>1</v>
      </c>
      <c r="I1288" s="56">
        <v>6</v>
      </c>
      <c r="J1288" s="104">
        <v>0.16666666666666666</v>
      </c>
      <c r="K1288" s="56" t="s">
        <v>3147</v>
      </c>
      <c r="L1288" s="56" t="s">
        <v>3148</v>
      </c>
      <c r="M1288" s="56" t="s">
        <v>3149</v>
      </c>
      <c r="N1288" s="56">
        <v>100</v>
      </c>
      <c r="O1288" s="56"/>
      <c r="P1288" s="56"/>
      <c r="Q1288" s="56"/>
      <c r="R1288" s="56" t="s">
        <v>18</v>
      </c>
      <c r="S1288" s="56" t="s">
        <v>403</v>
      </c>
      <c r="T1288" s="58" t="s">
        <v>7330</v>
      </c>
      <c r="U1288" s="56" t="s">
        <v>13</v>
      </c>
      <c r="V1288" s="58" t="s">
        <v>13</v>
      </c>
      <c r="W1288" s="58" t="s">
        <v>7330</v>
      </c>
      <c r="X1288" s="58" t="s">
        <v>13</v>
      </c>
      <c r="Y1288" s="58" t="s">
        <v>13</v>
      </c>
      <c r="Z1288" s="58" t="s">
        <v>13</v>
      </c>
      <c r="AA1288" s="58" t="s">
        <v>13</v>
      </c>
      <c r="AB1288" s="58" t="s">
        <v>13</v>
      </c>
      <c r="AC1288" s="56" t="s">
        <v>13</v>
      </c>
      <c r="AD1288" s="56" t="s">
        <v>13</v>
      </c>
      <c r="AE1288" s="56" t="s">
        <v>13</v>
      </c>
      <c r="AF1288" s="56" t="s">
        <v>13</v>
      </c>
      <c r="AG1288" s="56" t="s">
        <v>13</v>
      </c>
      <c r="AH1288" s="56" t="s">
        <v>13</v>
      </c>
    </row>
    <row r="1289" spans="1:34" ht="24.9" customHeight="1" x14ac:dyDescent="0.3">
      <c r="A1289" s="54" t="s">
        <v>5501</v>
      </c>
      <c r="B1289" s="55" t="s">
        <v>5494</v>
      </c>
      <c r="C1289" s="56" t="s">
        <v>5498</v>
      </c>
      <c r="D1289" s="56" t="s">
        <v>5495</v>
      </c>
      <c r="E1289" s="56">
        <v>0</v>
      </c>
      <c r="F1289" s="56">
        <v>0</v>
      </c>
      <c r="G1289" s="56">
        <v>2</v>
      </c>
      <c r="H1289" s="56">
        <v>2</v>
      </c>
      <c r="I1289" s="56">
        <v>12</v>
      </c>
      <c r="J1289" s="104">
        <v>0.16666666666666666</v>
      </c>
      <c r="K1289" s="56" t="s">
        <v>5502</v>
      </c>
      <c r="L1289" s="56" t="s">
        <v>5499</v>
      </c>
      <c r="M1289" s="56" t="s">
        <v>5500</v>
      </c>
      <c r="N1289" s="56" t="s">
        <v>7375</v>
      </c>
      <c r="O1289" s="56"/>
      <c r="P1289" s="56"/>
      <c r="Q1289" s="56"/>
      <c r="R1289" s="56" t="s">
        <v>18</v>
      </c>
      <c r="S1289" s="56" t="s">
        <v>102</v>
      </c>
      <c r="T1289" s="58" t="s">
        <v>13</v>
      </c>
      <c r="U1289" s="56" t="s">
        <v>13</v>
      </c>
      <c r="V1289" s="58" t="s">
        <v>7330</v>
      </c>
      <c r="W1289" s="58" t="s">
        <v>7330</v>
      </c>
      <c r="X1289" s="58" t="s">
        <v>13</v>
      </c>
      <c r="Y1289" s="58" t="s">
        <v>13</v>
      </c>
      <c r="Z1289" s="58" t="s">
        <v>13</v>
      </c>
      <c r="AA1289" s="58" t="s">
        <v>13</v>
      </c>
      <c r="AB1289" s="58" t="s">
        <v>13</v>
      </c>
      <c r="AC1289" s="56" t="s">
        <v>13</v>
      </c>
      <c r="AD1289" s="56" t="s">
        <v>13</v>
      </c>
      <c r="AE1289" s="56" t="s">
        <v>7330</v>
      </c>
      <c r="AF1289" s="56" t="s">
        <v>13</v>
      </c>
      <c r="AG1289" s="56" t="s">
        <v>13</v>
      </c>
      <c r="AH1289" s="56" t="s">
        <v>13</v>
      </c>
    </row>
    <row r="1290" spans="1:34" ht="24.9" customHeight="1" x14ac:dyDescent="0.3">
      <c r="A1290" s="54" t="s">
        <v>5302</v>
      </c>
      <c r="B1290" s="55" t="s">
        <v>5270</v>
      </c>
      <c r="C1290" s="56" t="s">
        <v>5274</v>
      </c>
      <c r="D1290" s="56" t="s">
        <v>5271</v>
      </c>
      <c r="E1290" s="56">
        <v>9</v>
      </c>
      <c r="F1290" s="56">
        <v>1</v>
      </c>
      <c r="G1290" s="56">
        <v>10</v>
      </c>
      <c r="H1290" s="56">
        <v>20</v>
      </c>
      <c r="I1290" s="56">
        <v>42</v>
      </c>
      <c r="J1290" s="104">
        <v>0.47599999999999998</v>
      </c>
      <c r="K1290" s="56" t="s">
        <v>5303</v>
      </c>
      <c r="L1290" s="56" t="s">
        <v>5275</v>
      </c>
      <c r="M1290" s="56" t="s">
        <v>5276</v>
      </c>
      <c r="N1290" s="56">
        <v>100</v>
      </c>
      <c r="O1290" s="56"/>
      <c r="P1290" s="56"/>
      <c r="Q1290" s="56"/>
      <c r="R1290" s="56" t="s">
        <v>18</v>
      </c>
      <c r="S1290" s="56" t="s">
        <v>680</v>
      </c>
      <c r="T1290" s="58" t="s">
        <v>7330</v>
      </c>
      <c r="U1290" s="56" t="s">
        <v>13</v>
      </c>
      <c r="V1290" s="58" t="s">
        <v>13</v>
      </c>
      <c r="W1290" s="58" t="s">
        <v>7330</v>
      </c>
      <c r="X1290" s="58" t="s">
        <v>13</v>
      </c>
      <c r="Y1290" s="58" t="s">
        <v>13</v>
      </c>
      <c r="Z1290" s="58" t="s">
        <v>13</v>
      </c>
      <c r="AA1290" s="58" t="s">
        <v>13</v>
      </c>
      <c r="AB1290" s="58" t="s">
        <v>13</v>
      </c>
      <c r="AC1290" s="56" t="s">
        <v>13</v>
      </c>
      <c r="AD1290" s="56" t="s">
        <v>13</v>
      </c>
      <c r="AE1290" s="56" t="s">
        <v>13</v>
      </c>
      <c r="AF1290" s="56" t="s">
        <v>13</v>
      </c>
      <c r="AG1290" s="56" t="s">
        <v>13</v>
      </c>
      <c r="AH1290" s="56" t="s">
        <v>13</v>
      </c>
    </row>
    <row r="1291" spans="1:34" ht="24.9" customHeight="1" x14ac:dyDescent="0.3">
      <c r="A1291" s="54" t="s">
        <v>6509</v>
      </c>
      <c r="B1291" s="55" t="s">
        <v>6508</v>
      </c>
      <c r="C1291" s="56" t="s">
        <v>6511</v>
      </c>
      <c r="D1291" s="56"/>
      <c r="E1291" s="56">
        <v>2</v>
      </c>
      <c r="F1291" s="56">
        <v>0</v>
      </c>
      <c r="G1291" s="56">
        <v>0</v>
      </c>
      <c r="H1291" s="56">
        <v>2</v>
      </c>
      <c r="I1291" s="56">
        <v>5</v>
      </c>
      <c r="J1291" s="104">
        <v>0.4</v>
      </c>
      <c r="K1291" s="56" t="s">
        <v>6510</v>
      </c>
      <c r="L1291" s="56" t="s">
        <v>6512</v>
      </c>
      <c r="M1291" s="56" t="s">
        <v>6511</v>
      </c>
      <c r="N1291" s="56">
        <v>100</v>
      </c>
      <c r="O1291" s="56"/>
      <c r="P1291" s="56"/>
      <c r="Q1291" s="56"/>
      <c r="R1291" s="56" t="s">
        <v>18</v>
      </c>
      <c r="S1291" s="56" t="s">
        <v>55</v>
      </c>
      <c r="T1291" s="58" t="s">
        <v>7330</v>
      </c>
      <c r="U1291" s="56" t="s">
        <v>13</v>
      </c>
      <c r="V1291" s="58" t="s">
        <v>13</v>
      </c>
      <c r="W1291" s="58" t="s">
        <v>7330</v>
      </c>
      <c r="X1291" s="58" t="s">
        <v>13</v>
      </c>
      <c r="Y1291" s="58" t="s">
        <v>13</v>
      </c>
      <c r="Z1291" s="58" t="s">
        <v>13</v>
      </c>
      <c r="AA1291" s="58" t="s">
        <v>13</v>
      </c>
      <c r="AB1291" s="58" t="s">
        <v>13</v>
      </c>
      <c r="AC1291" s="56" t="s">
        <v>13</v>
      </c>
      <c r="AD1291" s="56" t="s">
        <v>13</v>
      </c>
      <c r="AE1291" s="56" t="s">
        <v>13</v>
      </c>
      <c r="AF1291" s="56" t="s">
        <v>7330</v>
      </c>
      <c r="AG1291" s="56" t="s">
        <v>13</v>
      </c>
      <c r="AH1291" s="56" t="s">
        <v>13</v>
      </c>
    </row>
    <row r="1292" spans="1:34" ht="24.9" customHeight="1" x14ac:dyDescent="0.3">
      <c r="A1292" s="59" t="s">
        <v>3872</v>
      </c>
      <c r="B1292" s="60" t="s">
        <v>3870</v>
      </c>
      <c r="C1292" s="57" t="s">
        <v>3874</v>
      </c>
      <c r="D1292" s="57" t="s">
        <v>3871</v>
      </c>
      <c r="E1292" s="57">
        <v>3</v>
      </c>
      <c r="F1292" s="57">
        <v>1</v>
      </c>
      <c r="G1292" s="57">
        <v>2</v>
      </c>
      <c r="H1292" s="57">
        <v>6</v>
      </c>
      <c r="I1292" s="57">
        <v>10</v>
      </c>
      <c r="J1292" s="104">
        <v>0.6</v>
      </c>
      <c r="K1292" s="56" t="s">
        <v>3873</v>
      </c>
      <c r="L1292" s="57" t="s">
        <v>3875</v>
      </c>
      <c r="M1292" s="57" t="s">
        <v>3874</v>
      </c>
      <c r="N1292" s="57">
        <v>100</v>
      </c>
      <c r="O1292" s="57"/>
      <c r="P1292" s="57"/>
      <c r="Q1292" s="57"/>
      <c r="R1292" s="57" t="s">
        <v>18</v>
      </c>
      <c r="S1292" s="57" t="s">
        <v>19</v>
      </c>
      <c r="T1292" s="61" t="s">
        <v>13</v>
      </c>
      <c r="U1292" s="56" t="s">
        <v>7330</v>
      </c>
      <c r="V1292" s="61" t="s">
        <v>13</v>
      </c>
      <c r="W1292" s="61" t="s">
        <v>13</v>
      </c>
      <c r="X1292" s="61" t="s">
        <v>7330</v>
      </c>
      <c r="Y1292" s="61" t="s">
        <v>13</v>
      </c>
      <c r="Z1292" s="61" t="s">
        <v>13</v>
      </c>
      <c r="AA1292" s="58" t="s">
        <v>7330</v>
      </c>
      <c r="AB1292" s="61" t="s">
        <v>13</v>
      </c>
      <c r="AC1292" s="56" t="s">
        <v>13</v>
      </c>
      <c r="AD1292" s="56" t="s">
        <v>13</v>
      </c>
      <c r="AE1292" s="56" t="s">
        <v>13</v>
      </c>
      <c r="AF1292" s="56" t="s">
        <v>13</v>
      </c>
      <c r="AG1292" s="56" t="s">
        <v>7330</v>
      </c>
      <c r="AH1292" s="56" t="s">
        <v>13</v>
      </c>
    </row>
    <row r="1293" spans="1:34" ht="24.9" customHeight="1" x14ac:dyDescent="0.3">
      <c r="A1293" s="54" t="s">
        <v>5899</v>
      </c>
      <c r="B1293" s="55" t="s">
        <v>5893</v>
      </c>
      <c r="C1293" s="56" t="s">
        <v>110</v>
      </c>
      <c r="D1293" s="56"/>
      <c r="E1293" s="56">
        <v>1</v>
      </c>
      <c r="F1293" s="56">
        <v>0</v>
      </c>
      <c r="G1293" s="56">
        <v>3</v>
      </c>
      <c r="H1293" s="56">
        <v>4</v>
      </c>
      <c r="I1293" s="56">
        <v>7</v>
      </c>
      <c r="J1293" s="104">
        <v>0.5714285714285714</v>
      </c>
      <c r="K1293" s="56" t="s">
        <v>5898</v>
      </c>
      <c r="L1293" s="56" t="s">
        <v>5896</v>
      </c>
      <c r="M1293" s="56" t="s">
        <v>202</v>
      </c>
      <c r="N1293" s="56">
        <v>100</v>
      </c>
      <c r="O1293" s="57" t="s">
        <v>17997</v>
      </c>
      <c r="P1293" s="56" t="s">
        <v>18001</v>
      </c>
      <c r="Q1293" s="56">
        <v>100</v>
      </c>
      <c r="R1293" s="56" t="s">
        <v>112</v>
      </c>
      <c r="S1293" s="56" t="s">
        <v>403</v>
      </c>
      <c r="T1293" s="58" t="s">
        <v>13</v>
      </c>
      <c r="U1293" s="56" t="s">
        <v>13</v>
      </c>
      <c r="V1293" s="58" t="s">
        <v>7330</v>
      </c>
      <c r="W1293" s="58" t="s">
        <v>13</v>
      </c>
      <c r="X1293" s="58" t="s">
        <v>13</v>
      </c>
      <c r="Y1293" s="58" t="s">
        <v>7330</v>
      </c>
      <c r="Z1293" s="58" t="s">
        <v>13</v>
      </c>
      <c r="AA1293" s="58" t="s">
        <v>13</v>
      </c>
      <c r="AB1293" s="58" t="s">
        <v>7330</v>
      </c>
      <c r="AC1293" s="56" t="s">
        <v>13</v>
      </c>
      <c r="AD1293" s="56" t="s">
        <v>13</v>
      </c>
      <c r="AE1293" s="56" t="s">
        <v>7330</v>
      </c>
      <c r="AF1293" s="56" t="s">
        <v>13</v>
      </c>
      <c r="AG1293" s="56" t="s">
        <v>13</v>
      </c>
      <c r="AH1293" s="56" t="s">
        <v>7330</v>
      </c>
    </row>
    <row r="1294" spans="1:34" ht="24.9" customHeight="1" x14ac:dyDescent="0.3">
      <c r="A1294" s="59" t="s">
        <v>164</v>
      </c>
      <c r="B1294" s="60" t="s">
        <v>163</v>
      </c>
      <c r="C1294" s="57" t="s">
        <v>110</v>
      </c>
      <c r="D1294" s="57" t="s">
        <v>7411</v>
      </c>
      <c r="E1294" s="57">
        <v>0</v>
      </c>
      <c r="F1294" s="57">
        <v>1</v>
      </c>
      <c r="G1294" s="57">
        <v>0</v>
      </c>
      <c r="H1294" s="57">
        <v>1</v>
      </c>
      <c r="I1294" s="57">
        <v>1</v>
      </c>
      <c r="J1294" s="104">
        <v>1</v>
      </c>
      <c r="K1294" s="56" t="s">
        <v>165</v>
      </c>
      <c r="L1294" s="57" t="s">
        <v>166</v>
      </c>
      <c r="M1294" s="57" t="s">
        <v>167</v>
      </c>
      <c r="N1294" s="57" t="s">
        <v>7387</v>
      </c>
      <c r="O1294" s="57" t="s">
        <v>17906</v>
      </c>
      <c r="P1294" s="57" t="s">
        <v>168</v>
      </c>
      <c r="Q1294" s="57">
        <v>100</v>
      </c>
      <c r="R1294" s="57" t="s">
        <v>112</v>
      </c>
      <c r="S1294" s="56" t="s">
        <v>169</v>
      </c>
      <c r="T1294" s="61" t="s">
        <v>13</v>
      </c>
      <c r="U1294" s="56" t="s">
        <v>7330</v>
      </c>
      <c r="V1294" s="61" t="s">
        <v>13</v>
      </c>
      <c r="W1294" s="61" t="s">
        <v>13</v>
      </c>
      <c r="X1294" s="61" t="s">
        <v>13</v>
      </c>
      <c r="Y1294" s="61" t="s">
        <v>13</v>
      </c>
      <c r="Z1294" s="61" t="s">
        <v>13</v>
      </c>
      <c r="AA1294" s="61" t="s">
        <v>13</v>
      </c>
      <c r="AB1294" s="61" t="s">
        <v>13</v>
      </c>
      <c r="AC1294" s="56" t="s">
        <v>13</v>
      </c>
      <c r="AD1294" s="56" t="s">
        <v>7330</v>
      </c>
      <c r="AE1294" s="56" t="s">
        <v>13</v>
      </c>
      <c r="AF1294" s="56" t="s">
        <v>13</v>
      </c>
      <c r="AG1294" s="56" t="s">
        <v>13</v>
      </c>
      <c r="AH1294" s="56" t="s">
        <v>13</v>
      </c>
    </row>
    <row r="1295" spans="1:34" ht="24.9" customHeight="1" x14ac:dyDescent="0.3">
      <c r="A1295" s="59" t="s">
        <v>5876</v>
      </c>
      <c r="B1295" s="60" t="s">
        <v>5874</v>
      </c>
      <c r="C1295" s="57" t="s">
        <v>5878</v>
      </c>
      <c r="D1295" s="57" t="s">
        <v>5875</v>
      </c>
      <c r="E1295" s="57">
        <v>0</v>
      </c>
      <c r="F1295" s="57">
        <v>1</v>
      </c>
      <c r="G1295" s="57">
        <v>0</v>
      </c>
      <c r="H1295" s="57">
        <v>1</v>
      </c>
      <c r="I1295" s="57">
        <v>7</v>
      </c>
      <c r="J1295" s="104">
        <v>0.14285714285714285</v>
      </c>
      <c r="K1295" s="56" t="s">
        <v>5877</v>
      </c>
      <c r="L1295" s="57" t="s">
        <v>5879</v>
      </c>
      <c r="M1295" s="57" t="s">
        <v>5878</v>
      </c>
      <c r="N1295" s="57">
        <v>100</v>
      </c>
      <c r="O1295" s="57"/>
      <c r="P1295" s="57"/>
      <c r="Q1295" s="57"/>
      <c r="R1295" s="57" t="s">
        <v>18</v>
      </c>
      <c r="S1295" s="57" t="s">
        <v>91</v>
      </c>
      <c r="T1295" s="61" t="s">
        <v>13</v>
      </c>
      <c r="U1295" s="56" t="s">
        <v>7330</v>
      </c>
      <c r="V1295" s="61" t="s">
        <v>13</v>
      </c>
      <c r="W1295" s="61" t="s">
        <v>13</v>
      </c>
      <c r="X1295" s="61" t="s">
        <v>7330</v>
      </c>
      <c r="Y1295" s="61" t="s">
        <v>13</v>
      </c>
      <c r="Z1295" s="61" t="s">
        <v>13</v>
      </c>
      <c r="AA1295" s="61" t="s">
        <v>13</v>
      </c>
      <c r="AB1295" s="61" t="s">
        <v>13</v>
      </c>
      <c r="AC1295" s="56" t="s">
        <v>13</v>
      </c>
      <c r="AD1295" s="56" t="s">
        <v>7330</v>
      </c>
      <c r="AE1295" s="56" t="s">
        <v>13</v>
      </c>
      <c r="AF1295" s="56" t="s">
        <v>13</v>
      </c>
      <c r="AG1295" s="56" t="s">
        <v>13</v>
      </c>
      <c r="AH1295" s="56" t="s">
        <v>13</v>
      </c>
    </row>
    <row r="1296" spans="1:34" ht="24.9" customHeight="1" x14ac:dyDescent="0.3">
      <c r="A1296" s="54" t="s">
        <v>6088</v>
      </c>
      <c r="B1296" s="55" t="s">
        <v>6043</v>
      </c>
      <c r="C1296" s="56" t="s">
        <v>6047</v>
      </c>
      <c r="D1296" s="56" t="s">
        <v>6044</v>
      </c>
      <c r="E1296" s="56">
        <v>7</v>
      </c>
      <c r="F1296" s="56">
        <v>7</v>
      </c>
      <c r="G1296" s="56">
        <v>10</v>
      </c>
      <c r="H1296" s="56">
        <v>24</v>
      </c>
      <c r="I1296" s="56">
        <v>52</v>
      </c>
      <c r="J1296" s="104">
        <v>0.46153846153846156</v>
      </c>
      <c r="K1296" s="56" t="s">
        <v>6089</v>
      </c>
      <c r="L1296" s="56" t="s">
        <v>6048</v>
      </c>
      <c r="M1296" s="56" t="s">
        <v>6049</v>
      </c>
      <c r="N1296" s="56">
        <v>100</v>
      </c>
      <c r="O1296" s="56"/>
      <c r="P1296" s="56"/>
      <c r="Q1296" s="56"/>
      <c r="R1296" s="56" t="s">
        <v>18</v>
      </c>
      <c r="S1296" s="56" t="s">
        <v>680</v>
      </c>
      <c r="T1296" s="58" t="s">
        <v>7330</v>
      </c>
      <c r="U1296" s="56" t="s">
        <v>13</v>
      </c>
      <c r="V1296" s="58" t="s">
        <v>13</v>
      </c>
      <c r="W1296" s="58" t="s">
        <v>7330</v>
      </c>
      <c r="X1296" s="58" t="s">
        <v>13</v>
      </c>
      <c r="Y1296" s="58" t="s">
        <v>13</v>
      </c>
      <c r="Z1296" s="58" t="s">
        <v>13</v>
      </c>
      <c r="AA1296" s="58" t="s">
        <v>13</v>
      </c>
      <c r="AB1296" s="58" t="s">
        <v>13</v>
      </c>
      <c r="AC1296" s="56" t="s">
        <v>13</v>
      </c>
      <c r="AD1296" s="56" t="s">
        <v>13</v>
      </c>
      <c r="AE1296" s="56" t="s">
        <v>13</v>
      </c>
      <c r="AF1296" s="56" t="s">
        <v>7330</v>
      </c>
      <c r="AG1296" s="56" t="s">
        <v>13</v>
      </c>
      <c r="AH1296" s="56" t="s">
        <v>13</v>
      </c>
    </row>
    <row r="1297" spans="1:34" ht="24.9" customHeight="1" x14ac:dyDescent="0.3">
      <c r="A1297" s="54" t="s">
        <v>2626</v>
      </c>
      <c r="B1297" s="55" t="s">
        <v>2624</v>
      </c>
      <c r="C1297" s="56" t="s">
        <v>2628</v>
      </c>
      <c r="D1297" s="56" t="s">
        <v>2625</v>
      </c>
      <c r="E1297" s="56">
        <v>1</v>
      </c>
      <c r="F1297" s="56">
        <v>0</v>
      </c>
      <c r="G1297" s="56">
        <v>1</v>
      </c>
      <c r="H1297" s="56">
        <v>2</v>
      </c>
      <c r="I1297" s="56">
        <v>16</v>
      </c>
      <c r="J1297" s="104">
        <v>0.125</v>
      </c>
      <c r="K1297" s="56" t="s">
        <v>2627</v>
      </c>
      <c r="L1297" s="56" t="s">
        <v>2629</v>
      </c>
      <c r="M1297" s="56" t="s">
        <v>2628</v>
      </c>
      <c r="N1297" s="56" t="s">
        <v>7372</v>
      </c>
      <c r="O1297" s="56"/>
      <c r="P1297" s="56"/>
      <c r="Q1297" s="56"/>
      <c r="R1297" s="56" t="s">
        <v>18</v>
      </c>
      <c r="S1297" s="56" t="s">
        <v>465</v>
      </c>
      <c r="T1297" s="58" t="s">
        <v>13</v>
      </c>
      <c r="U1297" s="56" t="s">
        <v>13</v>
      </c>
      <c r="V1297" s="58" t="s">
        <v>7330</v>
      </c>
      <c r="W1297" s="58" t="s">
        <v>13</v>
      </c>
      <c r="X1297" s="58" t="s">
        <v>13</v>
      </c>
      <c r="Y1297" s="58" t="s">
        <v>13</v>
      </c>
      <c r="Z1297" s="58" t="s">
        <v>13</v>
      </c>
      <c r="AA1297" s="58" t="s">
        <v>13</v>
      </c>
      <c r="AB1297" s="58" t="s">
        <v>7330</v>
      </c>
      <c r="AC1297" s="56" t="s">
        <v>13</v>
      </c>
      <c r="AD1297" s="56" t="s">
        <v>13</v>
      </c>
      <c r="AE1297" s="56" t="s">
        <v>13</v>
      </c>
      <c r="AF1297" s="56" t="s">
        <v>13</v>
      </c>
      <c r="AG1297" s="56" t="s">
        <v>13</v>
      </c>
      <c r="AH1297" s="56" t="s">
        <v>13</v>
      </c>
    </row>
    <row r="1298" spans="1:34" ht="24.9" customHeight="1" x14ac:dyDescent="0.3">
      <c r="A1298" s="59" t="s">
        <v>6339</v>
      </c>
      <c r="B1298" s="60" t="s">
        <v>6332</v>
      </c>
      <c r="C1298" s="57" t="s">
        <v>6336</v>
      </c>
      <c r="D1298" s="57" t="s">
        <v>6333</v>
      </c>
      <c r="E1298" s="57">
        <v>0</v>
      </c>
      <c r="F1298" s="57">
        <v>2</v>
      </c>
      <c r="G1298" s="57">
        <v>0</v>
      </c>
      <c r="H1298" s="57">
        <v>2</v>
      </c>
      <c r="I1298" s="57">
        <v>38</v>
      </c>
      <c r="J1298" s="104">
        <v>5.2631578947368418E-2</v>
      </c>
      <c r="K1298" s="56" t="s">
        <v>6340</v>
      </c>
      <c r="L1298" s="57" t="s">
        <v>6337</v>
      </c>
      <c r="M1298" s="57" t="s">
        <v>6338</v>
      </c>
      <c r="N1298" s="57" t="s">
        <v>7372</v>
      </c>
      <c r="O1298" s="57"/>
      <c r="P1298" s="57"/>
      <c r="Q1298" s="57"/>
      <c r="R1298" s="57" t="s">
        <v>18</v>
      </c>
      <c r="S1298" s="57" t="s">
        <v>19</v>
      </c>
      <c r="T1298" s="61" t="s">
        <v>13</v>
      </c>
      <c r="U1298" s="56" t="s">
        <v>7330</v>
      </c>
      <c r="V1298" s="61" t="s">
        <v>13</v>
      </c>
      <c r="W1298" s="61" t="s">
        <v>13</v>
      </c>
      <c r="X1298" s="61" t="s">
        <v>7330</v>
      </c>
      <c r="Y1298" s="61" t="s">
        <v>13</v>
      </c>
      <c r="Z1298" s="61" t="s">
        <v>13</v>
      </c>
      <c r="AA1298" s="61" t="s">
        <v>13</v>
      </c>
      <c r="AB1298" s="61" t="s">
        <v>13</v>
      </c>
      <c r="AC1298" s="56" t="s">
        <v>13</v>
      </c>
      <c r="AD1298" s="56" t="s">
        <v>7330</v>
      </c>
      <c r="AE1298" s="56" t="s">
        <v>13</v>
      </c>
      <c r="AF1298" s="56" t="s">
        <v>13</v>
      </c>
      <c r="AG1298" s="56" t="s">
        <v>13</v>
      </c>
      <c r="AH1298" s="56" t="s">
        <v>13</v>
      </c>
    </row>
    <row r="1299" spans="1:34" ht="24.9" customHeight="1" x14ac:dyDescent="0.3">
      <c r="A1299" s="54" t="s">
        <v>6725</v>
      </c>
      <c r="B1299" s="55" t="s">
        <v>6720</v>
      </c>
      <c r="C1299" s="56" t="s">
        <v>110</v>
      </c>
      <c r="D1299" s="56"/>
      <c r="E1299" s="56">
        <v>1</v>
      </c>
      <c r="F1299" s="56">
        <v>1</v>
      </c>
      <c r="G1299" s="56">
        <v>0</v>
      </c>
      <c r="H1299" s="56">
        <v>2</v>
      </c>
      <c r="I1299" s="56">
        <v>26</v>
      </c>
      <c r="J1299" s="104">
        <v>7.6923076923076927E-2</v>
      </c>
      <c r="K1299" s="56" t="s">
        <v>6726</v>
      </c>
      <c r="L1299" s="56" t="s">
        <v>6723</v>
      </c>
      <c r="M1299" s="56" t="s">
        <v>110</v>
      </c>
      <c r="N1299" s="56" t="s">
        <v>7377</v>
      </c>
      <c r="O1299" s="57" t="s">
        <v>17906</v>
      </c>
      <c r="P1299" s="57" t="s">
        <v>6724</v>
      </c>
      <c r="Q1299" s="57">
        <v>100</v>
      </c>
      <c r="R1299" s="56" t="s">
        <v>402</v>
      </c>
      <c r="S1299" s="57" t="s">
        <v>79</v>
      </c>
      <c r="T1299" s="58" t="s">
        <v>7330</v>
      </c>
      <c r="U1299" s="56" t="s">
        <v>13</v>
      </c>
      <c r="V1299" s="58" t="s">
        <v>13</v>
      </c>
      <c r="W1299" s="58" t="s">
        <v>7330</v>
      </c>
      <c r="X1299" s="58" t="s">
        <v>13</v>
      </c>
      <c r="Y1299" s="58" t="s">
        <v>13</v>
      </c>
      <c r="Z1299" s="58" t="s">
        <v>13</v>
      </c>
      <c r="AA1299" s="58" t="s">
        <v>13</v>
      </c>
      <c r="AB1299" s="58" t="s">
        <v>13</v>
      </c>
      <c r="AC1299" s="56" t="s">
        <v>13</v>
      </c>
      <c r="AD1299" s="56" t="s">
        <v>13</v>
      </c>
      <c r="AE1299" s="56" t="s">
        <v>13</v>
      </c>
      <c r="AF1299" s="56" t="s">
        <v>13</v>
      </c>
      <c r="AG1299" s="56" t="s">
        <v>13</v>
      </c>
      <c r="AH1299" s="56" t="s">
        <v>13</v>
      </c>
    </row>
    <row r="1300" spans="1:34" ht="24.9" customHeight="1" x14ac:dyDescent="0.3">
      <c r="A1300" s="54" t="s">
        <v>310</v>
      </c>
      <c r="B1300" s="55" t="s">
        <v>297</v>
      </c>
      <c r="C1300" s="56" t="s">
        <v>301</v>
      </c>
      <c r="D1300" s="56" t="s">
        <v>298</v>
      </c>
      <c r="E1300" s="56">
        <v>2</v>
      </c>
      <c r="F1300" s="56">
        <v>2</v>
      </c>
      <c r="G1300" s="56">
        <v>0</v>
      </c>
      <c r="H1300" s="56">
        <v>4</v>
      </c>
      <c r="I1300" s="56">
        <v>33</v>
      </c>
      <c r="J1300" s="104">
        <v>0.12121212121212122</v>
      </c>
      <c r="K1300" s="56" t="s">
        <v>311</v>
      </c>
      <c r="L1300" s="56" t="s">
        <v>302</v>
      </c>
      <c r="M1300" s="56" t="s">
        <v>303</v>
      </c>
      <c r="N1300" s="56" t="s">
        <v>7372</v>
      </c>
      <c r="O1300" s="56"/>
      <c r="P1300" s="56"/>
      <c r="Q1300" s="56"/>
      <c r="R1300" s="56" t="s">
        <v>18</v>
      </c>
      <c r="S1300" s="57" t="s">
        <v>130</v>
      </c>
      <c r="T1300" s="58" t="s">
        <v>7330</v>
      </c>
      <c r="U1300" s="56" t="s">
        <v>13</v>
      </c>
      <c r="V1300" s="58" t="s">
        <v>13</v>
      </c>
      <c r="W1300" s="58" t="s">
        <v>7330</v>
      </c>
      <c r="X1300" s="58" t="s">
        <v>13</v>
      </c>
      <c r="Y1300" s="58" t="s">
        <v>13</v>
      </c>
      <c r="Z1300" s="58" t="s">
        <v>13</v>
      </c>
      <c r="AA1300" s="58" t="s">
        <v>13</v>
      </c>
      <c r="AB1300" s="58" t="s">
        <v>13</v>
      </c>
      <c r="AC1300" s="56" t="s">
        <v>13</v>
      </c>
      <c r="AD1300" s="56" t="s">
        <v>13</v>
      </c>
      <c r="AE1300" s="56" t="s">
        <v>13</v>
      </c>
      <c r="AF1300" s="56" t="s">
        <v>13</v>
      </c>
      <c r="AG1300" s="56" t="s">
        <v>13</v>
      </c>
      <c r="AH1300" s="56" t="s">
        <v>13</v>
      </c>
    </row>
    <row r="1301" spans="1:34" ht="24.9" customHeight="1" x14ac:dyDescent="0.3">
      <c r="A1301" s="59" t="s">
        <v>7178</v>
      </c>
      <c r="B1301" s="60" t="s">
        <v>7171</v>
      </c>
      <c r="C1301" s="57" t="s">
        <v>7175</v>
      </c>
      <c r="D1301" s="57" t="s">
        <v>7172</v>
      </c>
      <c r="E1301" s="57">
        <v>6</v>
      </c>
      <c r="F1301" s="57">
        <v>3</v>
      </c>
      <c r="G1301" s="57">
        <v>3</v>
      </c>
      <c r="H1301" s="57">
        <v>12</v>
      </c>
      <c r="I1301" s="57">
        <v>28</v>
      </c>
      <c r="J1301" s="104">
        <v>0.42857142857142855</v>
      </c>
      <c r="K1301" s="56" t="s">
        <v>7179</v>
      </c>
      <c r="L1301" s="57" t="s">
        <v>7176</v>
      </c>
      <c r="M1301" s="57" t="s">
        <v>7177</v>
      </c>
      <c r="N1301" s="57">
        <v>100</v>
      </c>
      <c r="O1301" s="57"/>
      <c r="P1301" s="57"/>
      <c r="Q1301" s="57"/>
      <c r="R1301" s="57" t="s">
        <v>18</v>
      </c>
      <c r="S1301" s="56" t="s">
        <v>79</v>
      </c>
      <c r="T1301" s="61" t="s">
        <v>13</v>
      </c>
      <c r="U1301" s="56" t="s">
        <v>7330</v>
      </c>
      <c r="V1301" s="61" t="s">
        <v>13</v>
      </c>
      <c r="W1301" s="61" t="s">
        <v>13</v>
      </c>
      <c r="X1301" s="61" t="s">
        <v>7330</v>
      </c>
      <c r="Y1301" s="61" t="s">
        <v>13</v>
      </c>
      <c r="Z1301" s="61" t="s">
        <v>13</v>
      </c>
      <c r="AA1301" s="58" t="s">
        <v>7330</v>
      </c>
      <c r="AB1301" s="61" t="s">
        <v>13</v>
      </c>
      <c r="AC1301" s="56" t="s">
        <v>13</v>
      </c>
      <c r="AD1301" s="56" t="s">
        <v>7330</v>
      </c>
      <c r="AE1301" s="56" t="s">
        <v>13</v>
      </c>
      <c r="AF1301" s="56" t="s">
        <v>13</v>
      </c>
      <c r="AG1301" s="56" t="s">
        <v>13</v>
      </c>
      <c r="AH1301" s="56" t="s">
        <v>13</v>
      </c>
    </row>
    <row r="1302" spans="1:34" ht="24.9" customHeight="1" x14ac:dyDescent="0.3">
      <c r="A1302" s="59" t="s">
        <v>2698</v>
      </c>
      <c r="B1302" s="60" t="s">
        <v>2696</v>
      </c>
      <c r="C1302" s="57" t="s">
        <v>2700</v>
      </c>
      <c r="D1302" s="57" t="s">
        <v>2697</v>
      </c>
      <c r="E1302" s="57">
        <v>1</v>
      </c>
      <c r="F1302" s="57">
        <v>2</v>
      </c>
      <c r="G1302" s="57">
        <v>0</v>
      </c>
      <c r="H1302" s="57">
        <v>3</v>
      </c>
      <c r="I1302" s="57">
        <v>13</v>
      </c>
      <c r="J1302" s="104">
        <v>0.23076923076923078</v>
      </c>
      <c r="K1302" s="56" t="s">
        <v>2699</v>
      </c>
      <c r="L1302" s="57" t="s">
        <v>2701</v>
      </c>
      <c r="M1302" s="57" t="s">
        <v>2702</v>
      </c>
      <c r="N1302" s="57" t="s">
        <v>7400</v>
      </c>
      <c r="O1302" s="57"/>
      <c r="P1302" s="57"/>
      <c r="Q1302" s="57"/>
      <c r="R1302" s="57" t="s">
        <v>18</v>
      </c>
      <c r="S1302" s="57" t="s">
        <v>418</v>
      </c>
      <c r="T1302" s="61" t="s">
        <v>13</v>
      </c>
      <c r="U1302" s="56" t="s">
        <v>7330</v>
      </c>
      <c r="V1302" s="61" t="s">
        <v>13</v>
      </c>
      <c r="W1302" s="61" t="s">
        <v>13</v>
      </c>
      <c r="X1302" s="61" t="s">
        <v>7330</v>
      </c>
      <c r="Y1302" s="61" t="s">
        <v>13</v>
      </c>
      <c r="Z1302" s="61" t="s">
        <v>13</v>
      </c>
      <c r="AA1302" s="61" t="s">
        <v>13</v>
      </c>
      <c r="AB1302" s="61" t="s">
        <v>13</v>
      </c>
      <c r="AC1302" s="56" t="s">
        <v>13</v>
      </c>
      <c r="AD1302" s="56" t="s">
        <v>13</v>
      </c>
      <c r="AE1302" s="56" t="s">
        <v>13</v>
      </c>
      <c r="AF1302" s="56" t="s">
        <v>13</v>
      </c>
      <c r="AG1302" s="56" t="s">
        <v>13</v>
      </c>
      <c r="AH1302" s="56" t="s">
        <v>13</v>
      </c>
    </row>
    <row r="1303" spans="1:34" ht="24.9" customHeight="1" x14ac:dyDescent="0.3">
      <c r="A1303" s="54" t="s">
        <v>6211</v>
      </c>
      <c r="B1303" s="55" t="s">
        <v>6200</v>
      </c>
      <c r="C1303" s="56" t="s">
        <v>110</v>
      </c>
      <c r="D1303" s="56"/>
      <c r="E1303" s="56">
        <v>9</v>
      </c>
      <c r="F1303" s="56">
        <v>0</v>
      </c>
      <c r="G1303" s="56">
        <v>1</v>
      </c>
      <c r="H1303" s="56">
        <v>10</v>
      </c>
      <c r="I1303" s="56">
        <v>20</v>
      </c>
      <c r="J1303" s="104">
        <v>0.5</v>
      </c>
      <c r="K1303" s="56" t="s">
        <v>6212</v>
      </c>
      <c r="L1303" s="56" t="s">
        <v>6203</v>
      </c>
      <c r="M1303" s="56" t="s">
        <v>202</v>
      </c>
      <c r="N1303" s="56">
        <v>100</v>
      </c>
      <c r="O1303" s="56" t="s">
        <v>17920</v>
      </c>
      <c r="P1303" s="56" t="s">
        <v>6204</v>
      </c>
      <c r="Q1303" s="56">
        <v>100</v>
      </c>
      <c r="R1303" s="56" t="s">
        <v>63</v>
      </c>
      <c r="S1303" s="56" t="s">
        <v>149</v>
      </c>
      <c r="T1303" s="58" t="s">
        <v>7330</v>
      </c>
      <c r="U1303" s="56" t="s">
        <v>13</v>
      </c>
      <c r="V1303" s="58" t="s">
        <v>13</v>
      </c>
      <c r="W1303" s="58" t="s">
        <v>7330</v>
      </c>
      <c r="X1303" s="58" t="s">
        <v>13</v>
      </c>
      <c r="Y1303" s="58" t="s">
        <v>13</v>
      </c>
      <c r="Z1303" s="58" t="s">
        <v>13</v>
      </c>
      <c r="AA1303" s="58" t="s">
        <v>13</v>
      </c>
      <c r="AB1303" s="58" t="s">
        <v>13</v>
      </c>
      <c r="AC1303" s="56" t="s">
        <v>13</v>
      </c>
      <c r="AD1303" s="56" t="s">
        <v>13</v>
      </c>
      <c r="AE1303" s="56" t="s">
        <v>13</v>
      </c>
      <c r="AF1303" s="56" t="s">
        <v>13</v>
      </c>
      <c r="AG1303" s="56" t="s">
        <v>13</v>
      </c>
      <c r="AH1303" s="56" t="s">
        <v>13</v>
      </c>
    </row>
    <row r="1304" spans="1:34" ht="24.9" customHeight="1" x14ac:dyDescent="0.3">
      <c r="A1304" s="54" t="s">
        <v>5341</v>
      </c>
      <c r="B1304" s="55" t="s">
        <v>5336</v>
      </c>
      <c r="C1304" s="56" t="s">
        <v>3038</v>
      </c>
      <c r="D1304" s="56" t="s">
        <v>3035</v>
      </c>
      <c r="E1304" s="56">
        <v>2</v>
      </c>
      <c r="F1304" s="56">
        <v>0</v>
      </c>
      <c r="G1304" s="56">
        <v>4</v>
      </c>
      <c r="H1304" s="56">
        <v>6</v>
      </c>
      <c r="I1304" s="56">
        <v>15</v>
      </c>
      <c r="J1304" s="104">
        <v>0.4</v>
      </c>
      <c r="K1304" s="56" t="s">
        <v>5342</v>
      </c>
      <c r="L1304" s="56" t="s">
        <v>5339</v>
      </c>
      <c r="M1304" s="56" t="s">
        <v>5340</v>
      </c>
      <c r="N1304" s="56">
        <v>100</v>
      </c>
      <c r="O1304" s="56"/>
      <c r="P1304" s="56"/>
      <c r="Q1304" s="56"/>
      <c r="R1304" s="56" t="s">
        <v>18</v>
      </c>
      <c r="S1304" s="56" t="s">
        <v>644</v>
      </c>
      <c r="T1304" s="58" t="s">
        <v>13</v>
      </c>
      <c r="U1304" s="56" t="s">
        <v>13</v>
      </c>
      <c r="V1304" s="58" t="s">
        <v>7330</v>
      </c>
      <c r="W1304" s="58" t="s">
        <v>13</v>
      </c>
      <c r="X1304" s="58" t="s">
        <v>13</v>
      </c>
      <c r="Y1304" s="58" t="s">
        <v>7330</v>
      </c>
      <c r="Z1304" s="58" t="s">
        <v>13</v>
      </c>
      <c r="AA1304" s="58" t="s">
        <v>13</v>
      </c>
      <c r="AB1304" s="58" t="s">
        <v>7330</v>
      </c>
      <c r="AC1304" s="56" t="s">
        <v>13</v>
      </c>
      <c r="AD1304" s="56" t="s">
        <v>7330</v>
      </c>
      <c r="AE1304" s="56" t="s">
        <v>13</v>
      </c>
      <c r="AF1304" s="56" t="s">
        <v>13</v>
      </c>
      <c r="AG1304" s="56" t="s">
        <v>13</v>
      </c>
      <c r="AH1304" s="56" t="s">
        <v>13</v>
      </c>
    </row>
    <row r="1305" spans="1:34" ht="24.9" customHeight="1" x14ac:dyDescent="0.3">
      <c r="A1305" s="54" t="s">
        <v>1384</v>
      </c>
      <c r="B1305" s="55" t="s">
        <v>1378</v>
      </c>
      <c r="C1305" s="56" t="s">
        <v>1381</v>
      </c>
      <c r="D1305" s="56"/>
      <c r="E1305" s="56">
        <v>2</v>
      </c>
      <c r="F1305" s="56">
        <v>0</v>
      </c>
      <c r="G1305" s="56">
        <v>0</v>
      </c>
      <c r="H1305" s="56">
        <v>2</v>
      </c>
      <c r="I1305" s="56">
        <v>21</v>
      </c>
      <c r="J1305" s="104">
        <v>9.5238095238095233E-2</v>
      </c>
      <c r="K1305" s="56" t="s">
        <v>1385</v>
      </c>
      <c r="L1305" s="56" t="s">
        <v>1382</v>
      </c>
      <c r="M1305" s="56" t="s">
        <v>1383</v>
      </c>
      <c r="N1305" s="56" t="s">
        <v>7372</v>
      </c>
      <c r="O1305" s="56"/>
      <c r="P1305" s="56"/>
      <c r="Q1305" s="56"/>
      <c r="R1305" s="56" t="s">
        <v>18</v>
      </c>
      <c r="S1305" s="56" t="s">
        <v>102</v>
      </c>
      <c r="T1305" s="58" t="s">
        <v>7330</v>
      </c>
      <c r="U1305" s="56" t="s">
        <v>13</v>
      </c>
      <c r="V1305" s="58" t="s">
        <v>13</v>
      </c>
      <c r="W1305" s="58" t="s">
        <v>7330</v>
      </c>
      <c r="X1305" s="58" t="s">
        <v>13</v>
      </c>
      <c r="Y1305" s="58" t="s">
        <v>13</v>
      </c>
      <c r="Z1305" s="58" t="s">
        <v>13</v>
      </c>
      <c r="AA1305" s="58" t="s">
        <v>13</v>
      </c>
      <c r="AB1305" s="58" t="s">
        <v>13</v>
      </c>
      <c r="AC1305" s="56" t="s">
        <v>13</v>
      </c>
      <c r="AD1305" s="56" t="s">
        <v>13</v>
      </c>
      <c r="AE1305" s="56" t="s">
        <v>13</v>
      </c>
      <c r="AF1305" s="56" t="s">
        <v>13</v>
      </c>
      <c r="AG1305" s="56" t="s">
        <v>13</v>
      </c>
      <c r="AH1305" s="56" t="s">
        <v>13</v>
      </c>
    </row>
    <row r="1306" spans="1:34" ht="24.9" customHeight="1" x14ac:dyDescent="0.3">
      <c r="A1306" s="54" t="s">
        <v>799</v>
      </c>
      <c r="B1306" s="55" t="s">
        <v>793</v>
      </c>
      <c r="C1306" s="56" t="s">
        <v>797</v>
      </c>
      <c r="D1306" s="56" t="s">
        <v>794</v>
      </c>
      <c r="E1306" s="56">
        <v>6</v>
      </c>
      <c r="F1306" s="56">
        <v>0</v>
      </c>
      <c r="G1306" s="56">
        <v>5</v>
      </c>
      <c r="H1306" s="56">
        <v>11</v>
      </c>
      <c r="I1306" s="56">
        <v>30</v>
      </c>
      <c r="J1306" s="104">
        <v>0.36666666666666664</v>
      </c>
      <c r="K1306" s="56" t="s">
        <v>800</v>
      </c>
      <c r="L1306" s="56" t="s">
        <v>798</v>
      </c>
      <c r="M1306" s="56" t="s">
        <v>797</v>
      </c>
      <c r="N1306" s="56">
        <v>100</v>
      </c>
      <c r="O1306" s="56"/>
      <c r="P1306" s="56"/>
      <c r="Q1306" s="56"/>
      <c r="R1306" s="56" t="s">
        <v>18</v>
      </c>
      <c r="S1306" s="56" t="s">
        <v>465</v>
      </c>
      <c r="T1306" s="58" t="s">
        <v>13</v>
      </c>
      <c r="U1306" s="56" t="s">
        <v>13</v>
      </c>
      <c r="V1306" s="58" t="s">
        <v>7330</v>
      </c>
      <c r="W1306" s="58" t="s">
        <v>13</v>
      </c>
      <c r="X1306" s="58" t="s">
        <v>13</v>
      </c>
      <c r="Y1306" s="58" t="s">
        <v>7330</v>
      </c>
      <c r="Z1306" s="58" t="s">
        <v>13</v>
      </c>
      <c r="AA1306" s="58" t="s">
        <v>7330</v>
      </c>
      <c r="AB1306" s="58" t="s">
        <v>13</v>
      </c>
      <c r="AC1306" s="56" t="s">
        <v>13</v>
      </c>
      <c r="AD1306" s="56" t="s">
        <v>13</v>
      </c>
      <c r="AE1306" s="56" t="s">
        <v>7330</v>
      </c>
      <c r="AF1306" s="56" t="s">
        <v>13</v>
      </c>
      <c r="AG1306" s="56" t="s">
        <v>13</v>
      </c>
      <c r="AH1306" s="56" t="s">
        <v>7330</v>
      </c>
    </row>
    <row r="1307" spans="1:34" ht="24.9" customHeight="1" x14ac:dyDescent="0.3">
      <c r="A1307" s="59" t="s">
        <v>2691</v>
      </c>
      <c r="B1307" s="60" t="s">
        <v>2689</v>
      </c>
      <c r="C1307" s="57" t="s">
        <v>2693</v>
      </c>
      <c r="D1307" s="57" t="s">
        <v>2690</v>
      </c>
      <c r="E1307" s="57">
        <v>0</v>
      </c>
      <c r="F1307" s="57">
        <v>1</v>
      </c>
      <c r="G1307" s="57">
        <v>0</v>
      </c>
      <c r="H1307" s="57">
        <v>1</v>
      </c>
      <c r="I1307" s="57">
        <v>7</v>
      </c>
      <c r="J1307" s="104">
        <v>0.14285714285714285</v>
      </c>
      <c r="K1307" s="56" t="s">
        <v>2692</v>
      </c>
      <c r="L1307" s="57" t="s">
        <v>2694</v>
      </c>
      <c r="M1307" s="57" t="s">
        <v>2695</v>
      </c>
      <c r="N1307" s="57">
        <v>100</v>
      </c>
      <c r="O1307" s="57"/>
      <c r="P1307" s="57"/>
      <c r="Q1307" s="57"/>
      <c r="R1307" s="57" t="s">
        <v>18</v>
      </c>
      <c r="S1307" s="57" t="s">
        <v>19</v>
      </c>
      <c r="T1307" s="61" t="s">
        <v>13</v>
      </c>
      <c r="U1307" s="56" t="s">
        <v>7330</v>
      </c>
      <c r="V1307" s="61" t="s">
        <v>13</v>
      </c>
      <c r="W1307" s="61" t="s">
        <v>13</v>
      </c>
      <c r="X1307" s="61" t="s">
        <v>13</v>
      </c>
      <c r="Y1307" s="61" t="s">
        <v>13</v>
      </c>
      <c r="Z1307" s="61" t="s">
        <v>13</v>
      </c>
      <c r="AA1307" s="58" t="s">
        <v>7330</v>
      </c>
      <c r="AB1307" s="61" t="s">
        <v>13</v>
      </c>
      <c r="AC1307" s="56" t="s">
        <v>13</v>
      </c>
      <c r="AD1307" s="56" t="s">
        <v>13</v>
      </c>
      <c r="AE1307" s="56" t="s">
        <v>13</v>
      </c>
      <c r="AF1307" s="56" t="s">
        <v>13</v>
      </c>
      <c r="AG1307" s="56" t="s">
        <v>13</v>
      </c>
      <c r="AH1307" s="56" t="s">
        <v>13</v>
      </c>
    </row>
    <row r="1308" spans="1:34" ht="24.9" customHeight="1" x14ac:dyDescent="0.3">
      <c r="A1308" s="54" t="s">
        <v>5234</v>
      </c>
      <c r="B1308" s="55" t="s">
        <v>5227</v>
      </c>
      <c r="C1308" s="56" t="s">
        <v>5231</v>
      </c>
      <c r="D1308" s="57" t="s">
        <v>5228</v>
      </c>
      <c r="E1308" s="56">
        <v>1</v>
      </c>
      <c r="F1308" s="56">
        <v>1</v>
      </c>
      <c r="G1308" s="56">
        <v>0</v>
      </c>
      <c r="H1308" s="56">
        <v>2</v>
      </c>
      <c r="I1308" s="56">
        <v>30</v>
      </c>
      <c r="J1308" s="104">
        <v>6.6666666666666666E-2</v>
      </c>
      <c r="K1308" s="56" t="s">
        <v>5235</v>
      </c>
      <c r="L1308" s="56" t="s">
        <v>5232</v>
      </c>
      <c r="M1308" s="56" t="s">
        <v>5233</v>
      </c>
      <c r="N1308" s="56">
        <v>100</v>
      </c>
      <c r="O1308" s="56"/>
      <c r="P1308" s="56"/>
      <c r="Q1308" s="56"/>
      <c r="R1308" s="56" t="s">
        <v>18</v>
      </c>
      <c r="S1308" s="56" t="s">
        <v>465</v>
      </c>
      <c r="T1308" s="58" t="s">
        <v>7330</v>
      </c>
      <c r="U1308" s="56" t="s">
        <v>13</v>
      </c>
      <c r="V1308" s="58" t="s">
        <v>13</v>
      </c>
      <c r="W1308" s="58" t="s">
        <v>7330</v>
      </c>
      <c r="X1308" s="58" t="s">
        <v>13</v>
      </c>
      <c r="Y1308" s="58" t="s">
        <v>13</v>
      </c>
      <c r="Z1308" s="58" t="s">
        <v>13</v>
      </c>
      <c r="AA1308" s="58" t="s">
        <v>13</v>
      </c>
      <c r="AB1308" s="58" t="s">
        <v>13</v>
      </c>
      <c r="AC1308" s="56" t="s">
        <v>13</v>
      </c>
      <c r="AD1308" s="56" t="s">
        <v>13</v>
      </c>
      <c r="AE1308" s="56" t="s">
        <v>13</v>
      </c>
      <c r="AF1308" s="56" t="s">
        <v>13</v>
      </c>
      <c r="AG1308" s="56" t="s">
        <v>13</v>
      </c>
      <c r="AH1308" s="56" t="s">
        <v>13</v>
      </c>
    </row>
    <row r="1309" spans="1:34" ht="24.9" customHeight="1" x14ac:dyDescent="0.3">
      <c r="A1309" s="59" t="s">
        <v>4618</v>
      </c>
      <c r="B1309" s="60" t="s">
        <v>4616</v>
      </c>
      <c r="C1309" s="57" t="s">
        <v>4620</v>
      </c>
      <c r="D1309" s="57" t="s">
        <v>4617</v>
      </c>
      <c r="E1309" s="57">
        <v>0</v>
      </c>
      <c r="F1309" s="57">
        <v>1</v>
      </c>
      <c r="G1309" s="57">
        <v>0</v>
      </c>
      <c r="H1309" s="57">
        <v>1</v>
      </c>
      <c r="I1309" s="57">
        <v>18</v>
      </c>
      <c r="J1309" s="104">
        <v>5.5555555555555552E-2</v>
      </c>
      <c r="K1309" s="56" t="s">
        <v>4619</v>
      </c>
      <c r="L1309" s="57" t="s">
        <v>4621</v>
      </c>
      <c r="M1309" s="57" t="s">
        <v>4620</v>
      </c>
      <c r="N1309" s="57" t="s">
        <v>7378</v>
      </c>
      <c r="O1309" s="57"/>
      <c r="P1309" s="57"/>
      <c r="Q1309" s="57"/>
      <c r="R1309" s="57" t="s">
        <v>18</v>
      </c>
      <c r="S1309" s="57" t="s">
        <v>534</v>
      </c>
      <c r="T1309" s="61" t="s">
        <v>13</v>
      </c>
      <c r="U1309" s="56" t="s">
        <v>7330</v>
      </c>
      <c r="V1309" s="61" t="s">
        <v>13</v>
      </c>
      <c r="W1309" s="61" t="s">
        <v>13</v>
      </c>
      <c r="X1309" s="61" t="s">
        <v>7330</v>
      </c>
      <c r="Y1309" s="61" t="s">
        <v>13</v>
      </c>
      <c r="Z1309" s="61" t="s">
        <v>13</v>
      </c>
      <c r="AA1309" s="58" t="s">
        <v>7330</v>
      </c>
      <c r="AB1309" s="61" t="s">
        <v>13</v>
      </c>
      <c r="AC1309" s="56" t="s">
        <v>13</v>
      </c>
      <c r="AD1309" s="56" t="s">
        <v>7330</v>
      </c>
      <c r="AE1309" s="56" t="s">
        <v>13</v>
      </c>
      <c r="AF1309" s="56" t="s">
        <v>13</v>
      </c>
      <c r="AG1309" s="56" t="s">
        <v>13</v>
      </c>
      <c r="AH1309" s="56" t="s">
        <v>13</v>
      </c>
    </row>
    <row r="1310" spans="1:34" ht="24.9" customHeight="1" x14ac:dyDescent="0.3">
      <c r="A1310" s="54" t="s">
        <v>4213</v>
      </c>
      <c r="B1310" s="55" t="s">
        <v>4197</v>
      </c>
      <c r="C1310" s="56" t="s">
        <v>4201</v>
      </c>
      <c r="D1310" s="56" t="s">
        <v>4198</v>
      </c>
      <c r="E1310" s="56">
        <v>2</v>
      </c>
      <c r="F1310" s="56">
        <v>2</v>
      </c>
      <c r="G1310" s="56">
        <v>2</v>
      </c>
      <c r="H1310" s="56">
        <v>6</v>
      </c>
      <c r="I1310" s="56">
        <v>22</v>
      </c>
      <c r="J1310" s="104">
        <v>0.27272727272727271</v>
      </c>
      <c r="K1310" s="56" t="s">
        <v>4214</v>
      </c>
      <c r="L1310" s="56" t="s">
        <v>4202</v>
      </c>
      <c r="M1310" s="56" t="s">
        <v>4203</v>
      </c>
      <c r="N1310" s="56">
        <v>100</v>
      </c>
      <c r="O1310" s="56"/>
      <c r="P1310" s="56"/>
      <c r="Q1310" s="56"/>
      <c r="R1310" s="56" t="s">
        <v>18</v>
      </c>
      <c r="S1310" s="56" t="s">
        <v>465</v>
      </c>
      <c r="T1310" s="58" t="s">
        <v>7330</v>
      </c>
      <c r="U1310" s="56" t="s">
        <v>13</v>
      </c>
      <c r="V1310" s="58" t="s">
        <v>13</v>
      </c>
      <c r="W1310" s="58" t="s">
        <v>7330</v>
      </c>
      <c r="X1310" s="58" t="s">
        <v>13</v>
      </c>
      <c r="Y1310" s="58" t="s">
        <v>13</v>
      </c>
      <c r="Z1310" s="58" t="s">
        <v>13</v>
      </c>
      <c r="AA1310" s="58" t="s">
        <v>13</v>
      </c>
      <c r="AB1310" s="58" t="s">
        <v>13</v>
      </c>
      <c r="AC1310" s="56" t="s">
        <v>13</v>
      </c>
      <c r="AD1310" s="56" t="s">
        <v>13</v>
      </c>
      <c r="AE1310" s="56" t="s">
        <v>13</v>
      </c>
      <c r="AF1310" s="56" t="s">
        <v>13</v>
      </c>
      <c r="AG1310" s="56" t="s">
        <v>13</v>
      </c>
      <c r="AH1310" s="56" t="s">
        <v>13</v>
      </c>
    </row>
    <row r="1311" spans="1:34" ht="24.9" customHeight="1" x14ac:dyDescent="0.3">
      <c r="A1311" s="54" t="s">
        <v>5407</v>
      </c>
      <c r="B1311" s="55" t="s">
        <v>5399</v>
      </c>
      <c r="C1311" s="56" t="s">
        <v>5403</v>
      </c>
      <c r="D1311" s="56" t="s">
        <v>5400</v>
      </c>
      <c r="E1311" s="56">
        <v>2</v>
      </c>
      <c r="F1311" s="56">
        <v>1</v>
      </c>
      <c r="G1311" s="56">
        <v>1</v>
      </c>
      <c r="H1311" s="56">
        <v>4</v>
      </c>
      <c r="I1311" s="56">
        <v>50</v>
      </c>
      <c r="J1311" s="104">
        <v>0.08</v>
      </c>
      <c r="K1311" s="56" t="s">
        <v>5408</v>
      </c>
      <c r="L1311" s="56" t="s">
        <v>5404</v>
      </c>
      <c r="M1311" s="56" t="s">
        <v>5405</v>
      </c>
      <c r="N1311" s="56" t="s">
        <v>7386</v>
      </c>
      <c r="O1311" s="56"/>
      <c r="P1311" s="56"/>
      <c r="Q1311" s="56"/>
      <c r="R1311" s="56" t="s">
        <v>18</v>
      </c>
      <c r="S1311" s="56" t="s">
        <v>169</v>
      </c>
      <c r="T1311" s="58" t="s">
        <v>13</v>
      </c>
      <c r="U1311" s="56" t="s">
        <v>13</v>
      </c>
      <c r="V1311" s="58" t="s">
        <v>7330</v>
      </c>
      <c r="W1311" s="58" t="s">
        <v>13</v>
      </c>
      <c r="X1311" s="58" t="s">
        <v>13</v>
      </c>
      <c r="Y1311" s="58" t="s">
        <v>7330</v>
      </c>
      <c r="Z1311" s="58" t="s">
        <v>13</v>
      </c>
      <c r="AA1311" s="58" t="s">
        <v>13</v>
      </c>
      <c r="AB1311" s="58" t="s">
        <v>13</v>
      </c>
      <c r="AC1311" s="56" t="s">
        <v>13</v>
      </c>
      <c r="AD1311" s="56" t="s">
        <v>13</v>
      </c>
      <c r="AE1311" s="56" t="s">
        <v>7330</v>
      </c>
      <c r="AF1311" s="56" t="s">
        <v>13</v>
      </c>
      <c r="AG1311" s="56" t="s">
        <v>13</v>
      </c>
      <c r="AH1311" s="56" t="s">
        <v>13</v>
      </c>
    </row>
    <row r="1312" spans="1:34" ht="24.9" customHeight="1" x14ac:dyDescent="0.3">
      <c r="A1312" s="59" t="s">
        <v>1026</v>
      </c>
      <c r="B1312" s="60" t="s">
        <v>1019</v>
      </c>
      <c r="C1312" s="57" t="s">
        <v>1023</v>
      </c>
      <c r="D1312" s="57" t="s">
        <v>1020</v>
      </c>
      <c r="E1312" s="57">
        <v>6</v>
      </c>
      <c r="F1312" s="57">
        <v>4</v>
      </c>
      <c r="G1312" s="57">
        <v>3</v>
      </c>
      <c r="H1312" s="57">
        <v>13</v>
      </c>
      <c r="I1312" s="57">
        <v>79</v>
      </c>
      <c r="J1312" s="104">
        <v>0.16455696202531644</v>
      </c>
      <c r="K1312" s="56" t="s">
        <v>1027</v>
      </c>
      <c r="L1312" s="57" t="s">
        <v>1024</v>
      </c>
      <c r="M1312" s="57" t="s">
        <v>1025</v>
      </c>
      <c r="N1312" s="57" t="s">
        <v>7386</v>
      </c>
      <c r="O1312" s="57"/>
      <c r="P1312" s="57"/>
      <c r="Q1312" s="57"/>
      <c r="R1312" s="57" t="s">
        <v>18</v>
      </c>
      <c r="S1312" s="56" t="s">
        <v>403</v>
      </c>
      <c r="T1312" s="61" t="s">
        <v>13</v>
      </c>
      <c r="U1312" s="56" t="s">
        <v>7330</v>
      </c>
      <c r="V1312" s="61" t="s">
        <v>13</v>
      </c>
      <c r="W1312" s="61" t="s">
        <v>13</v>
      </c>
      <c r="X1312" s="61" t="s">
        <v>7330</v>
      </c>
      <c r="Y1312" s="61" t="s">
        <v>13</v>
      </c>
      <c r="Z1312" s="61" t="s">
        <v>13</v>
      </c>
      <c r="AA1312" s="61" t="s">
        <v>13</v>
      </c>
      <c r="AB1312" s="61" t="s">
        <v>13</v>
      </c>
      <c r="AC1312" s="56" t="s">
        <v>13</v>
      </c>
      <c r="AD1312" s="56" t="s">
        <v>13</v>
      </c>
      <c r="AE1312" s="56" t="s">
        <v>13</v>
      </c>
      <c r="AF1312" s="56" t="s">
        <v>13</v>
      </c>
      <c r="AG1312" s="56" t="s">
        <v>13</v>
      </c>
      <c r="AH1312" s="56" t="s">
        <v>13</v>
      </c>
    </row>
    <row r="1313" spans="1:34" ht="24.9" customHeight="1" x14ac:dyDescent="0.3">
      <c r="A1313" s="54" t="s">
        <v>1303</v>
      </c>
      <c r="B1313" s="55" t="s">
        <v>1282</v>
      </c>
      <c r="C1313" s="56" t="s">
        <v>1286</v>
      </c>
      <c r="D1313" s="56" t="s">
        <v>1283</v>
      </c>
      <c r="E1313" s="56">
        <v>4</v>
      </c>
      <c r="F1313" s="56">
        <v>3</v>
      </c>
      <c r="G1313" s="56">
        <v>3</v>
      </c>
      <c r="H1313" s="56">
        <v>10</v>
      </c>
      <c r="I1313" s="56">
        <v>21</v>
      </c>
      <c r="J1313" s="104">
        <v>0.47619047619047616</v>
      </c>
      <c r="K1313" s="56" t="s">
        <v>1304</v>
      </c>
      <c r="L1313" s="56" t="s">
        <v>1287</v>
      </c>
      <c r="M1313" s="56" t="s">
        <v>1286</v>
      </c>
      <c r="N1313" s="56">
        <v>100</v>
      </c>
      <c r="O1313" s="56"/>
      <c r="P1313" s="56"/>
      <c r="Q1313" s="56"/>
      <c r="R1313" s="56" t="s">
        <v>402</v>
      </c>
      <c r="S1313" s="56" t="s">
        <v>149</v>
      </c>
      <c r="T1313" s="58" t="s">
        <v>7330</v>
      </c>
      <c r="U1313" s="56" t="s">
        <v>13</v>
      </c>
      <c r="V1313" s="58" t="s">
        <v>13</v>
      </c>
      <c r="W1313" s="58" t="s">
        <v>7330</v>
      </c>
      <c r="X1313" s="58" t="s">
        <v>13</v>
      </c>
      <c r="Y1313" s="58" t="s">
        <v>13</v>
      </c>
      <c r="Z1313" s="58" t="s">
        <v>13</v>
      </c>
      <c r="AA1313" s="58" t="s">
        <v>13</v>
      </c>
      <c r="AB1313" s="58" t="s">
        <v>13</v>
      </c>
      <c r="AC1313" s="56" t="s">
        <v>7330</v>
      </c>
      <c r="AD1313" s="56" t="s">
        <v>13</v>
      </c>
      <c r="AE1313" s="56" t="s">
        <v>13</v>
      </c>
      <c r="AF1313" s="56" t="s">
        <v>13</v>
      </c>
      <c r="AG1313" s="56" t="s">
        <v>13</v>
      </c>
      <c r="AH1313" s="56" t="s">
        <v>13</v>
      </c>
    </row>
    <row r="1314" spans="1:34" ht="24.9" customHeight="1" x14ac:dyDescent="0.3">
      <c r="A1314" s="59" t="s">
        <v>5774</v>
      </c>
      <c r="B1314" s="60" t="s">
        <v>5773</v>
      </c>
      <c r="C1314" s="57" t="s">
        <v>5776</v>
      </c>
      <c r="D1314" s="57"/>
      <c r="E1314" s="57">
        <v>0</v>
      </c>
      <c r="F1314" s="57">
        <v>1</v>
      </c>
      <c r="G1314" s="57">
        <v>0</v>
      </c>
      <c r="H1314" s="57">
        <v>1</v>
      </c>
      <c r="I1314" s="57">
        <v>9</v>
      </c>
      <c r="J1314" s="104">
        <v>0.1111111111111111</v>
      </c>
      <c r="K1314" s="56" t="s">
        <v>5775</v>
      </c>
      <c r="L1314" s="57" t="s">
        <v>5777</v>
      </c>
      <c r="M1314" s="57" t="s">
        <v>5778</v>
      </c>
      <c r="N1314" s="57" t="s">
        <v>7375</v>
      </c>
      <c r="O1314" s="57"/>
      <c r="P1314" s="57"/>
      <c r="Q1314" s="57"/>
      <c r="R1314" s="57" t="s">
        <v>18</v>
      </c>
      <c r="S1314" s="57" t="s">
        <v>534</v>
      </c>
      <c r="T1314" s="61" t="s">
        <v>13</v>
      </c>
      <c r="U1314" s="56" t="s">
        <v>7330</v>
      </c>
      <c r="V1314" s="61" t="s">
        <v>13</v>
      </c>
      <c r="W1314" s="61" t="s">
        <v>13</v>
      </c>
      <c r="X1314" s="61" t="s">
        <v>7330</v>
      </c>
      <c r="Y1314" s="61" t="s">
        <v>13</v>
      </c>
      <c r="Z1314" s="61" t="s">
        <v>13</v>
      </c>
      <c r="AA1314" s="58" t="s">
        <v>7330</v>
      </c>
      <c r="AB1314" s="61" t="s">
        <v>13</v>
      </c>
      <c r="AC1314" s="56" t="s">
        <v>13</v>
      </c>
      <c r="AD1314" s="56" t="s">
        <v>13</v>
      </c>
      <c r="AE1314" s="56" t="s">
        <v>13</v>
      </c>
      <c r="AF1314" s="56" t="s">
        <v>13</v>
      </c>
      <c r="AG1314" s="56" t="s">
        <v>13</v>
      </c>
      <c r="AH1314" s="56" t="s">
        <v>13</v>
      </c>
    </row>
    <row r="1315" spans="1:34" ht="24.9" customHeight="1" x14ac:dyDescent="0.3">
      <c r="A1315" s="59" t="s">
        <v>4846</v>
      </c>
      <c r="B1315" s="60" t="s">
        <v>4844</v>
      </c>
      <c r="C1315" s="57" t="s">
        <v>4848</v>
      </c>
      <c r="D1315" s="57" t="s">
        <v>4845</v>
      </c>
      <c r="E1315" s="57">
        <v>1</v>
      </c>
      <c r="F1315" s="57">
        <v>2</v>
      </c>
      <c r="G1315" s="57">
        <v>0</v>
      </c>
      <c r="H1315" s="57">
        <v>3</v>
      </c>
      <c r="I1315" s="57">
        <v>32</v>
      </c>
      <c r="J1315" s="104">
        <v>3.125E-2</v>
      </c>
      <c r="K1315" s="56" t="s">
        <v>4847</v>
      </c>
      <c r="L1315" s="57" t="s">
        <v>4849</v>
      </c>
      <c r="M1315" s="57" t="s">
        <v>4848</v>
      </c>
      <c r="N1315" s="57">
        <v>100</v>
      </c>
      <c r="O1315" s="57"/>
      <c r="P1315" s="57"/>
      <c r="Q1315" s="57"/>
      <c r="R1315" s="57" t="s">
        <v>18</v>
      </c>
      <c r="S1315" s="56" t="s">
        <v>149</v>
      </c>
      <c r="T1315" s="61" t="s">
        <v>13</v>
      </c>
      <c r="U1315" s="56" t="s">
        <v>7330</v>
      </c>
      <c r="V1315" s="61" t="s">
        <v>13</v>
      </c>
      <c r="W1315" s="61" t="s">
        <v>13</v>
      </c>
      <c r="X1315" s="61" t="s">
        <v>13</v>
      </c>
      <c r="Y1315" s="61" t="s">
        <v>13</v>
      </c>
      <c r="Z1315" s="61" t="s">
        <v>13</v>
      </c>
      <c r="AA1315" s="58" t="s">
        <v>7330</v>
      </c>
      <c r="AB1315" s="61" t="s">
        <v>13</v>
      </c>
      <c r="AC1315" s="56" t="s">
        <v>13</v>
      </c>
      <c r="AD1315" s="56" t="s">
        <v>13</v>
      </c>
      <c r="AE1315" s="56" t="s">
        <v>13</v>
      </c>
      <c r="AF1315" s="56" t="s">
        <v>13</v>
      </c>
      <c r="AG1315" s="56" t="s">
        <v>7330</v>
      </c>
      <c r="AH1315" s="56" t="s">
        <v>13</v>
      </c>
    </row>
    <row r="1316" spans="1:34" ht="24.9" customHeight="1" x14ac:dyDescent="0.3">
      <c r="A1316" s="54" t="s">
        <v>5079</v>
      </c>
      <c r="B1316" s="55" t="s">
        <v>5072</v>
      </c>
      <c r="C1316" s="56" t="s">
        <v>4348</v>
      </c>
      <c r="D1316" s="56"/>
      <c r="E1316" s="56">
        <v>1</v>
      </c>
      <c r="F1316" s="56">
        <v>0</v>
      </c>
      <c r="G1316" s="56">
        <v>1</v>
      </c>
      <c r="H1316" s="56">
        <v>2</v>
      </c>
      <c r="I1316" s="56">
        <v>26</v>
      </c>
      <c r="J1316" s="104">
        <v>7.6923076923076927E-2</v>
      </c>
      <c r="K1316" s="56" t="s">
        <v>5080</v>
      </c>
      <c r="L1316" s="56" t="s">
        <v>5075</v>
      </c>
      <c r="M1316" s="56" t="s">
        <v>5076</v>
      </c>
      <c r="N1316" s="56" t="s">
        <v>7386</v>
      </c>
      <c r="O1316" s="56"/>
      <c r="P1316" s="56"/>
      <c r="Q1316" s="56"/>
      <c r="R1316" s="56" t="s">
        <v>18</v>
      </c>
      <c r="S1316" s="56" t="s">
        <v>79</v>
      </c>
      <c r="T1316" s="58" t="s">
        <v>7330</v>
      </c>
      <c r="U1316" s="56" t="s">
        <v>13</v>
      </c>
      <c r="V1316" s="58" t="s">
        <v>13</v>
      </c>
      <c r="W1316" s="58" t="s">
        <v>7330</v>
      </c>
      <c r="X1316" s="58" t="s">
        <v>13</v>
      </c>
      <c r="Y1316" s="58" t="s">
        <v>13</v>
      </c>
      <c r="Z1316" s="58" t="s">
        <v>7330</v>
      </c>
      <c r="AA1316" s="58" t="s">
        <v>13</v>
      </c>
      <c r="AB1316" s="58" t="s">
        <v>13</v>
      </c>
      <c r="AC1316" s="56" t="s">
        <v>13</v>
      </c>
      <c r="AD1316" s="56" t="s">
        <v>13</v>
      </c>
      <c r="AE1316" s="56" t="s">
        <v>13</v>
      </c>
      <c r="AF1316" s="56" t="s">
        <v>13</v>
      </c>
      <c r="AG1316" s="56" t="s">
        <v>13</v>
      </c>
      <c r="AH1316" s="56" t="s">
        <v>13</v>
      </c>
    </row>
    <row r="1317" spans="1:34" ht="24.9" customHeight="1" x14ac:dyDescent="0.3">
      <c r="A1317" s="54" t="s">
        <v>4283</v>
      </c>
      <c r="B1317" s="55" t="s">
        <v>4272</v>
      </c>
      <c r="C1317" s="56" t="s">
        <v>4276</v>
      </c>
      <c r="D1317" s="56" t="s">
        <v>4273</v>
      </c>
      <c r="E1317" s="56">
        <v>3</v>
      </c>
      <c r="F1317" s="56">
        <v>0</v>
      </c>
      <c r="G1317" s="56">
        <v>3</v>
      </c>
      <c r="H1317" s="56">
        <v>6</v>
      </c>
      <c r="I1317" s="56">
        <v>29</v>
      </c>
      <c r="J1317" s="104">
        <v>0.17</v>
      </c>
      <c r="K1317" s="56" t="s">
        <v>4284</v>
      </c>
      <c r="L1317" s="56" t="s">
        <v>4277</v>
      </c>
      <c r="M1317" s="56" t="s">
        <v>4278</v>
      </c>
      <c r="N1317" s="56" t="s">
        <v>7372</v>
      </c>
      <c r="O1317" s="56"/>
      <c r="P1317" s="56"/>
      <c r="Q1317" s="56"/>
      <c r="R1317" s="56" t="s">
        <v>18</v>
      </c>
      <c r="S1317" s="56" t="s">
        <v>465</v>
      </c>
      <c r="T1317" s="58" t="s">
        <v>7330</v>
      </c>
      <c r="U1317" s="56" t="s">
        <v>13</v>
      </c>
      <c r="V1317" s="58" t="s">
        <v>13</v>
      </c>
      <c r="W1317" s="58" t="s">
        <v>7330</v>
      </c>
      <c r="X1317" s="58" t="s">
        <v>13</v>
      </c>
      <c r="Y1317" s="58" t="s">
        <v>13</v>
      </c>
      <c r="Z1317" s="58" t="s">
        <v>13</v>
      </c>
      <c r="AA1317" s="58" t="s">
        <v>13</v>
      </c>
      <c r="AB1317" s="58" t="s">
        <v>13</v>
      </c>
      <c r="AC1317" s="56" t="s">
        <v>13</v>
      </c>
      <c r="AD1317" s="56" t="s">
        <v>13</v>
      </c>
      <c r="AE1317" s="56" t="s">
        <v>13</v>
      </c>
      <c r="AF1317" s="56" t="s">
        <v>13</v>
      </c>
      <c r="AG1317" s="56" t="s">
        <v>13</v>
      </c>
      <c r="AH1317" s="56" t="s">
        <v>13</v>
      </c>
    </row>
    <row r="1318" spans="1:34" ht="24.9" customHeight="1" x14ac:dyDescent="0.3">
      <c r="A1318" s="59" t="s">
        <v>3784</v>
      </c>
      <c r="B1318" s="60" t="s">
        <v>3783</v>
      </c>
      <c r="C1318" s="57" t="s">
        <v>254</v>
      </c>
      <c r="D1318" s="57" t="s">
        <v>7414</v>
      </c>
      <c r="E1318" s="57">
        <v>0</v>
      </c>
      <c r="F1318" s="57">
        <v>1</v>
      </c>
      <c r="G1318" s="57">
        <v>0</v>
      </c>
      <c r="H1318" s="57">
        <v>1</v>
      </c>
      <c r="I1318" s="57">
        <v>18</v>
      </c>
      <c r="J1318" s="104">
        <v>5.5555555555555552E-2</v>
      </c>
      <c r="K1318" s="56" t="s">
        <v>3785</v>
      </c>
      <c r="L1318" s="57" t="s">
        <v>3786</v>
      </c>
      <c r="M1318" s="57" t="s">
        <v>3787</v>
      </c>
      <c r="N1318" s="57" t="s">
        <v>7403</v>
      </c>
      <c r="O1318" s="57"/>
      <c r="P1318" s="57"/>
      <c r="Q1318" s="57"/>
      <c r="R1318" s="57" t="s">
        <v>236</v>
      </c>
      <c r="S1318" s="56" t="s">
        <v>257</v>
      </c>
      <c r="T1318" s="61" t="s">
        <v>13</v>
      </c>
      <c r="U1318" s="56" t="s">
        <v>7330</v>
      </c>
      <c r="V1318" s="61" t="s">
        <v>13</v>
      </c>
      <c r="W1318" s="61" t="s">
        <v>13</v>
      </c>
      <c r="X1318" s="61" t="s">
        <v>13</v>
      </c>
      <c r="Y1318" s="61" t="s">
        <v>13</v>
      </c>
      <c r="Z1318" s="61" t="s">
        <v>13</v>
      </c>
      <c r="AA1318" s="61" t="s">
        <v>13</v>
      </c>
      <c r="AB1318" s="61" t="s">
        <v>13</v>
      </c>
      <c r="AC1318" s="56" t="s">
        <v>13</v>
      </c>
      <c r="AD1318" s="56" t="s">
        <v>13</v>
      </c>
      <c r="AE1318" s="56" t="s">
        <v>13</v>
      </c>
      <c r="AF1318" s="56" t="s">
        <v>13</v>
      </c>
      <c r="AG1318" s="56" t="s">
        <v>7330</v>
      </c>
      <c r="AH1318" s="56" t="s">
        <v>13</v>
      </c>
    </row>
    <row r="1319" spans="1:34" ht="24.9" customHeight="1" x14ac:dyDescent="0.3">
      <c r="A1319" s="54" t="s">
        <v>6462</v>
      </c>
      <c r="B1319" s="55" t="s">
        <v>6454</v>
      </c>
      <c r="C1319" s="56" t="s">
        <v>6458</v>
      </c>
      <c r="D1319" s="56" t="s">
        <v>6455</v>
      </c>
      <c r="E1319" s="56">
        <v>3</v>
      </c>
      <c r="F1319" s="56">
        <v>1</v>
      </c>
      <c r="G1319" s="56">
        <v>0</v>
      </c>
      <c r="H1319" s="56">
        <v>4</v>
      </c>
      <c r="I1319" s="56">
        <v>24</v>
      </c>
      <c r="J1319" s="104">
        <v>0.16666666666666666</v>
      </c>
      <c r="K1319" s="56" t="s">
        <v>6463</v>
      </c>
      <c r="L1319" s="56" t="s">
        <v>6459</v>
      </c>
      <c r="M1319" s="56" t="s">
        <v>6458</v>
      </c>
      <c r="N1319" s="56" t="s">
        <v>7372</v>
      </c>
      <c r="O1319" s="56"/>
      <c r="P1319" s="56"/>
      <c r="Q1319" s="56"/>
      <c r="R1319" s="56" t="s">
        <v>18</v>
      </c>
      <c r="S1319" s="57" t="s">
        <v>55</v>
      </c>
      <c r="T1319" s="58" t="s">
        <v>7330</v>
      </c>
      <c r="U1319" s="56" t="s">
        <v>13</v>
      </c>
      <c r="V1319" s="58" t="s">
        <v>13</v>
      </c>
      <c r="W1319" s="58" t="s">
        <v>7330</v>
      </c>
      <c r="X1319" s="58" t="s">
        <v>13</v>
      </c>
      <c r="Y1319" s="58" t="s">
        <v>13</v>
      </c>
      <c r="Z1319" s="58" t="s">
        <v>13</v>
      </c>
      <c r="AA1319" s="58" t="s">
        <v>13</v>
      </c>
      <c r="AB1319" s="58" t="s">
        <v>13</v>
      </c>
      <c r="AC1319" s="56" t="s">
        <v>7330</v>
      </c>
      <c r="AD1319" s="56" t="s">
        <v>13</v>
      </c>
      <c r="AE1319" s="56" t="s">
        <v>13</v>
      </c>
      <c r="AF1319" s="56" t="s">
        <v>13</v>
      </c>
      <c r="AG1319" s="56" t="s">
        <v>13</v>
      </c>
      <c r="AH1319" s="56" t="s">
        <v>13</v>
      </c>
    </row>
    <row r="1320" spans="1:34" ht="24.9" customHeight="1" x14ac:dyDescent="0.3">
      <c r="A1320" s="54" t="s">
        <v>3279</v>
      </c>
      <c r="B1320" s="55" t="s">
        <v>3274</v>
      </c>
      <c r="C1320" s="56" t="s">
        <v>110</v>
      </c>
      <c r="D1320" s="56"/>
      <c r="E1320" s="56">
        <v>0</v>
      </c>
      <c r="F1320" s="56">
        <v>0</v>
      </c>
      <c r="G1320" s="56">
        <v>4</v>
      </c>
      <c r="H1320" s="56">
        <v>4</v>
      </c>
      <c r="I1320" s="56">
        <v>8</v>
      </c>
      <c r="J1320" s="104">
        <v>0.5</v>
      </c>
      <c r="K1320" s="56" t="s">
        <v>3280</v>
      </c>
      <c r="L1320" s="56" t="s">
        <v>3277</v>
      </c>
      <c r="M1320" s="56" t="s">
        <v>110</v>
      </c>
      <c r="N1320" s="56">
        <v>100</v>
      </c>
      <c r="O1320" s="57" t="s">
        <v>17906</v>
      </c>
      <c r="P1320" s="56" t="s">
        <v>3278</v>
      </c>
      <c r="Q1320" s="56">
        <v>100</v>
      </c>
      <c r="R1320" s="56" t="s">
        <v>112</v>
      </c>
      <c r="S1320" s="56" t="s">
        <v>113</v>
      </c>
      <c r="T1320" s="58" t="s">
        <v>13</v>
      </c>
      <c r="U1320" s="56" t="s">
        <v>13</v>
      </c>
      <c r="V1320" s="58" t="s">
        <v>7330</v>
      </c>
      <c r="W1320" s="58" t="s">
        <v>13</v>
      </c>
      <c r="X1320" s="61" t="s">
        <v>7330</v>
      </c>
      <c r="Y1320" s="58" t="s">
        <v>13</v>
      </c>
      <c r="Z1320" s="58" t="s">
        <v>13</v>
      </c>
      <c r="AA1320" s="58" t="s">
        <v>13</v>
      </c>
      <c r="AB1320" s="58" t="s">
        <v>13</v>
      </c>
      <c r="AC1320" s="56" t="s">
        <v>7330</v>
      </c>
      <c r="AD1320" s="56" t="s">
        <v>13</v>
      </c>
      <c r="AE1320" s="56" t="s">
        <v>13</v>
      </c>
      <c r="AF1320" s="56" t="s">
        <v>13</v>
      </c>
      <c r="AG1320" s="56" t="s">
        <v>13</v>
      </c>
      <c r="AH1320" s="56" t="s">
        <v>13</v>
      </c>
    </row>
    <row r="1321" spans="1:34" ht="24.9" customHeight="1" x14ac:dyDescent="0.3">
      <c r="A1321" s="54" t="s">
        <v>3018</v>
      </c>
      <c r="B1321" s="55" t="s">
        <v>3013</v>
      </c>
      <c r="C1321" s="56" t="s">
        <v>3017</v>
      </c>
      <c r="D1321" s="56" t="s">
        <v>3014</v>
      </c>
      <c r="E1321" s="56">
        <v>2</v>
      </c>
      <c r="F1321" s="56">
        <v>1</v>
      </c>
      <c r="G1321" s="56">
        <v>2</v>
      </c>
      <c r="H1321" s="56">
        <v>5</v>
      </c>
      <c r="I1321" s="56">
        <v>29</v>
      </c>
      <c r="J1321" s="104">
        <v>0.17241379310344829</v>
      </c>
      <c r="K1321" s="56" t="s">
        <v>3019</v>
      </c>
      <c r="L1321" s="56" t="s">
        <v>13</v>
      </c>
      <c r="M1321" s="56" t="s">
        <v>13</v>
      </c>
      <c r="N1321" s="56" t="s">
        <v>13</v>
      </c>
      <c r="O1321" s="56"/>
      <c r="P1321" s="56"/>
      <c r="Q1321" s="56"/>
      <c r="R1321" s="56" t="s">
        <v>18</v>
      </c>
      <c r="S1321" s="56" t="s">
        <v>403</v>
      </c>
      <c r="T1321" s="58" t="s">
        <v>13</v>
      </c>
      <c r="U1321" s="56" t="s">
        <v>13</v>
      </c>
      <c r="V1321" s="58" t="s">
        <v>7330</v>
      </c>
      <c r="W1321" s="58" t="s">
        <v>13</v>
      </c>
      <c r="X1321" s="58" t="s">
        <v>13</v>
      </c>
      <c r="Y1321" s="58" t="s">
        <v>7330</v>
      </c>
      <c r="Z1321" s="58" t="s">
        <v>13</v>
      </c>
      <c r="AA1321" s="58" t="s">
        <v>7330</v>
      </c>
      <c r="AB1321" s="58" t="s">
        <v>13</v>
      </c>
      <c r="AC1321" s="56" t="s">
        <v>13</v>
      </c>
      <c r="AD1321" s="56" t="s">
        <v>13</v>
      </c>
      <c r="AE1321" s="56" t="s">
        <v>7330</v>
      </c>
      <c r="AF1321" s="56" t="s">
        <v>13</v>
      </c>
      <c r="AG1321" s="56" t="s">
        <v>13</v>
      </c>
      <c r="AH1321" s="56" t="s">
        <v>7330</v>
      </c>
    </row>
    <row r="1322" spans="1:34" ht="24.9" customHeight="1" x14ac:dyDescent="0.3">
      <c r="A1322" s="59" t="s">
        <v>5242</v>
      </c>
      <c r="B1322" s="60" t="s">
        <v>5241</v>
      </c>
      <c r="C1322" s="57" t="s">
        <v>110</v>
      </c>
      <c r="D1322" s="57"/>
      <c r="E1322" s="57">
        <v>2</v>
      </c>
      <c r="F1322" s="57">
        <v>1</v>
      </c>
      <c r="G1322" s="57">
        <v>0</v>
      </c>
      <c r="H1322" s="57">
        <v>3</v>
      </c>
      <c r="I1322" s="57">
        <v>9</v>
      </c>
      <c r="J1322" s="104">
        <v>0.33333333333333331</v>
      </c>
      <c r="K1322" s="56" t="s">
        <v>5243</v>
      </c>
      <c r="L1322" s="57" t="s">
        <v>5244</v>
      </c>
      <c r="M1322" s="57" t="s">
        <v>202</v>
      </c>
      <c r="N1322" s="57">
        <v>100</v>
      </c>
      <c r="O1322" s="57" t="s">
        <v>17906</v>
      </c>
      <c r="P1322" s="56" t="s">
        <v>5245</v>
      </c>
      <c r="Q1322" s="56">
        <v>100</v>
      </c>
      <c r="R1322" s="57" t="s">
        <v>18</v>
      </c>
      <c r="S1322" s="57" t="s">
        <v>149</v>
      </c>
      <c r="T1322" s="61" t="s">
        <v>13</v>
      </c>
      <c r="U1322" s="56" t="s">
        <v>7330</v>
      </c>
      <c r="V1322" s="61" t="s">
        <v>13</v>
      </c>
      <c r="W1322" s="61" t="s">
        <v>13</v>
      </c>
      <c r="X1322" s="61" t="s">
        <v>7330</v>
      </c>
      <c r="Y1322" s="61" t="s">
        <v>13</v>
      </c>
      <c r="Z1322" s="61" t="s">
        <v>13</v>
      </c>
      <c r="AA1322" s="61" t="s">
        <v>13</v>
      </c>
      <c r="AB1322" s="61" t="s">
        <v>13</v>
      </c>
      <c r="AC1322" s="56" t="s">
        <v>13</v>
      </c>
      <c r="AD1322" s="56" t="s">
        <v>7330</v>
      </c>
      <c r="AE1322" s="56" t="s">
        <v>13</v>
      </c>
      <c r="AF1322" s="56" t="s">
        <v>13</v>
      </c>
      <c r="AG1322" s="56" t="s">
        <v>13</v>
      </c>
      <c r="AH1322" s="56" t="s">
        <v>13</v>
      </c>
    </row>
    <row r="1323" spans="1:34" ht="24.9" customHeight="1" x14ac:dyDescent="0.3">
      <c r="A1323" s="54" t="s">
        <v>2967</v>
      </c>
      <c r="B1323" s="55" t="s">
        <v>2949</v>
      </c>
      <c r="C1323" s="56" t="s">
        <v>2600</v>
      </c>
      <c r="D1323" s="56" t="s">
        <v>2950</v>
      </c>
      <c r="E1323" s="56">
        <v>4</v>
      </c>
      <c r="F1323" s="56">
        <v>2</v>
      </c>
      <c r="G1323" s="56">
        <v>6</v>
      </c>
      <c r="H1323" s="56">
        <v>12</v>
      </c>
      <c r="I1323" s="56">
        <v>25</v>
      </c>
      <c r="J1323" s="104">
        <v>0.48</v>
      </c>
      <c r="K1323" s="56" t="s">
        <v>2968</v>
      </c>
      <c r="L1323" s="56" t="s">
        <v>2953</v>
      </c>
      <c r="M1323" s="56" t="s">
        <v>2954</v>
      </c>
      <c r="N1323" s="56" t="s">
        <v>7387</v>
      </c>
      <c r="O1323" s="56"/>
      <c r="P1323" s="56"/>
      <c r="Q1323" s="56"/>
      <c r="R1323" s="56" t="s">
        <v>18</v>
      </c>
      <c r="S1323" s="56" t="s">
        <v>465</v>
      </c>
      <c r="T1323" s="58" t="s">
        <v>13</v>
      </c>
      <c r="U1323" s="56" t="s">
        <v>13</v>
      </c>
      <c r="V1323" s="58" t="s">
        <v>7330</v>
      </c>
      <c r="W1323" s="58" t="s">
        <v>13</v>
      </c>
      <c r="X1323" s="58" t="s">
        <v>13</v>
      </c>
      <c r="Y1323" s="58" t="s">
        <v>7330</v>
      </c>
      <c r="Z1323" s="58" t="s">
        <v>13</v>
      </c>
      <c r="AA1323" s="58" t="s">
        <v>13</v>
      </c>
      <c r="AB1323" s="58" t="s">
        <v>7330</v>
      </c>
      <c r="AC1323" s="56" t="s">
        <v>13</v>
      </c>
      <c r="AD1323" s="56" t="s">
        <v>13</v>
      </c>
      <c r="AE1323" s="56" t="s">
        <v>7330</v>
      </c>
      <c r="AF1323" s="56" t="s">
        <v>13</v>
      </c>
      <c r="AG1323" s="56" t="s">
        <v>13</v>
      </c>
      <c r="AH1323" s="56" t="s">
        <v>7330</v>
      </c>
    </row>
    <row r="1324" spans="1:34" ht="24.9" customHeight="1" x14ac:dyDescent="0.3">
      <c r="A1324" s="54" t="s">
        <v>2817</v>
      </c>
      <c r="B1324" s="55" t="s">
        <v>2797</v>
      </c>
      <c r="C1324" s="56" t="s">
        <v>2801</v>
      </c>
      <c r="D1324" s="56" t="s">
        <v>2798</v>
      </c>
      <c r="E1324" s="56">
        <v>8</v>
      </c>
      <c r="F1324" s="56">
        <v>1</v>
      </c>
      <c r="G1324" s="56">
        <v>4</v>
      </c>
      <c r="H1324" s="56">
        <v>13</v>
      </c>
      <c r="I1324" s="56">
        <v>70</v>
      </c>
      <c r="J1324" s="104">
        <v>0.18571428571428572</v>
      </c>
      <c r="K1324" s="56" t="s">
        <v>2818</v>
      </c>
      <c r="L1324" s="56" t="s">
        <v>2802</v>
      </c>
      <c r="M1324" s="56" t="s">
        <v>2801</v>
      </c>
      <c r="N1324" s="56" t="s">
        <v>7386</v>
      </c>
      <c r="O1324" s="56"/>
      <c r="P1324" s="56"/>
      <c r="Q1324" s="56"/>
      <c r="R1324" s="56" t="s">
        <v>18</v>
      </c>
      <c r="S1324" s="56" t="s">
        <v>102</v>
      </c>
      <c r="T1324" s="58" t="s">
        <v>7330</v>
      </c>
      <c r="U1324" s="56" t="s">
        <v>13</v>
      </c>
      <c r="V1324" s="58" t="s">
        <v>13</v>
      </c>
      <c r="W1324" s="58" t="s">
        <v>7330</v>
      </c>
      <c r="X1324" s="58" t="s">
        <v>13</v>
      </c>
      <c r="Y1324" s="58" t="s">
        <v>13</v>
      </c>
      <c r="Z1324" s="58" t="s">
        <v>13</v>
      </c>
      <c r="AA1324" s="58" t="s">
        <v>13</v>
      </c>
      <c r="AB1324" s="58" t="s">
        <v>13</v>
      </c>
      <c r="AC1324" s="56" t="s">
        <v>13</v>
      </c>
      <c r="AD1324" s="56" t="s">
        <v>13</v>
      </c>
      <c r="AE1324" s="56" t="s">
        <v>13</v>
      </c>
      <c r="AF1324" s="56" t="s">
        <v>13</v>
      </c>
      <c r="AG1324" s="56" t="s">
        <v>13</v>
      </c>
      <c r="AH1324" s="56" t="s">
        <v>13</v>
      </c>
    </row>
    <row r="1325" spans="1:34" ht="24.9" customHeight="1" x14ac:dyDescent="0.3">
      <c r="A1325" s="59" t="s">
        <v>683</v>
      </c>
      <c r="B1325" s="60" t="s">
        <v>674</v>
      </c>
      <c r="C1325" s="57" t="s">
        <v>677</v>
      </c>
      <c r="D1325" s="56" t="s">
        <v>7421</v>
      </c>
      <c r="E1325" s="57">
        <v>1</v>
      </c>
      <c r="F1325" s="57">
        <v>5</v>
      </c>
      <c r="G1325" s="57">
        <v>2</v>
      </c>
      <c r="H1325" s="57">
        <v>8</v>
      </c>
      <c r="I1325" s="57">
        <v>60</v>
      </c>
      <c r="J1325" s="104">
        <v>0.13333333333333333</v>
      </c>
      <c r="K1325" s="56" t="s">
        <v>684</v>
      </c>
      <c r="L1325" s="57" t="s">
        <v>678</v>
      </c>
      <c r="M1325" s="57" t="s">
        <v>679</v>
      </c>
      <c r="N1325" s="57" t="s">
        <v>7387</v>
      </c>
      <c r="O1325" s="57"/>
      <c r="P1325" s="57"/>
      <c r="Q1325" s="57"/>
      <c r="R1325" s="57" t="s">
        <v>18</v>
      </c>
      <c r="S1325" s="56" t="s">
        <v>680</v>
      </c>
      <c r="T1325" s="61" t="s">
        <v>13</v>
      </c>
      <c r="U1325" s="56" t="s">
        <v>7330</v>
      </c>
      <c r="V1325" s="61" t="s">
        <v>13</v>
      </c>
      <c r="W1325" s="61" t="s">
        <v>13</v>
      </c>
      <c r="X1325" s="61" t="s">
        <v>7330</v>
      </c>
      <c r="Y1325" s="61" t="s">
        <v>13</v>
      </c>
      <c r="Z1325" s="61" t="s">
        <v>13</v>
      </c>
      <c r="AA1325" s="58" t="s">
        <v>7330</v>
      </c>
      <c r="AB1325" s="61" t="s">
        <v>13</v>
      </c>
      <c r="AC1325" s="56" t="s">
        <v>13</v>
      </c>
      <c r="AD1325" s="56" t="s">
        <v>7330</v>
      </c>
      <c r="AE1325" s="56" t="s">
        <v>13</v>
      </c>
      <c r="AF1325" s="56" t="s">
        <v>13</v>
      </c>
      <c r="AG1325" s="56" t="s">
        <v>7330</v>
      </c>
      <c r="AH1325" s="56" t="s">
        <v>13</v>
      </c>
    </row>
    <row r="1326" spans="1:34" ht="24.9" customHeight="1" x14ac:dyDescent="0.3">
      <c r="A1326" s="59" t="s">
        <v>190</v>
      </c>
      <c r="B1326" s="60" t="s">
        <v>189</v>
      </c>
      <c r="C1326" s="57" t="s">
        <v>192</v>
      </c>
      <c r="D1326" s="57"/>
      <c r="E1326" s="57">
        <v>0</v>
      </c>
      <c r="F1326" s="57">
        <v>1</v>
      </c>
      <c r="G1326" s="57">
        <v>1</v>
      </c>
      <c r="H1326" s="57">
        <v>2</v>
      </c>
      <c r="I1326" s="57">
        <v>6</v>
      </c>
      <c r="J1326" s="104">
        <v>0.33333333333333331</v>
      </c>
      <c r="K1326" s="56" t="s">
        <v>191</v>
      </c>
      <c r="L1326" s="57" t="s">
        <v>193</v>
      </c>
      <c r="M1326" s="57" t="s">
        <v>194</v>
      </c>
      <c r="N1326" s="57" t="s">
        <v>7377</v>
      </c>
      <c r="O1326" s="57"/>
      <c r="P1326" s="57"/>
      <c r="Q1326" s="57"/>
      <c r="R1326" s="57" t="s">
        <v>177</v>
      </c>
      <c r="S1326" s="56" t="s">
        <v>195</v>
      </c>
      <c r="T1326" s="61" t="s">
        <v>13</v>
      </c>
      <c r="U1326" s="56" t="s">
        <v>7330</v>
      </c>
      <c r="V1326" s="61" t="s">
        <v>13</v>
      </c>
      <c r="W1326" s="61" t="s">
        <v>13</v>
      </c>
      <c r="X1326" s="61" t="s">
        <v>13</v>
      </c>
      <c r="Y1326" s="61" t="s">
        <v>13</v>
      </c>
      <c r="Z1326" s="61" t="s">
        <v>13</v>
      </c>
      <c r="AA1326" s="61" t="s">
        <v>13</v>
      </c>
      <c r="AB1326" s="61" t="s">
        <v>13</v>
      </c>
      <c r="AC1326" s="56" t="s">
        <v>13</v>
      </c>
      <c r="AD1326" s="56" t="s">
        <v>7330</v>
      </c>
      <c r="AE1326" s="56" t="s">
        <v>13</v>
      </c>
      <c r="AF1326" s="56" t="s">
        <v>13</v>
      </c>
      <c r="AG1326" s="56" t="s">
        <v>13</v>
      </c>
      <c r="AH1326" s="56" t="s">
        <v>13</v>
      </c>
    </row>
    <row r="1327" spans="1:34" ht="24.9" customHeight="1" x14ac:dyDescent="0.3">
      <c r="A1327" s="54" t="s">
        <v>2815</v>
      </c>
      <c r="B1327" s="55" t="s">
        <v>2797</v>
      </c>
      <c r="C1327" s="56" t="s">
        <v>2801</v>
      </c>
      <c r="D1327" s="56" t="s">
        <v>2798</v>
      </c>
      <c r="E1327" s="56">
        <v>8</v>
      </c>
      <c r="F1327" s="56">
        <v>1</v>
      </c>
      <c r="G1327" s="56">
        <v>4</v>
      </c>
      <c r="H1327" s="56">
        <v>13</v>
      </c>
      <c r="I1327" s="56">
        <v>70</v>
      </c>
      <c r="J1327" s="104">
        <v>0.18571428571428572</v>
      </c>
      <c r="K1327" s="56" t="s">
        <v>2816</v>
      </c>
      <c r="L1327" s="56" t="s">
        <v>2802</v>
      </c>
      <c r="M1327" s="56" t="s">
        <v>2801</v>
      </c>
      <c r="N1327" s="56" t="s">
        <v>7386</v>
      </c>
      <c r="O1327" s="56"/>
      <c r="P1327" s="56"/>
      <c r="Q1327" s="56"/>
      <c r="R1327" s="56" t="s">
        <v>18</v>
      </c>
      <c r="S1327" s="56" t="s">
        <v>102</v>
      </c>
      <c r="T1327" s="58" t="s">
        <v>7330</v>
      </c>
      <c r="U1327" s="56" t="s">
        <v>13</v>
      </c>
      <c r="V1327" s="58" t="s">
        <v>13</v>
      </c>
      <c r="W1327" s="58" t="s">
        <v>7330</v>
      </c>
      <c r="X1327" s="58" t="s">
        <v>13</v>
      </c>
      <c r="Y1327" s="58" t="s">
        <v>13</v>
      </c>
      <c r="Z1327" s="58" t="s">
        <v>13</v>
      </c>
      <c r="AA1327" s="58" t="s">
        <v>13</v>
      </c>
      <c r="AB1327" s="58" t="s">
        <v>13</v>
      </c>
      <c r="AC1327" s="56" t="s">
        <v>13</v>
      </c>
      <c r="AD1327" s="56" t="s">
        <v>13</v>
      </c>
      <c r="AE1327" s="56" t="s">
        <v>13</v>
      </c>
      <c r="AF1327" s="56" t="s">
        <v>13</v>
      </c>
      <c r="AG1327" s="56" t="s">
        <v>13</v>
      </c>
      <c r="AH1327" s="56" t="s">
        <v>13</v>
      </c>
    </row>
    <row r="1328" spans="1:34" ht="24.9" customHeight="1" x14ac:dyDescent="0.3">
      <c r="A1328" s="59" t="s">
        <v>5650</v>
      </c>
      <c r="B1328" s="60" t="s">
        <v>5648</v>
      </c>
      <c r="C1328" s="57" t="s">
        <v>5652</v>
      </c>
      <c r="D1328" s="57" t="s">
        <v>5649</v>
      </c>
      <c r="E1328" s="57">
        <v>0</v>
      </c>
      <c r="F1328" s="57">
        <v>1</v>
      </c>
      <c r="G1328" s="57">
        <v>0</v>
      </c>
      <c r="H1328" s="57">
        <v>1</v>
      </c>
      <c r="I1328" s="57">
        <v>26</v>
      </c>
      <c r="J1328" s="104">
        <v>3.8461538461538464E-2</v>
      </c>
      <c r="K1328" s="56" t="s">
        <v>5651</v>
      </c>
      <c r="L1328" s="57" t="s">
        <v>5653</v>
      </c>
      <c r="M1328" s="57"/>
      <c r="N1328" s="57" t="s">
        <v>13</v>
      </c>
      <c r="O1328" s="57"/>
      <c r="P1328" s="57"/>
      <c r="Q1328" s="57"/>
      <c r="R1328" s="57" t="s">
        <v>236</v>
      </c>
      <c r="S1328" s="56" t="s">
        <v>257</v>
      </c>
      <c r="T1328" s="61" t="s">
        <v>13</v>
      </c>
      <c r="U1328" s="56" t="s">
        <v>7330</v>
      </c>
      <c r="V1328" s="61" t="s">
        <v>13</v>
      </c>
      <c r="W1328" s="61" t="s">
        <v>13</v>
      </c>
      <c r="X1328" s="61" t="s">
        <v>7330</v>
      </c>
      <c r="Y1328" s="61" t="s">
        <v>13</v>
      </c>
      <c r="Z1328" s="61" t="s">
        <v>13</v>
      </c>
      <c r="AA1328" s="61" t="s">
        <v>13</v>
      </c>
      <c r="AB1328" s="61" t="s">
        <v>13</v>
      </c>
      <c r="AC1328" s="56" t="s">
        <v>13</v>
      </c>
      <c r="AD1328" s="56" t="s">
        <v>13</v>
      </c>
      <c r="AE1328" s="56" t="s">
        <v>13</v>
      </c>
      <c r="AF1328" s="56" t="s">
        <v>13</v>
      </c>
      <c r="AG1328" s="56" t="s">
        <v>13</v>
      </c>
      <c r="AH1328" s="56" t="s">
        <v>13</v>
      </c>
    </row>
    <row r="1329" spans="1:34" ht="24.9" customHeight="1" x14ac:dyDescent="0.3">
      <c r="A1329" s="59" t="s">
        <v>2332</v>
      </c>
      <c r="B1329" s="60" t="s">
        <v>2331</v>
      </c>
      <c r="C1329" s="57" t="s">
        <v>110</v>
      </c>
      <c r="D1329" s="57"/>
      <c r="E1329" s="57">
        <v>0</v>
      </c>
      <c r="F1329" s="57">
        <v>2</v>
      </c>
      <c r="G1329" s="57">
        <v>0</v>
      </c>
      <c r="H1329" s="57">
        <v>2</v>
      </c>
      <c r="I1329" s="57">
        <v>7</v>
      </c>
      <c r="J1329" s="104">
        <v>0.2857142857142857</v>
      </c>
      <c r="K1329" s="56" t="s">
        <v>2333</v>
      </c>
      <c r="L1329" s="57" t="s">
        <v>2334</v>
      </c>
      <c r="M1329" s="57" t="s">
        <v>202</v>
      </c>
      <c r="N1329" s="57">
        <v>100</v>
      </c>
      <c r="O1329" s="56" t="s">
        <v>17919</v>
      </c>
      <c r="P1329" s="57" t="s">
        <v>2335</v>
      </c>
      <c r="Q1329" s="57">
        <v>100</v>
      </c>
      <c r="R1329" s="57" t="s">
        <v>112</v>
      </c>
      <c r="S1329" s="56" t="s">
        <v>130</v>
      </c>
      <c r="T1329" s="61" t="s">
        <v>13</v>
      </c>
      <c r="U1329" s="56" t="s">
        <v>7330</v>
      </c>
      <c r="V1329" s="61" t="s">
        <v>13</v>
      </c>
      <c r="W1329" s="61" t="s">
        <v>13</v>
      </c>
      <c r="X1329" s="61" t="s">
        <v>7330</v>
      </c>
      <c r="Y1329" s="61" t="s">
        <v>13</v>
      </c>
      <c r="Z1329" s="61" t="s">
        <v>13</v>
      </c>
      <c r="AA1329" s="58" t="s">
        <v>7330</v>
      </c>
      <c r="AB1329" s="61" t="s">
        <v>13</v>
      </c>
      <c r="AC1329" s="56" t="s">
        <v>13</v>
      </c>
      <c r="AD1329" s="56" t="s">
        <v>7330</v>
      </c>
      <c r="AE1329" s="56" t="s">
        <v>13</v>
      </c>
      <c r="AF1329" s="56" t="s">
        <v>13</v>
      </c>
      <c r="AG1329" s="56" t="s">
        <v>7330</v>
      </c>
      <c r="AH1329" s="56" t="s">
        <v>13</v>
      </c>
    </row>
    <row r="1330" spans="1:34" ht="24.9" customHeight="1" x14ac:dyDescent="0.3">
      <c r="A1330" s="54" t="s">
        <v>624</v>
      </c>
      <c r="B1330" s="55" t="s">
        <v>611</v>
      </c>
      <c r="C1330" s="56" t="s">
        <v>615</v>
      </c>
      <c r="D1330" s="56" t="s">
        <v>612</v>
      </c>
      <c r="E1330" s="56">
        <v>5</v>
      </c>
      <c r="F1330" s="56">
        <v>2</v>
      </c>
      <c r="G1330" s="56">
        <v>0</v>
      </c>
      <c r="H1330" s="56">
        <v>7</v>
      </c>
      <c r="I1330" s="56">
        <v>34</v>
      </c>
      <c r="J1330" s="104">
        <v>0.20588235294117646</v>
      </c>
      <c r="K1330" s="56" t="s">
        <v>625</v>
      </c>
      <c r="L1330" s="56" t="s">
        <v>616</v>
      </c>
      <c r="M1330" s="56" t="s">
        <v>615</v>
      </c>
      <c r="N1330" s="56" t="s">
        <v>7372</v>
      </c>
      <c r="O1330" s="56"/>
      <c r="P1330" s="56"/>
      <c r="Q1330" s="56"/>
      <c r="R1330" s="56" t="s">
        <v>18</v>
      </c>
      <c r="S1330" s="57" t="s">
        <v>102</v>
      </c>
      <c r="T1330" s="58" t="s">
        <v>7330</v>
      </c>
      <c r="U1330" s="56" t="s">
        <v>13</v>
      </c>
      <c r="V1330" s="58" t="s">
        <v>13</v>
      </c>
      <c r="W1330" s="58" t="s">
        <v>7330</v>
      </c>
      <c r="X1330" s="58" t="s">
        <v>13</v>
      </c>
      <c r="Y1330" s="58" t="s">
        <v>13</v>
      </c>
      <c r="Z1330" s="58" t="s">
        <v>13</v>
      </c>
      <c r="AA1330" s="58" t="s">
        <v>13</v>
      </c>
      <c r="AB1330" s="58" t="s">
        <v>13</v>
      </c>
      <c r="AC1330" s="56" t="s">
        <v>13</v>
      </c>
      <c r="AD1330" s="56" t="s">
        <v>13</v>
      </c>
      <c r="AE1330" s="56" t="s">
        <v>13</v>
      </c>
      <c r="AF1330" s="56" t="s">
        <v>13</v>
      </c>
      <c r="AG1330" s="56" t="s">
        <v>13</v>
      </c>
      <c r="AH1330" s="56" t="s">
        <v>13</v>
      </c>
    </row>
    <row r="1331" spans="1:34" ht="24.9" customHeight="1" x14ac:dyDescent="0.3">
      <c r="A1331" s="59" t="s">
        <v>4687</v>
      </c>
      <c r="B1331" s="60" t="s">
        <v>4686</v>
      </c>
      <c r="C1331" s="57" t="s">
        <v>110</v>
      </c>
      <c r="D1331" s="57"/>
      <c r="E1331" s="57">
        <v>0</v>
      </c>
      <c r="F1331" s="57">
        <v>1</v>
      </c>
      <c r="G1331" s="57">
        <v>0</v>
      </c>
      <c r="H1331" s="57">
        <v>1</v>
      </c>
      <c r="I1331" s="57">
        <v>4</v>
      </c>
      <c r="J1331" s="104">
        <v>0.25</v>
      </c>
      <c r="K1331" s="56" t="s">
        <v>4688</v>
      </c>
      <c r="L1331" s="57" t="s">
        <v>4689</v>
      </c>
      <c r="M1331" s="57" t="s">
        <v>202</v>
      </c>
      <c r="N1331" s="57" t="s">
        <v>7392</v>
      </c>
      <c r="O1331" s="56" t="s">
        <v>17920</v>
      </c>
      <c r="P1331" s="57" t="s">
        <v>4690</v>
      </c>
      <c r="Q1331" s="57">
        <v>100</v>
      </c>
      <c r="R1331" s="57" t="s">
        <v>112</v>
      </c>
      <c r="S1331" s="56" t="s">
        <v>113</v>
      </c>
      <c r="T1331" s="61" t="s">
        <v>13</v>
      </c>
      <c r="U1331" s="56" t="s">
        <v>7330</v>
      </c>
      <c r="V1331" s="61" t="s">
        <v>13</v>
      </c>
      <c r="W1331" s="61" t="s">
        <v>13</v>
      </c>
      <c r="X1331" s="61" t="s">
        <v>7330</v>
      </c>
      <c r="Y1331" s="61" t="s">
        <v>13</v>
      </c>
      <c r="Z1331" s="61" t="s">
        <v>13</v>
      </c>
      <c r="AA1331" s="58" t="s">
        <v>7330</v>
      </c>
      <c r="AB1331" s="61" t="s">
        <v>13</v>
      </c>
      <c r="AC1331" s="56" t="s">
        <v>13</v>
      </c>
      <c r="AD1331" s="56" t="s">
        <v>7330</v>
      </c>
      <c r="AE1331" s="56" t="s">
        <v>13</v>
      </c>
      <c r="AF1331" s="56" t="s">
        <v>13</v>
      </c>
      <c r="AG1331" s="56" t="s">
        <v>7330</v>
      </c>
      <c r="AH1331" s="56" t="s">
        <v>13</v>
      </c>
    </row>
    <row r="1332" spans="1:34" ht="24.9" customHeight="1" x14ac:dyDescent="0.3">
      <c r="A1332" s="54" t="s">
        <v>4326</v>
      </c>
      <c r="B1332" s="55" t="s">
        <v>4307</v>
      </c>
      <c r="C1332" s="56" t="s">
        <v>4311</v>
      </c>
      <c r="D1332" s="56" t="s">
        <v>4308</v>
      </c>
      <c r="E1332" s="56">
        <v>3</v>
      </c>
      <c r="F1332" s="56">
        <v>0</v>
      </c>
      <c r="G1332" s="56">
        <v>5</v>
      </c>
      <c r="H1332" s="56">
        <v>8</v>
      </c>
      <c r="I1332" s="56">
        <v>26</v>
      </c>
      <c r="J1332" s="104">
        <v>0.30769230769230771</v>
      </c>
      <c r="K1332" s="56" t="s">
        <v>4327</v>
      </c>
      <c r="L1332" s="56" t="s">
        <v>4312</v>
      </c>
      <c r="M1332" s="56" t="s">
        <v>4313</v>
      </c>
      <c r="N1332" s="56">
        <v>100</v>
      </c>
      <c r="O1332" s="56"/>
      <c r="P1332" s="56"/>
      <c r="Q1332" s="56"/>
      <c r="R1332" s="56" t="s">
        <v>18</v>
      </c>
      <c r="S1332" s="56" t="s">
        <v>465</v>
      </c>
      <c r="T1332" s="58" t="s">
        <v>7330</v>
      </c>
      <c r="U1332" s="56" t="s">
        <v>13</v>
      </c>
      <c r="V1332" s="58" t="s">
        <v>13</v>
      </c>
      <c r="W1332" s="58" t="s">
        <v>7330</v>
      </c>
      <c r="X1332" s="58" t="s">
        <v>13</v>
      </c>
      <c r="Y1332" s="58" t="s">
        <v>13</v>
      </c>
      <c r="Z1332" s="58" t="s">
        <v>13</v>
      </c>
      <c r="AA1332" s="58" t="s">
        <v>13</v>
      </c>
      <c r="AB1332" s="58" t="s">
        <v>13</v>
      </c>
      <c r="AC1332" s="56" t="s">
        <v>13</v>
      </c>
      <c r="AD1332" s="56" t="s">
        <v>13</v>
      </c>
      <c r="AE1332" s="56" t="s">
        <v>13</v>
      </c>
      <c r="AF1332" s="56" t="s">
        <v>13</v>
      </c>
      <c r="AG1332" s="56" t="s">
        <v>13</v>
      </c>
      <c r="AH1332" s="56" t="s">
        <v>13</v>
      </c>
    </row>
    <row r="1333" spans="1:34" ht="24.9" customHeight="1" x14ac:dyDescent="0.3">
      <c r="A1333" s="59" t="s">
        <v>377</v>
      </c>
      <c r="B1333" s="60" t="s">
        <v>375</v>
      </c>
      <c r="C1333" s="57" t="s">
        <v>379</v>
      </c>
      <c r="D1333" s="57" t="s">
        <v>376</v>
      </c>
      <c r="E1333" s="57">
        <v>3</v>
      </c>
      <c r="F1333" s="57">
        <v>1</v>
      </c>
      <c r="G1333" s="57">
        <v>3</v>
      </c>
      <c r="H1333" s="57">
        <v>7</v>
      </c>
      <c r="I1333" s="57">
        <v>38</v>
      </c>
      <c r="J1333" s="104">
        <v>0.18421052631578946</v>
      </c>
      <c r="K1333" s="56" t="s">
        <v>378</v>
      </c>
      <c r="L1333" s="57" t="s">
        <v>380</v>
      </c>
      <c r="M1333" s="57" t="s">
        <v>379</v>
      </c>
      <c r="N1333" s="57">
        <v>100</v>
      </c>
      <c r="O1333" s="57"/>
      <c r="P1333" s="57"/>
      <c r="Q1333" s="57"/>
      <c r="R1333" s="57" t="s">
        <v>63</v>
      </c>
      <c r="S1333" s="56" t="s">
        <v>250</v>
      </c>
      <c r="T1333" s="61" t="s">
        <v>13</v>
      </c>
      <c r="U1333" s="56" t="s">
        <v>7330</v>
      </c>
      <c r="V1333" s="61" t="s">
        <v>13</v>
      </c>
      <c r="W1333" s="61" t="s">
        <v>13</v>
      </c>
      <c r="X1333" s="61" t="s">
        <v>13</v>
      </c>
      <c r="Y1333" s="61" t="s">
        <v>13</v>
      </c>
      <c r="Z1333" s="61" t="s">
        <v>13</v>
      </c>
      <c r="AA1333" s="58" t="s">
        <v>7330</v>
      </c>
      <c r="AB1333" s="61" t="s">
        <v>13</v>
      </c>
      <c r="AC1333" s="56" t="s">
        <v>13</v>
      </c>
      <c r="AD1333" s="56" t="s">
        <v>13</v>
      </c>
      <c r="AE1333" s="56" t="s">
        <v>13</v>
      </c>
      <c r="AF1333" s="56" t="s">
        <v>13</v>
      </c>
      <c r="AG1333" s="56" t="s">
        <v>13</v>
      </c>
      <c r="AH1333" s="56" t="s">
        <v>13</v>
      </c>
    </row>
    <row r="1334" spans="1:34" ht="24.9" customHeight="1" x14ac:dyDescent="0.3">
      <c r="A1334" s="59" t="s">
        <v>4100</v>
      </c>
      <c r="B1334" s="60" t="s">
        <v>4095</v>
      </c>
      <c r="C1334" s="57" t="s">
        <v>1471</v>
      </c>
      <c r="D1334" s="57"/>
      <c r="E1334" s="57">
        <v>1</v>
      </c>
      <c r="F1334" s="57">
        <v>2</v>
      </c>
      <c r="G1334" s="57">
        <v>0</v>
      </c>
      <c r="H1334" s="57">
        <v>3</v>
      </c>
      <c r="I1334" s="57">
        <v>18</v>
      </c>
      <c r="J1334" s="104">
        <v>0.16666666666666666</v>
      </c>
      <c r="K1334" s="56" t="s">
        <v>4101</v>
      </c>
      <c r="L1334" s="57" t="s">
        <v>4098</v>
      </c>
      <c r="M1334" s="57" t="s">
        <v>2225</v>
      </c>
      <c r="N1334" s="57" t="s">
        <v>7374</v>
      </c>
      <c r="O1334" s="57"/>
      <c r="P1334" s="57"/>
      <c r="Q1334" s="57"/>
      <c r="R1334" s="57" t="s">
        <v>18</v>
      </c>
      <c r="S1334" s="56" t="s">
        <v>79</v>
      </c>
      <c r="T1334" s="61" t="s">
        <v>13</v>
      </c>
      <c r="U1334" s="56" t="s">
        <v>7330</v>
      </c>
      <c r="V1334" s="61" t="s">
        <v>13</v>
      </c>
      <c r="W1334" s="61" t="s">
        <v>13</v>
      </c>
      <c r="X1334" s="61" t="s">
        <v>7330</v>
      </c>
      <c r="Y1334" s="61" t="s">
        <v>13</v>
      </c>
      <c r="Z1334" s="61" t="s">
        <v>13</v>
      </c>
      <c r="AA1334" s="61" t="s">
        <v>13</v>
      </c>
      <c r="AB1334" s="61" t="s">
        <v>13</v>
      </c>
      <c r="AC1334" s="56" t="s">
        <v>13</v>
      </c>
      <c r="AD1334" s="56" t="s">
        <v>7330</v>
      </c>
      <c r="AE1334" s="56" t="s">
        <v>13</v>
      </c>
      <c r="AF1334" s="56" t="s">
        <v>13</v>
      </c>
      <c r="AG1334" s="56" t="s">
        <v>7330</v>
      </c>
      <c r="AH1334" s="56" t="s">
        <v>13</v>
      </c>
    </row>
    <row r="1335" spans="1:34" ht="24.9" customHeight="1" x14ac:dyDescent="0.3">
      <c r="A1335" s="54" t="s">
        <v>2860</v>
      </c>
      <c r="B1335" s="55" t="s">
        <v>2855</v>
      </c>
      <c r="C1335" s="56" t="s">
        <v>110</v>
      </c>
      <c r="D1335" s="56"/>
      <c r="E1335" s="56">
        <v>1</v>
      </c>
      <c r="F1335" s="56">
        <v>0</v>
      </c>
      <c r="G1335" s="56">
        <v>1</v>
      </c>
      <c r="H1335" s="56">
        <v>2</v>
      </c>
      <c r="I1335" s="56">
        <v>6</v>
      </c>
      <c r="J1335" s="104">
        <v>0.33333333333333331</v>
      </c>
      <c r="K1335" s="56" t="s">
        <v>2861</v>
      </c>
      <c r="L1335" s="56" t="s">
        <v>2858</v>
      </c>
      <c r="M1335" s="56" t="s">
        <v>110</v>
      </c>
      <c r="N1335" s="56">
        <v>100</v>
      </c>
      <c r="O1335" s="57" t="s">
        <v>17906</v>
      </c>
      <c r="P1335" s="56" t="s">
        <v>2859</v>
      </c>
      <c r="Q1335" s="56">
        <v>100</v>
      </c>
      <c r="R1335" s="56" t="s">
        <v>18</v>
      </c>
      <c r="S1335" s="56" t="s">
        <v>130</v>
      </c>
      <c r="T1335" s="58" t="s">
        <v>7330</v>
      </c>
      <c r="U1335" s="56" t="s">
        <v>13</v>
      </c>
      <c r="V1335" s="58" t="s">
        <v>13</v>
      </c>
      <c r="W1335" s="58" t="s">
        <v>7330</v>
      </c>
      <c r="X1335" s="58" t="s">
        <v>13</v>
      </c>
      <c r="Y1335" s="58" t="s">
        <v>13</v>
      </c>
      <c r="Z1335" s="58" t="s">
        <v>13</v>
      </c>
      <c r="AA1335" s="58" t="s">
        <v>13</v>
      </c>
      <c r="AB1335" s="58" t="s">
        <v>13</v>
      </c>
      <c r="AC1335" s="56" t="s">
        <v>13</v>
      </c>
      <c r="AD1335" s="56" t="s">
        <v>13</v>
      </c>
      <c r="AE1335" s="56" t="s">
        <v>13</v>
      </c>
      <c r="AF1335" s="56" t="s">
        <v>13</v>
      </c>
      <c r="AG1335" s="56" t="s">
        <v>13</v>
      </c>
      <c r="AH1335" s="56" t="s">
        <v>13</v>
      </c>
    </row>
    <row r="1336" spans="1:34" ht="24.9" customHeight="1" x14ac:dyDescent="0.3">
      <c r="A1336" s="54" t="s">
        <v>3210</v>
      </c>
      <c r="B1336" s="55" t="s">
        <v>3199</v>
      </c>
      <c r="C1336" s="56" t="s">
        <v>3203</v>
      </c>
      <c r="D1336" s="56" t="s">
        <v>3200</v>
      </c>
      <c r="E1336" s="56">
        <v>2</v>
      </c>
      <c r="F1336" s="56">
        <v>1</v>
      </c>
      <c r="G1336" s="56">
        <v>2</v>
      </c>
      <c r="H1336" s="56">
        <v>5</v>
      </c>
      <c r="I1336" s="56">
        <v>35</v>
      </c>
      <c r="J1336" s="104">
        <v>0.14285714285714285</v>
      </c>
      <c r="K1336" s="56" t="s">
        <v>3211</v>
      </c>
      <c r="L1336" s="56" t="s">
        <v>3204</v>
      </c>
      <c r="M1336" s="56" t="s">
        <v>3203</v>
      </c>
      <c r="N1336" s="56">
        <v>100</v>
      </c>
      <c r="O1336" s="56"/>
      <c r="P1336" s="56"/>
      <c r="Q1336" s="56"/>
      <c r="R1336" s="56" t="s">
        <v>18</v>
      </c>
      <c r="S1336" s="56" t="s">
        <v>55</v>
      </c>
      <c r="T1336" s="58" t="s">
        <v>7330</v>
      </c>
      <c r="U1336" s="56" t="s">
        <v>13</v>
      </c>
      <c r="V1336" s="58" t="s">
        <v>13</v>
      </c>
      <c r="W1336" s="58" t="s">
        <v>7330</v>
      </c>
      <c r="X1336" s="58" t="s">
        <v>13</v>
      </c>
      <c r="Y1336" s="58" t="s">
        <v>13</v>
      </c>
      <c r="Z1336" s="58" t="s">
        <v>13</v>
      </c>
      <c r="AA1336" s="58" t="s">
        <v>13</v>
      </c>
      <c r="AB1336" s="58" t="s">
        <v>13</v>
      </c>
      <c r="AC1336" s="56" t="s">
        <v>13</v>
      </c>
      <c r="AD1336" s="56" t="s">
        <v>13</v>
      </c>
      <c r="AE1336" s="56" t="s">
        <v>13</v>
      </c>
      <c r="AF1336" s="56" t="s">
        <v>13</v>
      </c>
      <c r="AG1336" s="56" t="s">
        <v>13</v>
      </c>
      <c r="AH1336" s="56" t="s">
        <v>13</v>
      </c>
    </row>
    <row r="1337" spans="1:34" ht="24.9" customHeight="1" x14ac:dyDescent="0.3">
      <c r="A1337" s="59" t="s">
        <v>4166</v>
      </c>
      <c r="B1337" s="60" t="s">
        <v>4159</v>
      </c>
      <c r="C1337" s="57" t="s">
        <v>4163</v>
      </c>
      <c r="D1337" s="57" t="s">
        <v>4160</v>
      </c>
      <c r="E1337" s="57">
        <v>1</v>
      </c>
      <c r="F1337" s="57">
        <v>8</v>
      </c>
      <c r="G1337" s="57">
        <v>7</v>
      </c>
      <c r="H1337" s="57">
        <v>16</v>
      </c>
      <c r="I1337" s="57">
        <v>52</v>
      </c>
      <c r="J1337" s="104">
        <v>0.30769230769230771</v>
      </c>
      <c r="K1337" s="56" t="s">
        <v>4167</v>
      </c>
      <c r="L1337" s="57" t="s">
        <v>4164</v>
      </c>
      <c r="M1337" s="57" t="s">
        <v>4165</v>
      </c>
      <c r="N1337" s="57">
        <v>100</v>
      </c>
      <c r="O1337" s="57"/>
      <c r="P1337" s="57"/>
      <c r="Q1337" s="57"/>
      <c r="R1337" s="57" t="s">
        <v>18</v>
      </c>
      <c r="S1337" s="57" t="s">
        <v>680</v>
      </c>
      <c r="T1337" s="61" t="s">
        <v>13</v>
      </c>
      <c r="U1337" s="56" t="s">
        <v>7330</v>
      </c>
      <c r="V1337" s="61" t="s">
        <v>13</v>
      </c>
      <c r="W1337" s="61" t="s">
        <v>13</v>
      </c>
      <c r="X1337" s="61" t="s">
        <v>7330</v>
      </c>
      <c r="Y1337" s="61" t="s">
        <v>13</v>
      </c>
      <c r="Z1337" s="61" t="s">
        <v>13</v>
      </c>
      <c r="AA1337" s="61" t="s">
        <v>13</v>
      </c>
      <c r="AB1337" s="61" t="s">
        <v>13</v>
      </c>
      <c r="AC1337" s="56" t="s">
        <v>13</v>
      </c>
      <c r="AD1337" s="56" t="s">
        <v>13</v>
      </c>
      <c r="AE1337" s="56" t="s">
        <v>13</v>
      </c>
      <c r="AF1337" s="56" t="s">
        <v>13</v>
      </c>
      <c r="AG1337" s="56" t="s">
        <v>13</v>
      </c>
      <c r="AH1337" s="56" t="s">
        <v>13</v>
      </c>
    </row>
    <row r="1338" spans="1:34" ht="24.9" customHeight="1" x14ac:dyDescent="0.3">
      <c r="A1338" s="59" t="s">
        <v>4996</v>
      </c>
      <c r="B1338" s="60" t="s">
        <v>4994</v>
      </c>
      <c r="C1338" s="57" t="s">
        <v>4998</v>
      </c>
      <c r="D1338" s="57" t="s">
        <v>4995</v>
      </c>
      <c r="E1338" s="57">
        <v>0</v>
      </c>
      <c r="F1338" s="57">
        <v>1</v>
      </c>
      <c r="G1338" s="57">
        <v>0</v>
      </c>
      <c r="H1338" s="57">
        <v>1</v>
      </c>
      <c r="I1338" s="57">
        <v>16</v>
      </c>
      <c r="J1338" s="104">
        <v>6.25E-2</v>
      </c>
      <c r="K1338" s="56" t="s">
        <v>4997</v>
      </c>
      <c r="L1338" s="57" t="s">
        <v>4999</v>
      </c>
      <c r="M1338" s="57" t="s">
        <v>4998</v>
      </c>
      <c r="N1338" s="57" t="s">
        <v>7372</v>
      </c>
      <c r="O1338" s="57"/>
      <c r="P1338" s="57"/>
      <c r="Q1338" s="57"/>
      <c r="R1338" s="57" t="s">
        <v>18</v>
      </c>
      <c r="S1338" s="56" t="s">
        <v>465</v>
      </c>
      <c r="T1338" s="61" t="s">
        <v>13</v>
      </c>
      <c r="U1338" s="56" t="s">
        <v>7330</v>
      </c>
      <c r="V1338" s="61" t="s">
        <v>13</v>
      </c>
      <c r="W1338" s="61" t="s">
        <v>13</v>
      </c>
      <c r="X1338" s="61" t="s">
        <v>13</v>
      </c>
      <c r="Y1338" s="61" t="s">
        <v>13</v>
      </c>
      <c r="Z1338" s="61" t="s">
        <v>13</v>
      </c>
      <c r="AA1338" s="58" t="s">
        <v>7330</v>
      </c>
      <c r="AB1338" s="61" t="s">
        <v>13</v>
      </c>
      <c r="AC1338" s="56" t="s">
        <v>13</v>
      </c>
      <c r="AD1338" s="56" t="s">
        <v>13</v>
      </c>
      <c r="AE1338" s="56" t="s">
        <v>13</v>
      </c>
      <c r="AF1338" s="56" t="s">
        <v>13</v>
      </c>
      <c r="AG1338" s="56" t="s">
        <v>13</v>
      </c>
      <c r="AH1338" s="56" t="s">
        <v>13</v>
      </c>
    </row>
    <row r="1339" spans="1:34" ht="24.9" customHeight="1" x14ac:dyDescent="0.3">
      <c r="A1339" s="59" t="s">
        <v>714</v>
      </c>
      <c r="B1339" s="60" t="s">
        <v>712</v>
      </c>
      <c r="C1339" s="57" t="s">
        <v>716</v>
      </c>
      <c r="D1339" s="57" t="s">
        <v>713</v>
      </c>
      <c r="E1339" s="57">
        <v>2</v>
      </c>
      <c r="F1339" s="57">
        <v>2</v>
      </c>
      <c r="G1339" s="57">
        <v>0</v>
      </c>
      <c r="H1339" s="57">
        <v>4</v>
      </c>
      <c r="I1339" s="57">
        <v>40</v>
      </c>
      <c r="J1339" s="104">
        <v>0.1</v>
      </c>
      <c r="K1339" s="56" t="s">
        <v>715</v>
      </c>
      <c r="L1339" s="57" t="s">
        <v>717</v>
      </c>
      <c r="M1339" s="57" t="s">
        <v>716</v>
      </c>
      <c r="N1339" s="57" t="s">
        <v>7386</v>
      </c>
      <c r="O1339" s="57"/>
      <c r="P1339" s="57"/>
      <c r="Q1339" s="57"/>
      <c r="R1339" s="57" t="s">
        <v>18</v>
      </c>
      <c r="S1339" s="57" t="s">
        <v>130</v>
      </c>
      <c r="T1339" s="61" t="s">
        <v>13</v>
      </c>
      <c r="U1339" s="56" t="s">
        <v>7330</v>
      </c>
      <c r="V1339" s="61" t="s">
        <v>13</v>
      </c>
      <c r="W1339" s="61" t="s">
        <v>13</v>
      </c>
      <c r="X1339" s="61" t="s">
        <v>13</v>
      </c>
      <c r="Y1339" s="61" t="s">
        <v>13</v>
      </c>
      <c r="Z1339" s="61" t="s">
        <v>13</v>
      </c>
      <c r="AA1339" s="61" t="s">
        <v>13</v>
      </c>
      <c r="AB1339" s="61" t="s">
        <v>13</v>
      </c>
      <c r="AC1339" s="56" t="s">
        <v>13</v>
      </c>
      <c r="AD1339" s="56" t="s">
        <v>7330</v>
      </c>
      <c r="AE1339" s="56" t="s">
        <v>13</v>
      </c>
      <c r="AF1339" s="56" t="s">
        <v>13</v>
      </c>
      <c r="AG1339" s="56" t="s">
        <v>13</v>
      </c>
      <c r="AH1339" s="56" t="s">
        <v>13</v>
      </c>
    </row>
    <row r="1340" spans="1:34" ht="24.9" customHeight="1" x14ac:dyDescent="0.3">
      <c r="A1340" s="59" t="s">
        <v>3704</v>
      </c>
      <c r="B1340" s="60" t="s">
        <v>3702</v>
      </c>
      <c r="C1340" s="57" t="s">
        <v>3706</v>
      </c>
      <c r="D1340" s="57" t="s">
        <v>3703</v>
      </c>
      <c r="E1340" s="57">
        <v>0</v>
      </c>
      <c r="F1340" s="57">
        <v>1</v>
      </c>
      <c r="G1340" s="57">
        <v>0</v>
      </c>
      <c r="H1340" s="57">
        <v>1</v>
      </c>
      <c r="I1340" s="57">
        <v>14</v>
      </c>
      <c r="J1340" s="104">
        <v>7.1428571428571425E-2</v>
      </c>
      <c r="K1340" s="56" t="s">
        <v>3705</v>
      </c>
      <c r="L1340" s="57" t="s">
        <v>3707</v>
      </c>
      <c r="M1340" s="57" t="s">
        <v>3708</v>
      </c>
      <c r="N1340" s="57" t="s">
        <v>7374</v>
      </c>
      <c r="O1340" s="57"/>
      <c r="P1340" s="57"/>
      <c r="Q1340" s="57"/>
      <c r="R1340" s="57" t="s">
        <v>18</v>
      </c>
      <c r="S1340" s="57" t="s">
        <v>644</v>
      </c>
      <c r="T1340" s="61" t="s">
        <v>13</v>
      </c>
      <c r="U1340" s="56" t="s">
        <v>7330</v>
      </c>
      <c r="V1340" s="61" t="s">
        <v>13</v>
      </c>
      <c r="W1340" s="61" t="s">
        <v>13</v>
      </c>
      <c r="X1340" s="61" t="s">
        <v>7330</v>
      </c>
      <c r="Y1340" s="61" t="s">
        <v>13</v>
      </c>
      <c r="Z1340" s="61" t="s">
        <v>13</v>
      </c>
      <c r="AA1340" s="61" t="s">
        <v>13</v>
      </c>
      <c r="AB1340" s="61" t="s">
        <v>13</v>
      </c>
      <c r="AC1340" s="56" t="s">
        <v>13</v>
      </c>
      <c r="AD1340" s="56" t="s">
        <v>7330</v>
      </c>
      <c r="AE1340" s="56" t="s">
        <v>13</v>
      </c>
      <c r="AF1340" s="56" t="s">
        <v>13</v>
      </c>
      <c r="AG1340" s="56" t="s">
        <v>13</v>
      </c>
      <c r="AH1340" s="56" t="s">
        <v>13</v>
      </c>
    </row>
    <row r="1341" spans="1:34" ht="24.9" customHeight="1" x14ac:dyDescent="0.3">
      <c r="A1341" s="54" t="s">
        <v>622</v>
      </c>
      <c r="B1341" s="55" t="s">
        <v>611</v>
      </c>
      <c r="C1341" s="56" t="s">
        <v>615</v>
      </c>
      <c r="D1341" s="56" t="s">
        <v>612</v>
      </c>
      <c r="E1341" s="56">
        <v>5</v>
      </c>
      <c r="F1341" s="56">
        <v>2</v>
      </c>
      <c r="G1341" s="56">
        <v>0</v>
      </c>
      <c r="H1341" s="56">
        <v>7</v>
      </c>
      <c r="I1341" s="56">
        <v>34</v>
      </c>
      <c r="J1341" s="104">
        <v>0.20588235294117646</v>
      </c>
      <c r="K1341" s="56" t="s">
        <v>623</v>
      </c>
      <c r="L1341" s="56" t="s">
        <v>616</v>
      </c>
      <c r="M1341" s="56" t="s">
        <v>615</v>
      </c>
      <c r="N1341" s="56" t="s">
        <v>7372</v>
      </c>
      <c r="O1341" s="56"/>
      <c r="P1341" s="56"/>
      <c r="Q1341" s="56"/>
      <c r="R1341" s="56" t="s">
        <v>18</v>
      </c>
      <c r="S1341" s="57" t="s">
        <v>102</v>
      </c>
      <c r="T1341" s="58" t="s">
        <v>7330</v>
      </c>
      <c r="U1341" s="56" t="s">
        <v>13</v>
      </c>
      <c r="V1341" s="58" t="s">
        <v>13</v>
      </c>
      <c r="W1341" s="58" t="s">
        <v>7330</v>
      </c>
      <c r="X1341" s="58" t="s">
        <v>13</v>
      </c>
      <c r="Y1341" s="58" t="s">
        <v>13</v>
      </c>
      <c r="Z1341" s="58" t="s">
        <v>13</v>
      </c>
      <c r="AA1341" s="58" t="s">
        <v>13</v>
      </c>
      <c r="AB1341" s="58" t="s">
        <v>13</v>
      </c>
      <c r="AC1341" s="56" t="s">
        <v>13</v>
      </c>
      <c r="AD1341" s="56" t="s">
        <v>13</v>
      </c>
      <c r="AE1341" s="56" t="s">
        <v>13</v>
      </c>
      <c r="AF1341" s="56" t="s">
        <v>13</v>
      </c>
      <c r="AG1341" s="56" t="s">
        <v>13</v>
      </c>
      <c r="AH1341" s="56" t="s">
        <v>13</v>
      </c>
    </row>
    <row r="1342" spans="1:34" ht="24.9" customHeight="1" x14ac:dyDescent="0.3">
      <c r="A1342" s="54" t="s">
        <v>6598</v>
      </c>
      <c r="B1342" s="55" t="s">
        <v>6596</v>
      </c>
      <c r="C1342" s="56" t="s">
        <v>6600</v>
      </c>
      <c r="D1342" s="56" t="s">
        <v>6597</v>
      </c>
      <c r="E1342" s="56">
        <v>3</v>
      </c>
      <c r="F1342" s="56">
        <v>0</v>
      </c>
      <c r="G1342" s="56">
        <v>2</v>
      </c>
      <c r="H1342" s="56">
        <v>5</v>
      </c>
      <c r="I1342" s="56">
        <v>14</v>
      </c>
      <c r="J1342" s="104">
        <v>0.35714285714285715</v>
      </c>
      <c r="K1342" s="56" t="s">
        <v>6599</v>
      </c>
      <c r="L1342" s="56" t="s">
        <v>6601</v>
      </c>
      <c r="M1342" s="56" t="s">
        <v>6600</v>
      </c>
      <c r="N1342" s="56" t="s">
        <v>7374</v>
      </c>
      <c r="O1342" s="56"/>
      <c r="P1342" s="56"/>
      <c r="Q1342" s="56"/>
      <c r="R1342" s="56" t="s">
        <v>18</v>
      </c>
      <c r="S1342" s="57" t="s">
        <v>418</v>
      </c>
      <c r="T1342" s="58" t="s">
        <v>13</v>
      </c>
      <c r="U1342" s="56" t="s">
        <v>13</v>
      </c>
      <c r="V1342" s="58" t="s">
        <v>7330</v>
      </c>
      <c r="W1342" s="58" t="s">
        <v>13</v>
      </c>
      <c r="X1342" s="58" t="s">
        <v>13</v>
      </c>
      <c r="Y1342" s="58" t="s">
        <v>7330</v>
      </c>
      <c r="Z1342" s="58" t="s">
        <v>13</v>
      </c>
      <c r="AA1342" s="58" t="s">
        <v>13</v>
      </c>
      <c r="AB1342" s="58" t="s">
        <v>13</v>
      </c>
      <c r="AC1342" s="56" t="s">
        <v>13</v>
      </c>
      <c r="AD1342" s="56" t="s">
        <v>7330</v>
      </c>
      <c r="AE1342" s="56" t="s">
        <v>13</v>
      </c>
      <c r="AF1342" s="56" t="s">
        <v>13</v>
      </c>
      <c r="AG1342" s="56" t="s">
        <v>13</v>
      </c>
      <c r="AH1342" s="56" t="s">
        <v>13</v>
      </c>
    </row>
    <row r="1343" spans="1:34" ht="24.9" customHeight="1" x14ac:dyDescent="0.3">
      <c r="A1343" s="54" t="s">
        <v>6653</v>
      </c>
      <c r="B1343" s="55" t="s">
        <v>6646</v>
      </c>
      <c r="C1343" s="56" t="s">
        <v>2250</v>
      </c>
      <c r="D1343" s="56" t="s">
        <v>6647</v>
      </c>
      <c r="E1343" s="56">
        <v>3</v>
      </c>
      <c r="F1343" s="56">
        <v>1</v>
      </c>
      <c r="G1343" s="56">
        <v>4</v>
      </c>
      <c r="H1343" s="56">
        <v>8</v>
      </c>
      <c r="I1343" s="56">
        <v>22</v>
      </c>
      <c r="J1343" s="104">
        <v>0.36363636363636365</v>
      </c>
      <c r="K1343" s="56" t="s">
        <v>6654</v>
      </c>
      <c r="L1343" s="56" t="s">
        <v>6650</v>
      </c>
      <c r="M1343" s="56" t="s">
        <v>6651</v>
      </c>
      <c r="N1343" s="56" t="s">
        <v>7374</v>
      </c>
      <c r="O1343" s="56"/>
      <c r="P1343" s="56"/>
      <c r="Q1343" s="56"/>
      <c r="R1343" s="56" t="s">
        <v>18</v>
      </c>
      <c r="S1343" s="56" t="s">
        <v>102</v>
      </c>
      <c r="T1343" s="58" t="s">
        <v>13</v>
      </c>
      <c r="U1343" s="56" t="s">
        <v>13</v>
      </c>
      <c r="V1343" s="58" t="s">
        <v>7330</v>
      </c>
      <c r="W1343" s="58" t="s">
        <v>13</v>
      </c>
      <c r="X1343" s="58" t="s">
        <v>13</v>
      </c>
      <c r="Y1343" s="58" t="s">
        <v>7330</v>
      </c>
      <c r="Z1343" s="58" t="s">
        <v>13</v>
      </c>
      <c r="AA1343" s="58" t="s">
        <v>13</v>
      </c>
      <c r="AB1343" s="58" t="s">
        <v>13</v>
      </c>
      <c r="AC1343" s="56" t="s">
        <v>13</v>
      </c>
      <c r="AD1343" s="56" t="s">
        <v>7330</v>
      </c>
      <c r="AE1343" s="56" t="s">
        <v>13</v>
      </c>
      <c r="AF1343" s="56" t="s">
        <v>7330</v>
      </c>
      <c r="AG1343" s="56" t="s">
        <v>13</v>
      </c>
      <c r="AH1343" s="56" t="s">
        <v>13</v>
      </c>
    </row>
    <row r="1344" spans="1:34" ht="24.9" customHeight="1" x14ac:dyDescent="0.3">
      <c r="A1344" s="59" t="s">
        <v>6779</v>
      </c>
      <c r="B1344" s="60" t="s">
        <v>6777</v>
      </c>
      <c r="C1344" s="57" t="s">
        <v>6781</v>
      </c>
      <c r="D1344" s="57" t="s">
        <v>6778</v>
      </c>
      <c r="E1344" s="57">
        <v>1</v>
      </c>
      <c r="F1344" s="57">
        <v>1</v>
      </c>
      <c r="G1344" s="57">
        <v>1</v>
      </c>
      <c r="H1344" s="57">
        <v>3</v>
      </c>
      <c r="I1344" s="57">
        <v>18</v>
      </c>
      <c r="J1344" s="104">
        <v>0.16666666666666666</v>
      </c>
      <c r="K1344" s="56" t="s">
        <v>6780</v>
      </c>
      <c r="L1344" s="57" t="s">
        <v>6782</v>
      </c>
      <c r="M1344" s="57" t="s">
        <v>6781</v>
      </c>
      <c r="N1344" s="57" t="s">
        <v>7387</v>
      </c>
      <c r="O1344" s="57"/>
      <c r="P1344" s="57"/>
      <c r="Q1344" s="57"/>
      <c r="R1344" s="57" t="s">
        <v>18</v>
      </c>
      <c r="S1344" s="56" t="s">
        <v>130</v>
      </c>
      <c r="T1344" s="61" t="s">
        <v>13</v>
      </c>
      <c r="U1344" s="56" t="s">
        <v>7330</v>
      </c>
      <c r="V1344" s="61" t="s">
        <v>13</v>
      </c>
      <c r="W1344" s="61" t="s">
        <v>13</v>
      </c>
      <c r="X1344" s="61" t="s">
        <v>13</v>
      </c>
      <c r="Y1344" s="61" t="s">
        <v>13</v>
      </c>
      <c r="Z1344" s="61" t="s">
        <v>13</v>
      </c>
      <c r="AA1344" s="61" t="s">
        <v>13</v>
      </c>
      <c r="AB1344" s="61" t="s">
        <v>13</v>
      </c>
      <c r="AC1344" s="56" t="s">
        <v>13</v>
      </c>
      <c r="AD1344" s="56" t="s">
        <v>7330</v>
      </c>
      <c r="AE1344" s="56" t="s">
        <v>13</v>
      </c>
      <c r="AF1344" s="56" t="s">
        <v>13</v>
      </c>
      <c r="AG1344" s="56" t="s">
        <v>13</v>
      </c>
      <c r="AH1344" s="56" t="s">
        <v>13</v>
      </c>
    </row>
    <row r="1345" spans="1:34" ht="24.9" customHeight="1" x14ac:dyDescent="0.3">
      <c r="A1345" s="54" t="s">
        <v>3935</v>
      </c>
      <c r="B1345" s="55" t="s">
        <v>3929</v>
      </c>
      <c r="C1345" s="56" t="s">
        <v>3933</v>
      </c>
      <c r="D1345" s="56" t="s">
        <v>3930</v>
      </c>
      <c r="E1345" s="56">
        <v>0</v>
      </c>
      <c r="F1345" s="56">
        <v>1</v>
      </c>
      <c r="G1345" s="56">
        <v>1</v>
      </c>
      <c r="H1345" s="56">
        <v>2</v>
      </c>
      <c r="I1345" s="56">
        <v>21</v>
      </c>
      <c r="J1345" s="104">
        <v>9.5238095238095233E-2</v>
      </c>
      <c r="K1345" s="56" t="s">
        <v>3936</v>
      </c>
      <c r="L1345" s="56" t="s">
        <v>3934</v>
      </c>
      <c r="M1345" s="56" t="s">
        <v>3933</v>
      </c>
      <c r="N1345" s="56" t="s">
        <v>7372</v>
      </c>
      <c r="O1345" s="56"/>
      <c r="P1345" s="56"/>
      <c r="Q1345" s="56"/>
      <c r="R1345" s="56" t="s">
        <v>18</v>
      </c>
      <c r="S1345" s="57" t="s">
        <v>55</v>
      </c>
      <c r="T1345" s="58" t="s">
        <v>13</v>
      </c>
      <c r="U1345" s="56" t="s">
        <v>13</v>
      </c>
      <c r="V1345" s="58" t="s">
        <v>7330</v>
      </c>
      <c r="W1345" s="58" t="s">
        <v>13</v>
      </c>
      <c r="X1345" s="58" t="s">
        <v>13</v>
      </c>
      <c r="Y1345" s="58" t="s">
        <v>7330</v>
      </c>
      <c r="Z1345" s="58" t="s">
        <v>13</v>
      </c>
      <c r="AA1345" s="58" t="s">
        <v>13</v>
      </c>
      <c r="AB1345" s="58" t="s">
        <v>13</v>
      </c>
      <c r="AC1345" s="56" t="s">
        <v>13</v>
      </c>
      <c r="AD1345" s="56" t="s">
        <v>7330</v>
      </c>
      <c r="AE1345" s="56" t="s">
        <v>13</v>
      </c>
      <c r="AF1345" s="56" t="s">
        <v>13</v>
      </c>
      <c r="AG1345" s="56" t="s">
        <v>7330</v>
      </c>
      <c r="AH1345" s="56" t="s">
        <v>13</v>
      </c>
    </row>
    <row r="1346" spans="1:34" ht="24.9" customHeight="1" x14ac:dyDescent="0.3">
      <c r="A1346" s="54" t="s">
        <v>4662</v>
      </c>
      <c r="B1346" s="55" t="s">
        <v>4645</v>
      </c>
      <c r="C1346" s="56" t="s">
        <v>4649</v>
      </c>
      <c r="D1346" s="56" t="s">
        <v>4646</v>
      </c>
      <c r="E1346" s="56">
        <v>7</v>
      </c>
      <c r="F1346" s="56">
        <v>0</v>
      </c>
      <c r="G1346" s="56">
        <v>4</v>
      </c>
      <c r="H1346" s="56">
        <v>11</v>
      </c>
      <c r="I1346" s="56">
        <v>31</v>
      </c>
      <c r="J1346" s="104">
        <v>0.35483870967741937</v>
      </c>
      <c r="K1346" s="56" t="s">
        <v>4663</v>
      </c>
      <c r="L1346" s="56" t="s">
        <v>4650</v>
      </c>
      <c r="M1346" s="56" t="s">
        <v>4649</v>
      </c>
      <c r="N1346" s="56" t="s">
        <v>7374</v>
      </c>
      <c r="O1346" s="56"/>
      <c r="P1346" s="56"/>
      <c r="Q1346" s="56"/>
      <c r="R1346" s="56" t="s">
        <v>63</v>
      </c>
      <c r="S1346" s="56" t="s">
        <v>250</v>
      </c>
      <c r="T1346" s="58" t="s">
        <v>7330</v>
      </c>
      <c r="U1346" s="56" t="s">
        <v>13</v>
      </c>
      <c r="V1346" s="58" t="s">
        <v>13</v>
      </c>
      <c r="W1346" s="58" t="s">
        <v>7330</v>
      </c>
      <c r="X1346" s="58" t="s">
        <v>13</v>
      </c>
      <c r="Y1346" s="58" t="s">
        <v>13</v>
      </c>
      <c r="Z1346" s="58" t="s">
        <v>13</v>
      </c>
      <c r="AA1346" s="58" t="s">
        <v>13</v>
      </c>
      <c r="AB1346" s="58" t="s">
        <v>13</v>
      </c>
      <c r="AC1346" s="56" t="s">
        <v>13</v>
      </c>
      <c r="AD1346" s="56" t="s">
        <v>13</v>
      </c>
      <c r="AE1346" s="56" t="s">
        <v>13</v>
      </c>
      <c r="AF1346" s="56" t="s">
        <v>13</v>
      </c>
      <c r="AG1346" s="56" t="s">
        <v>13</v>
      </c>
      <c r="AH1346" s="56" t="s">
        <v>13</v>
      </c>
    </row>
    <row r="1347" spans="1:34" ht="24.9" customHeight="1" x14ac:dyDescent="0.3">
      <c r="A1347" s="59" t="s">
        <v>5025</v>
      </c>
      <c r="B1347" s="60" t="s">
        <v>5024</v>
      </c>
      <c r="C1347" s="57" t="s">
        <v>110</v>
      </c>
      <c r="D1347" s="57"/>
      <c r="E1347" s="57">
        <v>0</v>
      </c>
      <c r="F1347" s="57">
        <v>2</v>
      </c>
      <c r="G1347" s="57">
        <v>1</v>
      </c>
      <c r="H1347" s="57">
        <v>3</v>
      </c>
      <c r="I1347" s="57">
        <v>40</v>
      </c>
      <c r="J1347" s="104">
        <v>7.4999999999999997E-2</v>
      </c>
      <c r="K1347" s="56" t="s">
        <v>5026</v>
      </c>
      <c r="L1347" s="57" t="s">
        <v>13</v>
      </c>
      <c r="M1347" s="57" t="s">
        <v>13</v>
      </c>
      <c r="N1347" s="57" t="s">
        <v>13</v>
      </c>
      <c r="O1347" s="57"/>
      <c r="P1347" s="57"/>
      <c r="Q1347" s="57"/>
      <c r="R1347" s="57" t="s">
        <v>18</v>
      </c>
      <c r="S1347" s="56" t="s">
        <v>113</v>
      </c>
      <c r="T1347" s="61" t="s">
        <v>13</v>
      </c>
      <c r="U1347" s="56" t="s">
        <v>7330</v>
      </c>
      <c r="V1347" s="61" t="s">
        <v>13</v>
      </c>
      <c r="W1347" s="61" t="s">
        <v>13</v>
      </c>
      <c r="X1347" s="61" t="s">
        <v>13</v>
      </c>
      <c r="Y1347" s="61" t="s">
        <v>13</v>
      </c>
      <c r="Z1347" s="61" t="s">
        <v>13</v>
      </c>
      <c r="AA1347" s="61" t="s">
        <v>13</v>
      </c>
      <c r="AB1347" s="61" t="s">
        <v>13</v>
      </c>
      <c r="AC1347" s="56" t="s">
        <v>13</v>
      </c>
      <c r="AD1347" s="56" t="s">
        <v>7330</v>
      </c>
      <c r="AE1347" s="56" t="s">
        <v>13</v>
      </c>
      <c r="AF1347" s="56" t="s">
        <v>13</v>
      </c>
      <c r="AG1347" s="56" t="s">
        <v>13</v>
      </c>
      <c r="AH1347" s="56" t="s">
        <v>13</v>
      </c>
    </row>
    <row r="1348" spans="1:34" ht="24.9" customHeight="1" x14ac:dyDescent="0.3">
      <c r="A1348" s="54" t="s">
        <v>3321</v>
      </c>
      <c r="B1348" s="55" t="s">
        <v>3314</v>
      </c>
      <c r="C1348" s="56" t="s">
        <v>3318</v>
      </c>
      <c r="D1348" s="56" t="s">
        <v>3315</v>
      </c>
      <c r="E1348" s="56">
        <v>1</v>
      </c>
      <c r="F1348" s="56">
        <v>0</v>
      </c>
      <c r="G1348" s="56">
        <v>2</v>
      </c>
      <c r="H1348" s="56">
        <v>3</v>
      </c>
      <c r="I1348" s="56">
        <v>37</v>
      </c>
      <c r="J1348" s="104">
        <v>8.1081081081081086E-2</v>
      </c>
      <c r="K1348" s="56" t="s">
        <v>3322</v>
      </c>
      <c r="L1348" s="56" t="s">
        <v>3319</v>
      </c>
      <c r="M1348" s="56" t="s">
        <v>3320</v>
      </c>
      <c r="N1348" s="56" t="s">
        <v>7372</v>
      </c>
      <c r="O1348" s="56"/>
      <c r="P1348" s="56"/>
      <c r="Q1348" s="56"/>
      <c r="R1348" s="56" t="s">
        <v>18</v>
      </c>
      <c r="S1348" s="56" t="s">
        <v>465</v>
      </c>
      <c r="T1348" s="58" t="s">
        <v>13</v>
      </c>
      <c r="U1348" s="56" t="s">
        <v>13</v>
      </c>
      <c r="V1348" s="58" t="s">
        <v>7330</v>
      </c>
      <c r="W1348" s="58" t="s">
        <v>13</v>
      </c>
      <c r="X1348" s="58" t="s">
        <v>13</v>
      </c>
      <c r="Y1348" s="58" t="s">
        <v>7330</v>
      </c>
      <c r="Z1348" s="58" t="s">
        <v>13</v>
      </c>
      <c r="AA1348" s="58" t="s">
        <v>13</v>
      </c>
      <c r="AB1348" s="58" t="s">
        <v>7330</v>
      </c>
      <c r="AC1348" s="56" t="s">
        <v>13</v>
      </c>
      <c r="AD1348" s="56" t="s">
        <v>13</v>
      </c>
      <c r="AE1348" s="56" t="s">
        <v>7330</v>
      </c>
      <c r="AF1348" s="56" t="s">
        <v>7330</v>
      </c>
      <c r="AG1348" s="56" t="s">
        <v>13</v>
      </c>
      <c r="AH1348" s="56" t="s">
        <v>13</v>
      </c>
    </row>
    <row r="1349" spans="1:34" ht="24.9" customHeight="1" x14ac:dyDescent="0.3">
      <c r="A1349" s="59" t="s">
        <v>5681</v>
      </c>
      <c r="B1349" s="60" t="s">
        <v>5672</v>
      </c>
      <c r="C1349" s="57" t="s">
        <v>5676</v>
      </c>
      <c r="D1349" s="57" t="s">
        <v>5673</v>
      </c>
      <c r="E1349" s="57">
        <v>2</v>
      </c>
      <c r="F1349" s="57">
        <v>7</v>
      </c>
      <c r="G1349" s="57">
        <v>1</v>
      </c>
      <c r="H1349" s="57">
        <v>10</v>
      </c>
      <c r="I1349" s="57">
        <v>51</v>
      </c>
      <c r="J1349" s="104">
        <v>0.19607843137254902</v>
      </c>
      <c r="K1349" s="56" t="s">
        <v>5682</v>
      </c>
      <c r="L1349" s="57" t="s">
        <v>5677</v>
      </c>
      <c r="M1349" s="57" t="s">
        <v>5678</v>
      </c>
      <c r="N1349" s="57">
        <v>100</v>
      </c>
      <c r="O1349" s="57"/>
      <c r="P1349" s="57"/>
      <c r="Q1349" s="57"/>
      <c r="R1349" s="57" t="s">
        <v>18</v>
      </c>
      <c r="S1349" s="57" t="s">
        <v>680</v>
      </c>
      <c r="T1349" s="61" t="s">
        <v>13</v>
      </c>
      <c r="U1349" s="56" t="s">
        <v>7330</v>
      </c>
      <c r="V1349" s="61" t="s">
        <v>13</v>
      </c>
      <c r="W1349" s="61" t="s">
        <v>13</v>
      </c>
      <c r="X1349" s="61" t="s">
        <v>13</v>
      </c>
      <c r="Y1349" s="61" t="s">
        <v>13</v>
      </c>
      <c r="Z1349" s="61" t="s">
        <v>13</v>
      </c>
      <c r="AA1349" s="61" t="s">
        <v>13</v>
      </c>
      <c r="AB1349" s="61" t="s">
        <v>13</v>
      </c>
      <c r="AC1349" s="56" t="s">
        <v>13</v>
      </c>
      <c r="AD1349" s="56" t="s">
        <v>13</v>
      </c>
      <c r="AE1349" s="56" t="s">
        <v>13</v>
      </c>
      <c r="AF1349" s="56" t="s">
        <v>13</v>
      </c>
      <c r="AG1349" s="56" t="s">
        <v>7330</v>
      </c>
      <c r="AH1349" s="56" t="s">
        <v>13</v>
      </c>
    </row>
    <row r="1350" spans="1:34" ht="24.9" customHeight="1" x14ac:dyDescent="0.3">
      <c r="A1350" s="59" t="s">
        <v>5142</v>
      </c>
      <c r="B1350" s="60" t="s">
        <v>5141</v>
      </c>
      <c r="C1350" s="57" t="s">
        <v>207</v>
      </c>
      <c r="D1350" s="57"/>
      <c r="E1350" s="57">
        <v>1</v>
      </c>
      <c r="F1350" s="57">
        <v>1</v>
      </c>
      <c r="G1350" s="57">
        <v>0</v>
      </c>
      <c r="H1350" s="57">
        <v>2</v>
      </c>
      <c r="I1350" s="57">
        <v>16</v>
      </c>
      <c r="J1350" s="104">
        <v>0.125</v>
      </c>
      <c r="K1350" s="56" t="s">
        <v>5143</v>
      </c>
      <c r="L1350" s="57" t="s">
        <v>5144</v>
      </c>
      <c r="M1350" s="57" t="s">
        <v>5145</v>
      </c>
      <c r="N1350" s="57" t="s">
        <v>7384</v>
      </c>
      <c r="O1350" s="57"/>
      <c r="P1350" s="57"/>
      <c r="Q1350" s="57"/>
      <c r="R1350" s="57" t="s">
        <v>18</v>
      </c>
      <c r="S1350" s="57" t="s">
        <v>130</v>
      </c>
      <c r="T1350" s="61" t="s">
        <v>13</v>
      </c>
      <c r="U1350" s="56" t="s">
        <v>7330</v>
      </c>
      <c r="V1350" s="61" t="s">
        <v>13</v>
      </c>
      <c r="W1350" s="61" t="s">
        <v>13</v>
      </c>
      <c r="X1350" s="61" t="s">
        <v>13</v>
      </c>
      <c r="Y1350" s="61" t="s">
        <v>13</v>
      </c>
      <c r="Z1350" s="61" t="s">
        <v>13</v>
      </c>
      <c r="AA1350" s="61" t="s">
        <v>13</v>
      </c>
      <c r="AB1350" s="61" t="s">
        <v>13</v>
      </c>
      <c r="AC1350" s="56" t="s">
        <v>13</v>
      </c>
      <c r="AD1350" s="56" t="s">
        <v>13</v>
      </c>
      <c r="AE1350" s="56" t="s">
        <v>13</v>
      </c>
      <c r="AF1350" s="56" t="s">
        <v>13</v>
      </c>
      <c r="AG1350" s="56" t="s">
        <v>7330</v>
      </c>
      <c r="AH1350" s="56" t="s">
        <v>13</v>
      </c>
    </row>
    <row r="1351" spans="1:34" ht="24.9" customHeight="1" x14ac:dyDescent="0.3">
      <c r="A1351" s="54" t="s">
        <v>6315</v>
      </c>
      <c r="B1351" s="55" t="s">
        <v>6313</v>
      </c>
      <c r="C1351" s="56" t="s">
        <v>6317</v>
      </c>
      <c r="D1351" s="56" t="s">
        <v>6314</v>
      </c>
      <c r="E1351" s="56">
        <v>1</v>
      </c>
      <c r="F1351" s="56">
        <v>0</v>
      </c>
      <c r="G1351" s="56">
        <v>0</v>
      </c>
      <c r="H1351" s="56">
        <v>1</v>
      </c>
      <c r="I1351" s="56">
        <v>5</v>
      </c>
      <c r="J1351" s="104">
        <v>0.2</v>
      </c>
      <c r="K1351" s="56" t="s">
        <v>6316</v>
      </c>
      <c r="L1351" s="56" t="s">
        <v>6318</v>
      </c>
      <c r="M1351" s="56" t="s">
        <v>6317</v>
      </c>
      <c r="N1351" s="56">
        <v>100</v>
      </c>
      <c r="O1351" s="56"/>
      <c r="P1351" s="56"/>
      <c r="Q1351" s="56"/>
      <c r="R1351" s="56" t="s">
        <v>18</v>
      </c>
      <c r="S1351" s="56" t="s">
        <v>403</v>
      </c>
      <c r="T1351" s="58" t="s">
        <v>7330</v>
      </c>
      <c r="U1351" s="56" t="s">
        <v>13</v>
      </c>
      <c r="V1351" s="58" t="s">
        <v>13</v>
      </c>
      <c r="W1351" s="58" t="s">
        <v>7330</v>
      </c>
      <c r="X1351" s="58" t="s">
        <v>13</v>
      </c>
      <c r="Y1351" s="58" t="s">
        <v>13</v>
      </c>
      <c r="Z1351" s="58" t="s">
        <v>7330</v>
      </c>
      <c r="AA1351" s="58" t="s">
        <v>13</v>
      </c>
      <c r="AB1351" s="58" t="s">
        <v>13</v>
      </c>
      <c r="AC1351" s="56" t="s">
        <v>7330</v>
      </c>
      <c r="AD1351" s="56" t="s">
        <v>13</v>
      </c>
      <c r="AE1351" s="56" t="s">
        <v>13</v>
      </c>
      <c r="AF1351" s="56" t="s">
        <v>7330</v>
      </c>
      <c r="AG1351" s="56" t="s">
        <v>13</v>
      </c>
      <c r="AH1351" s="56" t="s">
        <v>13</v>
      </c>
    </row>
    <row r="1352" spans="1:34" ht="24.9" customHeight="1" x14ac:dyDescent="0.3">
      <c r="A1352" s="59" t="s">
        <v>4628</v>
      </c>
      <c r="B1352" s="60" t="s">
        <v>4622</v>
      </c>
      <c r="C1352" s="57" t="s">
        <v>4626</v>
      </c>
      <c r="D1352" s="57" t="s">
        <v>4623</v>
      </c>
      <c r="E1352" s="57">
        <v>0</v>
      </c>
      <c r="F1352" s="57">
        <v>3</v>
      </c>
      <c r="G1352" s="57">
        <v>0</v>
      </c>
      <c r="H1352" s="57">
        <v>3</v>
      </c>
      <c r="I1352" s="57">
        <v>17</v>
      </c>
      <c r="J1352" s="104">
        <v>0.17647058823529413</v>
      </c>
      <c r="K1352" s="56" t="s">
        <v>4629</v>
      </c>
      <c r="L1352" s="57" t="s">
        <v>4627</v>
      </c>
      <c r="M1352" s="57" t="s">
        <v>4626</v>
      </c>
      <c r="N1352" s="57">
        <v>100</v>
      </c>
      <c r="O1352" s="57"/>
      <c r="P1352" s="57"/>
      <c r="Q1352" s="57"/>
      <c r="R1352" s="57" t="s">
        <v>18</v>
      </c>
      <c r="S1352" s="56" t="s">
        <v>403</v>
      </c>
      <c r="T1352" s="61" t="s">
        <v>13</v>
      </c>
      <c r="U1352" s="56" t="s">
        <v>7330</v>
      </c>
      <c r="V1352" s="61" t="s">
        <v>13</v>
      </c>
      <c r="W1352" s="61" t="s">
        <v>13</v>
      </c>
      <c r="X1352" s="61" t="s">
        <v>7330</v>
      </c>
      <c r="Y1352" s="61" t="s">
        <v>13</v>
      </c>
      <c r="Z1352" s="61" t="s">
        <v>13</v>
      </c>
      <c r="AA1352" s="61" t="s">
        <v>13</v>
      </c>
      <c r="AB1352" s="61" t="s">
        <v>13</v>
      </c>
      <c r="AC1352" s="56" t="s">
        <v>13</v>
      </c>
      <c r="AD1352" s="56" t="s">
        <v>13</v>
      </c>
      <c r="AE1352" s="56" t="s">
        <v>13</v>
      </c>
      <c r="AF1352" s="56" t="s">
        <v>13</v>
      </c>
      <c r="AG1352" s="56" t="s">
        <v>13</v>
      </c>
      <c r="AH1352" s="56" t="s">
        <v>13</v>
      </c>
    </row>
    <row r="1353" spans="1:34" ht="24.9" customHeight="1" x14ac:dyDescent="0.3">
      <c r="A1353" s="54" t="s">
        <v>5812</v>
      </c>
      <c r="B1353" s="55" t="s">
        <v>5807</v>
      </c>
      <c r="C1353" s="56" t="s">
        <v>5810</v>
      </c>
      <c r="D1353" s="56"/>
      <c r="E1353" s="56">
        <v>2</v>
      </c>
      <c r="F1353" s="56">
        <v>1</v>
      </c>
      <c r="G1353" s="56">
        <v>1</v>
      </c>
      <c r="H1353" s="56">
        <v>4</v>
      </c>
      <c r="I1353" s="56">
        <v>26</v>
      </c>
      <c r="J1353" s="104">
        <v>0.15384615384615385</v>
      </c>
      <c r="K1353" s="56" t="s">
        <v>5813</v>
      </c>
      <c r="L1353" s="56" t="s">
        <v>5811</v>
      </c>
      <c r="M1353" s="56" t="s">
        <v>202</v>
      </c>
      <c r="N1353" s="56">
        <v>100</v>
      </c>
      <c r="O1353" s="56"/>
      <c r="P1353" s="56"/>
      <c r="Q1353" s="56"/>
      <c r="R1353" s="56" t="s">
        <v>18</v>
      </c>
      <c r="S1353" s="57" t="s">
        <v>55</v>
      </c>
      <c r="T1353" s="58" t="s">
        <v>13</v>
      </c>
      <c r="U1353" s="56" t="s">
        <v>13</v>
      </c>
      <c r="V1353" s="58" t="s">
        <v>7330</v>
      </c>
      <c r="W1353" s="58" t="s">
        <v>7330</v>
      </c>
      <c r="X1353" s="58" t="s">
        <v>13</v>
      </c>
      <c r="Y1353" s="58" t="s">
        <v>13</v>
      </c>
      <c r="Z1353" s="58" t="s">
        <v>13</v>
      </c>
      <c r="AA1353" s="58" t="s">
        <v>13</v>
      </c>
      <c r="AB1353" s="58" t="s">
        <v>13</v>
      </c>
      <c r="AC1353" s="56" t="s">
        <v>13</v>
      </c>
      <c r="AD1353" s="56" t="s">
        <v>13</v>
      </c>
      <c r="AE1353" s="56" t="s">
        <v>13</v>
      </c>
      <c r="AF1353" s="56" t="s">
        <v>13</v>
      </c>
      <c r="AG1353" s="56" t="s">
        <v>7330</v>
      </c>
      <c r="AH1353" s="56" t="s">
        <v>13</v>
      </c>
    </row>
    <row r="1354" spans="1:34" ht="24.9" customHeight="1" x14ac:dyDescent="0.3">
      <c r="A1354" s="54" t="s">
        <v>3341</v>
      </c>
      <c r="B1354" s="55" t="s">
        <v>3327</v>
      </c>
      <c r="C1354" s="56" t="s">
        <v>3331</v>
      </c>
      <c r="D1354" s="56" t="s">
        <v>3328</v>
      </c>
      <c r="E1354" s="56">
        <v>2</v>
      </c>
      <c r="F1354" s="56">
        <v>2</v>
      </c>
      <c r="G1354" s="56">
        <v>2</v>
      </c>
      <c r="H1354" s="56">
        <v>6</v>
      </c>
      <c r="I1354" s="56">
        <v>22</v>
      </c>
      <c r="J1354" s="104">
        <v>0.27272727272727271</v>
      </c>
      <c r="K1354" s="56" t="s">
        <v>3342</v>
      </c>
      <c r="L1354" s="56" t="s">
        <v>3332</v>
      </c>
      <c r="M1354" s="56" t="s">
        <v>3331</v>
      </c>
      <c r="N1354" s="56" t="s">
        <v>7387</v>
      </c>
      <c r="O1354" s="56"/>
      <c r="P1354" s="56"/>
      <c r="Q1354" s="56"/>
      <c r="R1354" s="56" t="s">
        <v>18</v>
      </c>
      <c r="S1354" s="56" t="s">
        <v>102</v>
      </c>
      <c r="T1354" s="58" t="s">
        <v>7330</v>
      </c>
      <c r="U1354" s="56" t="s">
        <v>13</v>
      </c>
      <c r="V1354" s="58" t="s">
        <v>13</v>
      </c>
      <c r="W1354" s="58" t="s">
        <v>7330</v>
      </c>
      <c r="X1354" s="58" t="s">
        <v>13</v>
      </c>
      <c r="Y1354" s="58" t="s">
        <v>13</v>
      </c>
      <c r="Z1354" s="58" t="s">
        <v>13</v>
      </c>
      <c r="AA1354" s="58" t="s">
        <v>13</v>
      </c>
      <c r="AB1354" s="58" t="s">
        <v>13</v>
      </c>
      <c r="AC1354" s="56" t="s">
        <v>13</v>
      </c>
      <c r="AD1354" s="56" t="s">
        <v>13</v>
      </c>
      <c r="AE1354" s="56" t="s">
        <v>13</v>
      </c>
      <c r="AF1354" s="56" t="s">
        <v>7330</v>
      </c>
      <c r="AG1354" s="56" t="s">
        <v>13</v>
      </c>
      <c r="AH1354" s="56" t="s">
        <v>13</v>
      </c>
    </row>
    <row r="1355" spans="1:34" ht="24.9" customHeight="1" x14ac:dyDescent="0.3">
      <c r="A1355" s="59" t="s">
        <v>4161</v>
      </c>
      <c r="B1355" s="60" t="s">
        <v>4159</v>
      </c>
      <c r="C1355" s="57" t="s">
        <v>4163</v>
      </c>
      <c r="D1355" s="57" t="s">
        <v>4160</v>
      </c>
      <c r="E1355" s="57">
        <v>1</v>
      </c>
      <c r="F1355" s="57">
        <v>8</v>
      </c>
      <c r="G1355" s="57">
        <v>7</v>
      </c>
      <c r="H1355" s="57">
        <v>16</v>
      </c>
      <c r="I1355" s="57">
        <v>52</v>
      </c>
      <c r="J1355" s="104">
        <v>0.30769230769230771</v>
      </c>
      <c r="K1355" s="56" t="s">
        <v>4162</v>
      </c>
      <c r="L1355" s="57" t="s">
        <v>4164</v>
      </c>
      <c r="M1355" s="57" t="s">
        <v>4165</v>
      </c>
      <c r="N1355" s="57">
        <v>100</v>
      </c>
      <c r="O1355" s="57"/>
      <c r="P1355" s="57"/>
      <c r="Q1355" s="57"/>
      <c r="R1355" s="57" t="s">
        <v>18</v>
      </c>
      <c r="S1355" s="57" t="s">
        <v>680</v>
      </c>
      <c r="T1355" s="61" t="s">
        <v>13</v>
      </c>
      <c r="U1355" s="56" t="s">
        <v>7330</v>
      </c>
      <c r="V1355" s="61" t="s">
        <v>13</v>
      </c>
      <c r="W1355" s="61" t="s">
        <v>13</v>
      </c>
      <c r="X1355" s="61" t="s">
        <v>13</v>
      </c>
      <c r="Y1355" s="61" t="s">
        <v>13</v>
      </c>
      <c r="Z1355" s="61" t="s">
        <v>13</v>
      </c>
      <c r="AA1355" s="58" t="s">
        <v>7330</v>
      </c>
      <c r="AB1355" s="61" t="s">
        <v>13</v>
      </c>
      <c r="AC1355" s="56" t="s">
        <v>13</v>
      </c>
      <c r="AD1355" s="56" t="s">
        <v>13</v>
      </c>
      <c r="AE1355" s="56" t="s">
        <v>13</v>
      </c>
      <c r="AF1355" s="56" t="s">
        <v>13</v>
      </c>
      <c r="AG1355" s="56" t="s">
        <v>13</v>
      </c>
      <c r="AH1355" s="56" t="s">
        <v>13</v>
      </c>
    </row>
    <row r="1356" spans="1:34" ht="24.9" customHeight="1" x14ac:dyDescent="0.3">
      <c r="A1356" s="54" t="s">
        <v>5827</v>
      </c>
      <c r="B1356" s="55" t="s">
        <v>5818</v>
      </c>
      <c r="C1356" s="56" t="s">
        <v>5822</v>
      </c>
      <c r="D1356" s="56" t="s">
        <v>5819</v>
      </c>
      <c r="E1356" s="56">
        <v>1</v>
      </c>
      <c r="F1356" s="56">
        <v>1</v>
      </c>
      <c r="G1356" s="56">
        <v>2</v>
      </c>
      <c r="H1356" s="56">
        <v>4</v>
      </c>
      <c r="I1356" s="56">
        <v>22</v>
      </c>
      <c r="J1356" s="104">
        <v>0.18181818181818182</v>
      </c>
      <c r="K1356" s="56" t="s">
        <v>5828</v>
      </c>
      <c r="L1356" s="56" t="s">
        <v>5823</v>
      </c>
      <c r="M1356" s="56" t="s">
        <v>5822</v>
      </c>
      <c r="N1356" s="56">
        <v>100</v>
      </c>
      <c r="O1356" s="56"/>
      <c r="P1356" s="56"/>
      <c r="Q1356" s="56"/>
      <c r="R1356" s="56" t="s">
        <v>18</v>
      </c>
      <c r="S1356" s="56" t="s">
        <v>102</v>
      </c>
      <c r="T1356" s="58" t="s">
        <v>13</v>
      </c>
      <c r="U1356" s="56" t="s">
        <v>13</v>
      </c>
      <c r="V1356" s="58" t="s">
        <v>7330</v>
      </c>
      <c r="W1356" s="58" t="s">
        <v>13</v>
      </c>
      <c r="X1356" s="58" t="s">
        <v>13</v>
      </c>
      <c r="Y1356" s="58" t="s">
        <v>7330</v>
      </c>
      <c r="Z1356" s="58" t="s">
        <v>13</v>
      </c>
      <c r="AA1356" s="58" t="s">
        <v>13</v>
      </c>
      <c r="AB1356" s="58" t="s">
        <v>7330</v>
      </c>
      <c r="AC1356" s="56" t="s">
        <v>13</v>
      </c>
      <c r="AD1356" s="56" t="s">
        <v>7330</v>
      </c>
      <c r="AE1356" s="56" t="s">
        <v>13</v>
      </c>
      <c r="AF1356" s="56" t="s">
        <v>13</v>
      </c>
      <c r="AG1356" s="56" t="s">
        <v>7330</v>
      </c>
      <c r="AH1356" s="56" t="s">
        <v>13</v>
      </c>
    </row>
    <row r="1357" spans="1:34" ht="24.9" customHeight="1" x14ac:dyDescent="0.3">
      <c r="A1357" s="54" t="s">
        <v>4696</v>
      </c>
      <c r="B1357" s="55" t="s">
        <v>4692</v>
      </c>
      <c r="C1357" s="56" t="s">
        <v>110</v>
      </c>
      <c r="D1357" s="56"/>
      <c r="E1357" s="56">
        <v>0</v>
      </c>
      <c r="F1357" s="56">
        <v>0</v>
      </c>
      <c r="G1357" s="56">
        <v>2</v>
      </c>
      <c r="H1357" s="56">
        <v>2</v>
      </c>
      <c r="I1357" s="56">
        <v>6</v>
      </c>
      <c r="J1357" s="104">
        <v>0.33333333333333331</v>
      </c>
      <c r="K1357" s="56" t="s">
        <v>4697</v>
      </c>
      <c r="L1357" s="56" t="s">
        <v>4695</v>
      </c>
      <c r="M1357" s="56" t="s">
        <v>110</v>
      </c>
      <c r="N1357" s="56" t="s">
        <v>7406</v>
      </c>
      <c r="O1357" s="56"/>
      <c r="P1357" s="56"/>
      <c r="Q1357" s="56"/>
      <c r="R1357" s="56" t="s">
        <v>18</v>
      </c>
      <c r="S1357" s="57" t="s">
        <v>113</v>
      </c>
      <c r="T1357" s="58" t="s">
        <v>13</v>
      </c>
      <c r="U1357" s="56" t="s">
        <v>13</v>
      </c>
      <c r="V1357" s="58" t="s">
        <v>7330</v>
      </c>
      <c r="W1357" s="58" t="s">
        <v>13</v>
      </c>
      <c r="X1357" s="61" t="s">
        <v>7330</v>
      </c>
      <c r="Y1357" s="58" t="s">
        <v>13</v>
      </c>
      <c r="Z1357" s="58" t="s">
        <v>13</v>
      </c>
      <c r="AA1357" s="58" t="s">
        <v>7330</v>
      </c>
      <c r="AB1357" s="58" t="s">
        <v>13</v>
      </c>
      <c r="AC1357" s="56" t="s">
        <v>13</v>
      </c>
      <c r="AD1357" s="56" t="s">
        <v>7330</v>
      </c>
      <c r="AE1357" s="56" t="s">
        <v>13</v>
      </c>
      <c r="AF1357" s="56" t="s">
        <v>7330</v>
      </c>
      <c r="AG1357" s="56" t="s">
        <v>13</v>
      </c>
      <c r="AH1357" s="56" t="s">
        <v>13</v>
      </c>
    </row>
    <row r="1358" spans="1:34" ht="24.9" customHeight="1" x14ac:dyDescent="0.3">
      <c r="A1358" s="54" t="s">
        <v>2397</v>
      </c>
      <c r="B1358" s="55" t="s">
        <v>2383</v>
      </c>
      <c r="C1358" s="56" t="s">
        <v>2387</v>
      </c>
      <c r="D1358" s="56" t="s">
        <v>2384</v>
      </c>
      <c r="E1358" s="56">
        <v>6</v>
      </c>
      <c r="F1358" s="56">
        <v>0</v>
      </c>
      <c r="G1358" s="56">
        <v>8</v>
      </c>
      <c r="H1358" s="56">
        <v>14</v>
      </c>
      <c r="I1358" s="56">
        <v>28</v>
      </c>
      <c r="J1358" s="104">
        <v>0.5</v>
      </c>
      <c r="K1358" s="56" t="s">
        <v>2398</v>
      </c>
      <c r="L1358" s="56" t="s">
        <v>2388</v>
      </c>
      <c r="M1358" s="56" t="s">
        <v>2389</v>
      </c>
      <c r="N1358" s="56" t="s">
        <v>7378</v>
      </c>
      <c r="O1358" s="56"/>
      <c r="P1358" s="56"/>
      <c r="Q1358" s="56"/>
      <c r="R1358" s="56" t="s">
        <v>63</v>
      </c>
      <c r="S1358" s="56" t="s">
        <v>250</v>
      </c>
      <c r="T1358" s="58" t="s">
        <v>13</v>
      </c>
      <c r="U1358" s="56" t="s">
        <v>13</v>
      </c>
      <c r="V1358" s="58" t="s">
        <v>7330</v>
      </c>
      <c r="W1358" s="58" t="s">
        <v>7330</v>
      </c>
      <c r="X1358" s="58" t="s">
        <v>13</v>
      </c>
      <c r="Y1358" s="58" t="s">
        <v>13</v>
      </c>
      <c r="Z1358" s="58" t="s">
        <v>13</v>
      </c>
      <c r="AA1358" s="58" t="s">
        <v>7330</v>
      </c>
      <c r="AB1358" s="58" t="s">
        <v>13</v>
      </c>
      <c r="AC1358" s="56" t="s">
        <v>13</v>
      </c>
      <c r="AD1358" s="56" t="s">
        <v>7330</v>
      </c>
      <c r="AE1358" s="56" t="s">
        <v>13</v>
      </c>
      <c r="AF1358" s="56" t="s">
        <v>13</v>
      </c>
      <c r="AG1358" s="56" t="s">
        <v>13</v>
      </c>
      <c r="AH1358" s="56" t="s">
        <v>13</v>
      </c>
    </row>
    <row r="1359" spans="1:34" ht="24.9" customHeight="1" x14ac:dyDescent="0.3">
      <c r="A1359" s="54" t="s">
        <v>2395</v>
      </c>
      <c r="B1359" s="55" t="s">
        <v>2383</v>
      </c>
      <c r="C1359" s="56" t="s">
        <v>2387</v>
      </c>
      <c r="D1359" s="56" t="s">
        <v>2384</v>
      </c>
      <c r="E1359" s="56">
        <v>6</v>
      </c>
      <c r="F1359" s="56">
        <v>0</v>
      </c>
      <c r="G1359" s="56">
        <v>8</v>
      </c>
      <c r="H1359" s="56">
        <v>14</v>
      </c>
      <c r="I1359" s="56">
        <v>28</v>
      </c>
      <c r="J1359" s="104">
        <v>0.5</v>
      </c>
      <c r="K1359" s="56" t="s">
        <v>2396</v>
      </c>
      <c r="L1359" s="56" t="s">
        <v>2388</v>
      </c>
      <c r="M1359" s="56" t="s">
        <v>2389</v>
      </c>
      <c r="N1359" s="56" t="s">
        <v>7378</v>
      </c>
      <c r="O1359" s="56"/>
      <c r="P1359" s="56"/>
      <c r="Q1359" s="56"/>
      <c r="R1359" s="56" t="s">
        <v>63</v>
      </c>
      <c r="S1359" s="56" t="s">
        <v>250</v>
      </c>
      <c r="T1359" s="58" t="s">
        <v>13</v>
      </c>
      <c r="U1359" s="56" t="s">
        <v>13</v>
      </c>
      <c r="V1359" s="58" t="s">
        <v>7330</v>
      </c>
      <c r="W1359" s="58" t="s">
        <v>13</v>
      </c>
      <c r="X1359" s="58" t="s">
        <v>13</v>
      </c>
      <c r="Y1359" s="58" t="s">
        <v>7330</v>
      </c>
      <c r="Z1359" s="58" t="s">
        <v>13</v>
      </c>
      <c r="AA1359" s="58" t="s">
        <v>13</v>
      </c>
      <c r="AB1359" s="58" t="s">
        <v>7330</v>
      </c>
      <c r="AC1359" s="56" t="s">
        <v>13</v>
      </c>
      <c r="AD1359" s="56" t="s">
        <v>13</v>
      </c>
      <c r="AE1359" s="56" t="s">
        <v>7330</v>
      </c>
      <c r="AF1359" s="56" t="s">
        <v>7330</v>
      </c>
      <c r="AG1359" s="56" t="s">
        <v>13</v>
      </c>
      <c r="AH1359" s="56" t="s">
        <v>13</v>
      </c>
    </row>
    <row r="1360" spans="1:34" ht="24.9" customHeight="1" x14ac:dyDescent="0.3">
      <c r="A1360" s="54" t="s">
        <v>2013</v>
      </c>
      <c r="B1360" s="55" t="s">
        <v>2002</v>
      </c>
      <c r="C1360" s="56" t="s">
        <v>2006</v>
      </c>
      <c r="D1360" s="56" t="s">
        <v>2003</v>
      </c>
      <c r="E1360" s="56">
        <v>5</v>
      </c>
      <c r="F1360" s="56">
        <v>3</v>
      </c>
      <c r="G1360" s="56">
        <v>5</v>
      </c>
      <c r="H1360" s="56">
        <v>13</v>
      </c>
      <c r="I1360" s="56">
        <v>26</v>
      </c>
      <c r="J1360" s="104">
        <v>0.5</v>
      </c>
      <c r="K1360" s="56" t="s">
        <v>2014</v>
      </c>
      <c r="L1360" s="56" t="s">
        <v>2007</v>
      </c>
      <c r="M1360" s="56" t="s">
        <v>2006</v>
      </c>
      <c r="N1360" s="56">
        <v>100</v>
      </c>
      <c r="O1360" s="56"/>
      <c r="P1360" s="56"/>
      <c r="Q1360" s="56"/>
      <c r="R1360" s="56" t="s">
        <v>18</v>
      </c>
      <c r="S1360" s="57" t="s">
        <v>55</v>
      </c>
      <c r="T1360" s="58" t="s">
        <v>13</v>
      </c>
      <c r="U1360" s="56" t="s">
        <v>13</v>
      </c>
      <c r="V1360" s="58" t="s">
        <v>7330</v>
      </c>
      <c r="W1360" s="58" t="s">
        <v>7330</v>
      </c>
      <c r="X1360" s="58" t="s">
        <v>13</v>
      </c>
      <c r="Y1360" s="58" t="s">
        <v>13</v>
      </c>
      <c r="Z1360" s="58" t="s">
        <v>7330</v>
      </c>
      <c r="AA1360" s="58" t="s">
        <v>13</v>
      </c>
      <c r="AB1360" s="58" t="s">
        <v>13</v>
      </c>
      <c r="AC1360" s="56" t="s">
        <v>7330</v>
      </c>
      <c r="AD1360" s="56" t="s">
        <v>13</v>
      </c>
      <c r="AE1360" s="56" t="s">
        <v>13</v>
      </c>
      <c r="AF1360" s="56" t="s">
        <v>13</v>
      </c>
      <c r="AG1360" s="56" t="s">
        <v>13</v>
      </c>
      <c r="AH1360" s="56" t="s">
        <v>7330</v>
      </c>
    </row>
    <row r="1361" spans="1:34" ht="24.9" customHeight="1" x14ac:dyDescent="0.3">
      <c r="A1361" s="59" t="s">
        <v>1477</v>
      </c>
      <c r="B1361" s="60" t="s">
        <v>1476</v>
      </c>
      <c r="C1361" s="57" t="s">
        <v>110</v>
      </c>
      <c r="D1361" s="57"/>
      <c r="E1361" s="57">
        <v>1</v>
      </c>
      <c r="F1361" s="57">
        <v>1</v>
      </c>
      <c r="G1361" s="57">
        <v>0</v>
      </c>
      <c r="H1361" s="57">
        <v>2</v>
      </c>
      <c r="I1361" s="57">
        <v>9</v>
      </c>
      <c r="J1361" s="104">
        <v>0.22222222222222221</v>
      </c>
      <c r="K1361" s="56" t="s">
        <v>1478</v>
      </c>
      <c r="L1361" s="57" t="s">
        <v>1479</v>
      </c>
      <c r="M1361" s="57" t="s">
        <v>202</v>
      </c>
      <c r="N1361" s="57">
        <v>100</v>
      </c>
      <c r="O1361" s="56" t="s">
        <v>17919</v>
      </c>
      <c r="P1361" s="56" t="s">
        <v>1480</v>
      </c>
      <c r="Q1361" s="56">
        <v>100</v>
      </c>
      <c r="R1361" s="57" t="s">
        <v>18</v>
      </c>
      <c r="S1361" s="57" t="s">
        <v>130</v>
      </c>
      <c r="T1361" s="61" t="s">
        <v>13</v>
      </c>
      <c r="U1361" s="56" t="s">
        <v>7330</v>
      </c>
      <c r="V1361" s="61" t="s">
        <v>13</v>
      </c>
      <c r="W1361" s="61" t="s">
        <v>13</v>
      </c>
      <c r="X1361" s="61" t="s">
        <v>7330</v>
      </c>
      <c r="Y1361" s="61" t="s">
        <v>13</v>
      </c>
      <c r="Z1361" s="61" t="s">
        <v>13</v>
      </c>
      <c r="AA1361" s="58" t="s">
        <v>7330</v>
      </c>
      <c r="AB1361" s="61" t="s">
        <v>13</v>
      </c>
      <c r="AC1361" s="56" t="s">
        <v>13</v>
      </c>
      <c r="AD1361" s="56" t="s">
        <v>7330</v>
      </c>
      <c r="AE1361" s="56" t="s">
        <v>13</v>
      </c>
      <c r="AF1361" s="56" t="s">
        <v>13</v>
      </c>
      <c r="AG1361" s="56" t="s">
        <v>13</v>
      </c>
      <c r="AH1361" s="56" t="s">
        <v>13</v>
      </c>
    </row>
    <row r="1362" spans="1:34" ht="24.9" customHeight="1" x14ac:dyDescent="0.3">
      <c r="A1362" s="59" t="s">
        <v>3236</v>
      </c>
      <c r="B1362" s="60" t="s">
        <v>3234</v>
      </c>
      <c r="C1362" s="57" t="s">
        <v>3238</v>
      </c>
      <c r="D1362" s="57" t="s">
        <v>3235</v>
      </c>
      <c r="E1362" s="57">
        <v>3</v>
      </c>
      <c r="F1362" s="57">
        <v>1</v>
      </c>
      <c r="G1362" s="57">
        <v>1</v>
      </c>
      <c r="H1362" s="57">
        <v>5</v>
      </c>
      <c r="I1362" s="57">
        <v>19</v>
      </c>
      <c r="J1362" s="104">
        <v>0.26315789473684209</v>
      </c>
      <c r="K1362" s="56" t="s">
        <v>3237</v>
      </c>
      <c r="L1362" s="57" t="s">
        <v>3239</v>
      </c>
      <c r="M1362" s="57" t="s">
        <v>3238</v>
      </c>
      <c r="N1362" s="57">
        <v>100</v>
      </c>
      <c r="O1362" s="57"/>
      <c r="P1362" s="57"/>
      <c r="Q1362" s="57"/>
      <c r="R1362" s="57" t="s">
        <v>18</v>
      </c>
      <c r="S1362" s="56" t="s">
        <v>102</v>
      </c>
      <c r="T1362" s="61" t="s">
        <v>13</v>
      </c>
      <c r="U1362" s="56" t="s">
        <v>7330</v>
      </c>
      <c r="V1362" s="61" t="s">
        <v>13</v>
      </c>
      <c r="W1362" s="61" t="s">
        <v>13</v>
      </c>
      <c r="X1362" s="61" t="s">
        <v>13</v>
      </c>
      <c r="Y1362" s="61" t="s">
        <v>13</v>
      </c>
      <c r="Z1362" s="61" t="s">
        <v>13</v>
      </c>
      <c r="AA1362" s="58" t="s">
        <v>7330</v>
      </c>
      <c r="AB1362" s="61" t="s">
        <v>13</v>
      </c>
      <c r="AC1362" s="56" t="s">
        <v>13</v>
      </c>
      <c r="AD1362" s="56" t="s">
        <v>13</v>
      </c>
      <c r="AE1362" s="56" t="s">
        <v>13</v>
      </c>
      <c r="AF1362" s="56" t="s">
        <v>13</v>
      </c>
      <c r="AG1362" s="56" t="s">
        <v>13</v>
      </c>
      <c r="AH1362" s="56" t="s">
        <v>13</v>
      </c>
    </row>
    <row r="1363" spans="1:34" ht="24.9" customHeight="1" x14ac:dyDescent="0.3">
      <c r="A1363" s="59" t="s">
        <v>5423</v>
      </c>
      <c r="B1363" s="60" t="s">
        <v>5421</v>
      </c>
      <c r="C1363" s="57" t="s">
        <v>5425</v>
      </c>
      <c r="D1363" s="57" t="s">
        <v>5422</v>
      </c>
      <c r="E1363" s="57">
        <v>0</v>
      </c>
      <c r="F1363" s="57">
        <v>1</v>
      </c>
      <c r="G1363" s="57">
        <v>0</v>
      </c>
      <c r="H1363" s="57">
        <v>1</v>
      </c>
      <c r="I1363" s="57">
        <v>12</v>
      </c>
      <c r="J1363" s="104">
        <v>8.3333333333333329E-2</v>
      </c>
      <c r="K1363" s="56" t="s">
        <v>5424</v>
      </c>
      <c r="L1363" s="57" t="s">
        <v>5426</v>
      </c>
      <c r="M1363" s="57" t="s">
        <v>5427</v>
      </c>
      <c r="N1363" s="57">
        <v>100</v>
      </c>
      <c r="O1363" s="57"/>
      <c r="P1363" s="57"/>
      <c r="Q1363" s="57"/>
      <c r="R1363" s="57" t="s">
        <v>18</v>
      </c>
      <c r="S1363" s="57" t="s">
        <v>418</v>
      </c>
      <c r="T1363" s="61" t="s">
        <v>13</v>
      </c>
      <c r="U1363" s="56" t="s">
        <v>7330</v>
      </c>
      <c r="V1363" s="61" t="s">
        <v>13</v>
      </c>
      <c r="W1363" s="61" t="s">
        <v>13</v>
      </c>
      <c r="X1363" s="61" t="s">
        <v>7330</v>
      </c>
      <c r="Y1363" s="61" t="s">
        <v>13</v>
      </c>
      <c r="Z1363" s="61" t="s">
        <v>13</v>
      </c>
      <c r="AA1363" s="61" t="s">
        <v>13</v>
      </c>
      <c r="AB1363" s="61" t="s">
        <v>13</v>
      </c>
      <c r="AC1363" s="56" t="s">
        <v>13</v>
      </c>
      <c r="AD1363" s="56" t="s">
        <v>7330</v>
      </c>
      <c r="AE1363" s="56" t="s">
        <v>13</v>
      </c>
      <c r="AF1363" s="56" t="s">
        <v>13</v>
      </c>
      <c r="AG1363" s="56" t="s">
        <v>13</v>
      </c>
      <c r="AH1363" s="56" t="s">
        <v>13</v>
      </c>
    </row>
    <row r="1364" spans="1:34" ht="24.9" customHeight="1" x14ac:dyDescent="0.3">
      <c r="A1364" s="54" t="s">
        <v>1521</v>
      </c>
      <c r="B1364" s="55" t="s">
        <v>1513</v>
      </c>
      <c r="C1364" s="56" t="s">
        <v>1516</v>
      </c>
      <c r="D1364" s="56"/>
      <c r="E1364" s="56">
        <v>2</v>
      </c>
      <c r="F1364" s="56">
        <v>1</v>
      </c>
      <c r="G1364" s="56">
        <v>4</v>
      </c>
      <c r="H1364" s="56">
        <v>7</v>
      </c>
      <c r="I1364" s="56">
        <v>9</v>
      </c>
      <c r="J1364" s="104">
        <v>0.77777777777777779</v>
      </c>
      <c r="K1364" s="56" t="s">
        <v>1522</v>
      </c>
      <c r="L1364" s="56" t="s">
        <v>1517</v>
      </c>
      <c r="M1364" s="56" t="s">
        <v>1518</v>
      </c>
      <c r="N1364" s="56">
        <v>100</v>
      </c>
      <c r="O1364" s="56"/>
      <c r="P1364" s="56"/>
      <c r="Q1364" s="56"/>
      <c r="R1364" s="56" t="s">
        <v>18</v>
      </c>
      <c r="S1364" s="57" t="s">
        <v>19</v>
      </c>
      <c r="T1364" s="58" t="s">
        <v>13</v>
      </c>
      <c r="U1364" s="56" t="s">
        <v>13</v>
      </c>
      <c r="V1364" s="58" t="s">
        <v>7330</v>
      </c>
      <c r="W1364" s="58" t="s">
        <v>13</v>
      </c>
      <c r="X1364" s="58" t="s">
        <v>13</v>
      </c>
      <c r="Y1364" s="58" t="s">
        <v>13</v>
      </c>
      <c r="Z1364" s="58" t="s">
        <v>7330</v>
      </c>
      <c r="AA1364" s="58" t="s">
        <v>13</v>
      </c>
      <c r="AB1364" s="58" t="s">
        <v>13</v>
      </c>
      <c r="AC1364" s="56" t="s">
        <v>7330</v>
      </c>
      <c r="AD1364" s="56" t="s">
        <v>13</v>
      </c>
      <c r="AE1364" s="56" t="s">
        <v>13</v>
      </c>
      <c r="AF1364" s="56" t="s">
        <v>13</v>
      </c>
      <c r="AG1364" s="56" t="s">
        <v>13</v>
      </c>
      <c r="AH1364" s="56" t="s">
        <v>7330</v>
      </c>
    </row>
    <row r="1365" spans="1:34" ht="24.9" customHeight="1" x14ac:dyDescent="0.3">
      <c r="A1365" s="54" t="s">
        <v>3876</v>
      </c>
      <c r="B1365" s="55" t="s">
        <v>3870</v>
      </c>
      <c r="C1365" s="56" t="s">
        <v>3874</v>
      </c>
      <c r="D1365" s="56" t="s">
        <v>3871</v>
      </c>
      <c r="E1365" s="56">
        <v>3</v>
      </c>
      <c r="F1365" s="56">
        <v>1</v>
      </c>
      <c r="G1365" s="56">
        <v>2</v>
      </c>
      <c r="H1365" s="56">
        <v>6</v>
      </c>
      <c r="I1365" s="56">
        <v>10</v>
      </c>
      <c r="J1365" s="104">
        <v>0.6</v>
      </c>
      <c r="K1365" s="56" t="s">
        <v>3877</v>
      </c>
      <c r="L1365" s="56" t="s">
        <v>3875</v>
      </c>
      <c r="M1365" s="56" t="s">
        <v>3874</v>
      </c>
      <c r="N1365" s="56">
        <v>100</v>
      </c>
      <c r="O1365" s="56"/>
      <c r="P1365" s="56"/>
      <c r="Q1365" s="56"/>
      <c r="R1365" s="56" t="s">
        <v>18</v>
      </c>
      <c r="S1365" s="57" t="s">
        <v>19</v>
      </c>
      <c r="T1365" s="58" t="s">
        <v>13</v>
      </c>
      <c r="U1365" s="56" t="s">
        <v>13</v>
      </c>
      <c r="V1365" s="58" t="s">
        <v>7330</v>
      </c>
      <c r="W1365" s="58" t="s">
        <v>13</v>
      </c>
      <c r="X1365" s="58" t="s">
        <v>13</v>
      </c>
      <c r="Y1365" s="58" t="s">
        <v>7330</v>
      </c>
      <c r="Z1365" s="58" t="s">
        <v>13</v>
      </c>
      <c r="AA1365" s="58" t="s">
        <v>13</v>
      </c>
      <c r="AB1365" s="58" t="s">
        <v>7330</v>
      </c>
      <c r="AC1365" s="56" t="s">
        <v>13</v>
      </c>
      <c r="AD1365" s="56" t="s">
        <v>13</v>
      </c>
      <c r="AE1365" s="56" t="s">
        <v>7330</v>
      </c>
      <c r="AF1365" s="56" t="s">
        <v>13</v>
      </c>
      <c r="AG1365" s="56" t="s">
        <v>13</v>
      </c>
      <c r="AH1365" s="56" t="s">
        <v>7330</v>
      </c>
    </row>
    <row r="1366" spans="1:34" ht="24.9" customHeight="1" x14ac:dyDescent="0.3">
      <c r="A1366" s="54" t="s">
        <v>3882</v>
      </c>
      <c r="B1366" s="55" t="s">
        <v>3870</v>
      </c>
      <c r="C1366" s="56" t="s">
        <v>3874</v>
      </c>
      <c r="D1366" s="56" t="s">
        <v>3871</v>
      </c>
      <c r="E1366" s="56">
        <v>3</v>
      </c>
      <c r="F1366" s="56">
        <v>1</v>
      </c>
      <c r="G1366" s="56">
        <v>2</v>
      </c>
      <c r="H1366" s="56">
        <v>6</v>
      </c>
      <c r="I1366" s="56">
        <v>10</v>
      </c>
      <c r="J1366" s="104">
        <v>0.6</v>
      </c>
      <c r="K1366" s="56" t="s">
        <v>3883</v>
      </c>
      <c r="L1366" s="56" t="s">
        <v>3875</v>
      </c>
      <c r="M1366" s="56" t="s">
        <v>3874</v>
      </c>
      <c r="N1366" s="56">
        <v>100</v>
      </c>
      <c r="O1366" s="56"/>
      <c r="P1366" s="56"/>
      <c r="Q1366" s="56"/>
      <c r="R1366" s="56" t="s">
        <v>18</v>
      </c>
      <c r="S1366" s="57" t="s">
        <v>19</v>
      </c>
      <c r="T1366" s="58" t="s">
        <v>7330</v>
      </c>
      <c r="U1366" s="56" t="s">
        <v>13</v>
      </c>
      <c r="V1366" s="58" t="s">
        <v>13</v>
      </c>
      <c r="W1366" s="58" t="s">
        <v>7330</v>
      </c>
      <c r="X1366" s="58" t="s">
        <v>13</v>
      </c>
      <c r="Y1366" s="58" t="s">
        <v>13</v>
      </c>
      <c r="Z1366" s="58" t="s">
        <v>7330</v>
      </c>
      <c r="AA1366" s="58" t="s">
        <v>13</v>
      </c>
      <c r="AB1366" s="58" t="s">
        <v>13</v>
      </c>
      <c r="AC1366" s="56" t="s">
        <v>7330</v>
      </c>
      <c r="AD1366" s="56" t="s">
        <v>13</v>
      </c>
      <c r="AE1366" s="56" t="s">
        <v>13</v>
      </c>
      <c r="AF1366" s="56" t="s">
        <v>7330</v>
      </c>
      <c r="AG1366" s="56" t="s">
        <v>13</v>
      </c>
      <c r="AH1366" s="56" t="s">
        <v>13</v>
      </c>
    </row>
    <row r="1367" spans="1:34" ht="24.9" customHeight="1" x14ac:dyDescent="0.3">
      <c r="A1367" s="54" t="s">
        <v>565</v>
      </c>
      <c r="B1367" s="55" t="s">
        <v>558</v>
      </c>
      <c r="C1367" s="56" t="s">
        <v>110</v>
      </c>
      <c r="D1367" s="56" t="s">
        <v>7412</v>
      </c>
      <c r="E1367" s="56">
        <v>2</v>
      </c>
      <c r="F1367" s="56">
        <v>1</v>
      </c>
      <c r="G1367" s="56">
        <v>5</v>
      </c>
      <c r="H1367" s="56">
        <v>8</v>
      </c>
      <c r="I1367" s="56">
        <v>17</v>
      </c>
      <c r="J1367" s="104">
        <v>0.47058823529411764</v>
      </c>
      <c r="K1367" s="56" t="s">
        <v>566</v>
      </c>
      <c r="L1367" s="56" t="s">
        <v>561</v>
      </c>
      <c r="M1367" s="56" t="s">
        <v>562</v>
      </c>
      <c r="N1367" s="56">
        <v>100</v>
      </c>
      <c r="O1367" s="57" t="s">
        <v>17906</v>
      </c>
      <c r="P1367" s="56" t="s">
        <v>563</v>
      </c>
      <c r="Q1367" s="56" t="s">
        <v>7372</v>
      </c>
      <c r="R1367" s="56" t="s">
        <v>112</v>
      </c>
      <c r="S1367" s="56" t="s">
        <v>195</v>
      </c>
      <c r="T1367" s="58" t="s">
        <v>13</v>
      </c>
      <c r="U1367" s="56" t="s">
        <v>13</v>
      </c>
      <c r="V1367" s="58" t="s">
        <v>7330</v>
      </c>
      <c r="W1367" s="58" t="s">
        <v>13</v>
      </c>
      <c r="X1367" s="58" t="s">
        <v>13</v>
      </c>
      <c r="Y1367" s="58" t="s">
        <v>7330</v>
      </c>
      <c r="Z1367" s="58" t="s">
        <v>13</v>
      </c>
      <c r="AA1367" s="58" t="s">
        <v>13</v>
      </c>
      <c r="AB1367" s="58" t="s">
        <v>13</v>
      </c>
      <c r="AC1367" s="56" t="s">
        <v>13</v>
      </c>
      <c r="AD1367" s="56" t="s">
        <v>13</v>
      </c>
      <c r="AE1367" s="56" t="s">
        <v>7330</v>
      </c>
      <c r="AF1367" s="56" t="s">
        <v>7330</v>
      </c>
      <c r="AG1367" s="56" t="s">
        <v>13</v>
      </c>
      <c r="AH1367" s="56" t="s">
        <v>13</v>
      </c>
    </row>
    <row r="1368" spans="1:34" ht="24.9" customHeight="1" x14ac:dyDescent="0.3">
      <c r="A1368" s="54" t="s">
        <v>2492</v>
      </c>
      <c r="B1368" s="55" t="s">
        <v>2490</v>
      </c>
      <c r="C1368" s="56" t="s">
        <v>110</v>
      </c>
      <c r="D1368" s="56" t="s">
        <v>2491</v>
      </c>
      <c r="E1368" s="56">
        <v>1</v>
      </c>
      <c r="F1368" s="56">
        <v>0</v>
      </c>
      <c r="G1368" s="56">
        <v>2</v>
      </c>
      <c r="H1368" s="56">
        <v>3</v>
      </c>
      <c r="I1368" s="56">
        <v>8</v>
      </c>
      <c r="J1368" s="104">
        <v>0.375</v>
      </c>
      <c r="K1368" s="56" t="s">
        <v>2493</v>
      </c>
      <c r="L1368" s="56" t="s">
        <v>2494</v>
      </c>
      <c r="M1368" s="56" t="s">
        <v>202</v>
      </c>
      <c r="N1368" s="56">
        <v>100</v>
      </c>
      <c r="O1368" s="57" t="s">
        <v>17906</v>
      </c>
      <c r="P1368" s="56" t="s">
        <v>2495</v>
      </c>
      <c r="Q1368" s="56">
        <v>100</v>
      </c>
      <c r="R1368" s="56" t="s">
        <v>112</v>
      </c>
      <c r="S1368" s="56" t="s">
        <v>644</v>
      </c>
      <c r="T1368" s="58" t="s">
        <v>13</v>
      </c>
      <c r="U1368" s="56" t="s">
        <v>13</v>
      </c>
      <c r="V1368" s="58" t="s">
        <v>7330</v>
      </c>
      <c r="W1368" s="58" t="s">
        <v>7330</v>
      </c>
      <c r="X1368" s="58" t="s">
        <v>13</v>
      </c>
      <c r="Y1368" s="58" t="s">
        <v>13</v>
      </c>
      <c r="Z1368" s="58" t="s">
        <v>13</v>
      </c>
      <c r="AA1368" s="58" t="s">
        <v>13</v>
      </c>
      <c r="AB1368" s="58" t="s">
        <v>13</v>
      </c>
      <c r="AC1368" s="56" t="s">
        <v>13</v>
      </c>
      <c r="AD1368" s="56" t="s">
        <v>7330</v>
      </c>
      <c r="AE1368" s="56" t="s">
        <v>13</v>
      </c>
      <c r="AF1368" s="56" t="s">
        <v>13</v>
      </c>
      <c r="AG1368" s="56" t="s">
        <v>13</v>
      </c>
      <c r="AH1368" s="56" t="s">
        <v>13</v>
      </c>
    </row>
    <row r="1369" spans="1:34" ht="24.9" customHeight="1" x14ac:dyDescent="0.3">
      <c r="A1369" s="54" t="s">
        <v>1213</v>
      </c>
      <c r="B1369" s="55" t="s">
        <v>1211</v>
      </c>
      <c r="C1369" s="56" t="s">
        <v>1215</v>
      </c>
      <c r="D1369" s="56" t="s">
        <v>1212</v>
      </c>
      <c r="E1369" s="56">
        <v>4</v>
      </c>
      <c r="F1369" s="56">
        <v>0</v>
      </c>
      <c r="G1369" s="56">
        <v>1</v>
      </c>
      <c r="H1369" s="56">
        <v>5</v>
      </c>
      <c r="I1369" s="56">
        <v>17</v>
      </c>
      <c r="J1369" s="104">
        <v>0.29411764705882354</v>
      </c>
      <c r="K1369" s="56" t="s">
        <v>1214</v>
      </c>
      <c r="L1369" s="56" t="s">
        <v>1216</v>
      </c>
      <c r="M1369" s="56" t="s">
        <v>1215</v>
      </c>
      <c r="N1369" s="56">
        <v>100</v>
      </c>
      <c r="O1369" s="56"/>
      <c r="P1369" s="56"/>
      <c r="Q1369" s="56"/>
      <c r="R1369" s="56" t="s">
        <v>18</v>
      </c>
      <c r="S1369" s="57" t="s">
        <v>55</v>
      </c>
      <c r="T1369" s="58" t="s">
        <v>13</v>
      </c>
      <c r="U1369" s="56" t="s">
        <v>13</v>
      </c>
      <c r="V1369" s="58" t="s">
        <v>7330</v>
      </c>
      <c r="W1369" s="58" t="s">
        <v>7330</v>
      </c>
      <c r="X1369" s="58" t="s">
        <v>13</v>
      </c>
      <c r="Y1369" s="58" t="s">
        <v>13</v>
      </c>
      <c r="Z1369" s="58" t="s">
        <v>13</v>
      </c>
      <c r="AA1369" s="58" t="s">
        <v>13</v>
      </c>
      <c r="AB1369" s="58" t="s">
        <v>13</v>
      </c>
      <c r="AC1369" s="56" t="s">
        <v>13</v>
      </c>
      <c r="AD1369" s="56" t="s">
        <v>7330</v>
      </c>
      <c r="AE1369" s="56" t="s">
        <v>13</v>
      </c>
      <c r="AF1369" s="56" t="s">
        <v>13</v>
      </c>
      <c r="AG1369" s="56" t="s">
        <v>7330</v>
      </c>
      <c r="AH1369" s="56" t="s">
        <v>13</v>
      </c>
    </row>
    <row r="1370" spans="1:34" ht="24.9" customHeight="1" x14ac:dyDescent="0.3">
      <c r="A1370" s="54" t="s">
        <v>2322</v>
      </c>
      <c r="B1370" s="55" t="s">
        <v>2321</v>
      </c>
      <c r="C1370" s="56" t="s">
        <v>2324</v>
      </c>
      <c r="D1370" s="56"/>
      <c r="E1370" s="56">
        <v>2</v>
      </c>
      <c r="F1370" s="56">
        <v>0</v>
      </c>
      <c r="G1370" s="56">
        <v>1</v>
      </c>
      <c r="H1370" s="56">
        <v>3</v>
      </c>
      <c r="I1370" s="56">
        <v>6</v>
      </c>
      <c r="J1370" s="104">
        <v>0.5</v>
      </c>
      <c r="K1370" s="56" t="s">
        <v>2323</v>
      </c>
      <c r="L1370" s="56" t="s">
        <v>2325</v>
      </c>
      <c r="M1370" s="56" t="s">
        <v>2326</v>
      </c>
      <c r="N1370" s="56">
        <v>100</v>
      </c>
      <c r="O1370" s="56"/>
      <c r="P1370" s="56"/>
      <c r="Q1370" s="56"/>
      <c r="R1370" s="56" t="s">
        <v>112</v>
      </c>
      <c r="S1370" s="56" t="s">
        <v>130</v>
      </c>
      <c r="T1370" s="58" t="s">
        <v>13</v>
      </c>
      <c r="U1370" s="56" t="s">
        <v>13</v>
      </c>
      <c r="V1370" s="58" t="s">
        <v>7330</v>
      </c>
      <c r="W1370" s="58" t="s">
        <v>13</v>
      </c>
      <c r="X1370" s="58" t="s">
        <v>13</v>
      </c>
      <c r="Y1370" s="58" t="s">
        <v>7330</v>
      </c>
      <c r="Z1370" s="58" t="s">
        <v>13</v>
      </c>
      <c r="AA1370" s="58" t="s">
        <v>13</v>
      </c>
      <c r="AB1370" s="58" t="s">
        <v>13</v>
      </c>
      <c r="AC1370" s="56" t="s">
        <v>13</v>
      </c>
      <c r="AD1370" s="56" t="s">
        <v>13</v>
      </c>
      <c r="AE1370" s="56" t="s">
        <v>13</v>
      </c>
      <c r="AF1370" s="56" t="s">
        <v>7330</v>
      </c>
      <c r="AG1370" s="56" t="s">
        <v>13</v>
      </c>
      <c r="AH1370" s="56" t="s">
        <v>13</v>
      </c>
    </row>
    <row r="1371" spans="1:34" ht="24.9" customHeight="1" x14ac:dyDescent="0.3">
      <c r="A1371" s="54" t="s">
        <v>6922</v>
      </c>
      <c r="B1371" s="55" t="s">
        <v>6913</v>
      </c>
      <c r="C1371" s="56" t="s">
        <v>6917</v>
      </c>
      <c r="D1371" s="56" t="s">
        <v>6914</v>
      </c>
      <c r="E1371" s="56">
        <v>3</v>
      </c>
      <c r="F1371" s="56">
        <v>1</v>
      </c>
      <c r="G1371" s="56">
        <v>0</v>
      </c>
      <c r="H1371" s="56">
        <v>4</v>
      </c>
      <c r="I1371" s="56">
        <v>35</v>
      </c>
      <c r="J1371" s="104">
        <v>0.11428571428571428</v>
      </c>
      <c r="K1371" s="56" t="s">
        <v>6923</v>
      </c>
      <c r="L1371" s="56" t="s">
        <v>6918</v>
      </c>
      <c r="M1371" s="56" t="s">
        <v>6919</v>
      </c>
      <c r="N1371" s="56">
        <v>100</v>
      </c>
      <c r="O1371" s="56"/>
      <c r="P1371" s="56"/>
      <c r="Q1371" s="56"/>
      <c r="R1371" s="56" t="s">
        <v>402</v>
      </c>
      <c r="S1371" s="56" t="s">
        <v>465</v>
      </c>
      <c r="T1371" s="58" t="s">
        <v>7330</v>
      </c>
      <c r="U1371" s="56" t="s">
        <v>13</v>
      </c>
      <c r="V1371" s="58" t="s">
        <v>13</v>
      </c>
      <c r="W1371" s="58" t="s">
        <v>7330</v>
      </c>
      <c r="X1371" s="58" t="s">
        <v>13</v>
      </c>
      <c r="Y1371" s="58" t="s">
        <v>13</v>
      </c>
      <c r="Z1371" s="58" t="s">
        <v>13</v>
      </c>
      <c r="AA1371" s="58" t="s">
        <v>13</v>
      </c>
      <c r="AB1371" s="58" t="s">
        <v>13</v>
      </c>
      <c r="AC1371" s="56" t="s">
        <v>13</v>
      </c>
      <c r="AD1371" s="56" t="s">
        <v>13</v>
      </c>
      <c r="AE1371" s="56" t="s">
        <v>13</v>
      </c>
      <c r="AF1371" s="56" t="s">
        <v>13</v>
      </c>
      <c r="AG1371" s="56" t="s">
        <v>13</v>
      </c>
      <c r="AH1371" s="56" t="s">
        <v>13</v>
      </c>
    </row>
    <row r="1372" spans="1:34" ht="24.9" customHeight="1" x14ac:dyDescent="0.3">
      <c r="A1372" s="54" t="s">
        <v>6438</v>
      </c>
      <c r="B1372" s="55" t="s">
        <v>6436</v>
      </c>
      <c r="C1372" s="56" t="s">
        <v>6440</v>
      </c>
      <c r="D1372" s="56" t="s">
        <v>6437</v>
      </c>
      <c r="E1372" s="56">
        <v>1</v>
      </c>
      <c r="F1372" s="56">
        <v>0</v>
      </c>
      <c r="G1372" s="56">
        <v>0</v>
      </c>
      <c r="H1372" s="56">
        <v>1</v>
      </c>
      <c r="I1372" s="56">
        <v>6</v>
      </c>
      <c r="J1372" s="104">
        <v>0.16666666666666666</v>
      </c>
      <c r="K1372" s="56" t="s">
        <v>6439</v>
      </c>
      <c r="L1372" s="56" t="s">
        <v>6441</v>
      </c>
      <c r="M1372" s="56" t="s">
        <v>6440</v>
      </c>
      <c r="N1372" s="56">
        <v>100</v>
      </c>
      <c r="O1372" s="56"/>
      <c r="P1372" s="56"/>
      <c r="Q1372" s="56"/>
      <c r="R1372" s="56" t="s">
        <v>18</v>
      </c>
      <c r="S1372" s="56" t="s">
        <v>130</v>
      </c>
      <c r="T1372" s="58" t="s">
        <v>7330</v>
      </c>
      <c r="U1372" s="56" t="s">
        <v>13</v>
      </c>
      <c r="V1372" s="58" t="s">
        <v>13</v>
      </c>
      <c r="W1372" s="58" t="s">
        <v>7330</v>
      </c>
      <c r="X1372" s="58" t="s">
        <v>13</v>
      </c>
      <c r="Y1372" s="58" t="s">
        <v>13</v>
      </c>
      <c r="Z1372" s="58" t="s">
        <v>13</v>
      </c>
      <c r="AA1372" s="58" t="s">
        <v>13</v>
      </c>
      <c r="AB1372" s="58" t="s">
        <v>13</v>
      </c>
      <c r="AC1372" s="56" t="s">
        <v>13</v>
      </c>
      <c r="AD1372" s="56" t="s">
        <v>13</v>
      </c>
      <c r="AE1372" s="56" t="s">
        <v>13</v>
      </c>
      <c r="AF1372" s="56" t="s">
        <v>13</v>
      </c>
      <c r="AG1372" s="56" t="s">
        <v>13</v>
      </c>
      <c r="AH1372" s="56" t="s">
        <v>13</v>
      </c>
    </row>
    <row r="1373" spans="1:34" ht="24.9" customHeight="1" x14ac:dyDescent="0.3">
      <c r="A1373" s="54" t="s">
        <v>5897</v>
      </c>
      <c r="B1373" s="55" t="s">
        <v>5893</v>
      </c>
      <c r="C1373" s="56" t="s">
        <v>110</v>
      </c>
      <c r="D1373" s="56"/>
      <c r="E1373" s="56">
        <v>1</v>
      </c>
      <c r="F1373" s="56">
        <v>0</v>
      </c>
      <c r="G1373" s="56">
        <v>3</v>
      </c>
      <c r="H1373" s="56">
        <v>4</v>
      </c>
      <c r="I1373" s="56">
        <v>7</v>
      </c>
      <c r="J1373" s="104">
        <v>0.5714285714285714</v>
      </c>
      <c r="K1373" s="56" t="s">
        <v>5898</v>
      </c>
      <c r="L1373" s="56" t="s">
        <v>5896</v>
      </c>
      <c r="M1373" s="56" t="s">
        <v>202</v>
      </c>
      <c r="N1373" s="56">
        <v>100</v>
      </c>
      <c r="O1373" s="57" t="s">
        <v>17999</v>
      </c>
      <c r="P1373" s="56" t="s">
        <v>18001</v>
      </c>
      <c r="Q1373" s="56">
        <v>100</v>
      </c>
      <c r="R1373" s="56" t="s">
        <v>112</v>
      </c>
      <c r="S1373" s="56" t="s">
        <v>403</v>
      </c>
      <c r="T1373" s="58" t="s">
        <v>13</v>
      </c>
      <c r="U1373" s="56" t="s">
        <v>13</v>
      </c>
      <c r="V1373" s="58" t="s">
        <v>7330</v>
      </c>
      <c r="W1373" s="58" t="s">
        <v>13</v>
      </c>
      <c r="X1373" s="58" t="s">
        <v>13</v>
      </c>
      <c r="Y1373" s="58" t="s">
        <v>13</v>
      </c>
      <c r="Z1373" s="58" t="s">
        <v>13</v>
      </c>
      <c r="AA1373" s="58" t="s">
        <v>13</v>
      </c>
      <c r="AB1373" s="58" t="s">
        <v>7330</v>
      </c>
      <c r="AC1373" s="56" t="s">
        <v>13</v>
      </c>
      <c r="AD1373" s="56" t="s">
        <v>13</v>
      </c>
      <c r="AE1373" s="56" t="s">
        <v>7330</v>
      </c>
      <c r="AF1373" s="56" t="s">
        <v>7330</v>
      </c>
      <c r="AG1373" s="56" t="s">
        <v>13</v>
      </c>
      <c r="AH1373" s="56" t="s">
        <v>13</v>
      </c>
    </row>
    <row r="1374" spans="1:34" ht="24.9" customHeight="1" x14ac:dyDescent="0.3">
      <c r="A1374" s="54" t="s">
        <v>3362</v>
      </c>
      <c r="B1374" s="55" t="s">
        <v>3355</v>
      </c>
      <c r="C1374" s="56" t="s">
        <v>3359</v>
      </c>
      <c r="D1374" s="56" t="s">
        <v>3356</v>
      </c>
      <c r="E1374" s="56">
        <v>2</v>
      </c>
      <c r="F1374" s="56">
        <v>1</v>
      </c>
      <c r="G1374" s="56">
        <v>1</v>
      </c>
      <c r="H1374" s="56">
        <v>4</v>
      </c>
      <c r="I1374" s="56">
        <v>51</v>
      </c>
      <c r="J1374" s="104">
        <v>7.8431372549019607E-2</v>
      </c>
      <c r="K1374" s="56" t="s">
        <v>3363</v>
      </c>
      <c r="L1374" s="56" t="s">
        <v>3360</v>
      </c>
      <c r="M1374" s="56" t="s">
        <v>3361</v>
      </c>
      <c r="N1374" s="56" t="s">
        <v>7387</v>
      </c>
      <c r="O1374" s="56"/>
      <c r="P1374" s="56"/>
      <c r="Q1374" s="56"/>
      <c r="R1374" s="56" t="s">
        <v>402</v>
      </c>
      <c r="S1374" s="56" t="s">
        <v>465</v>
      </c>
      <c r="T1374" s="58" t="s">
        <v>13</v>
      </c>
      <c r="U1374" s="56" t="s">
        <v>13</v>
      </c>
      <c r="V1374" s="58" t="s">
        <v>7330</v>
      </c>
      <c r="W1374" s="58" t="s">
        <v>7330</v>
      </c>
      <c r="X1374" s="58" t="s">
        <v>13</v>
      </c>
      <c r="Y1374" s="58" t="s">
        <v>13</v>
      </c>
      <c r="Z1374" s="58" t="s">
        <v>13</v>
      </c>
      <c r="AA1374" s="58" t="s">
        <v>13</v>
      </c>
      <c r="AB1374" s="58" t="s">
        <v>13</v>
      </c>
      <c r="AC1374" s="56" t="s">
        <v>13</v>
      </c>
      <c r="AD1374" s="56" t="s">
        <v>13</v>
      </c>
      <c r="AE1374" s="56" t="s">
        <v>13</v>
      </c>
      <c r="AF1374" s="56" t="s">
        <v>13</v>
      </c>
      <c r="AG1374" s="56" t="s">
        <v>7330</v>
      </c>
      <c r="AH1374" s="56" t="s">
        <v>13</v>
      </c>
    </row>
    <row r="1375" spans="1:34" ht="24.9" customHeight="1" x14ac:dyDescent="0.3">
      <c r="A1375" s="54" t="s">
        <v>350</v>
      </c>
      <c r="B1375" s="55" t="s">
        <v>349</v>
      </c>
      <c r="C1375" s="56" t="s">
        <v>352</v>
      </c>
      <c r="D1375" s="56"/>
      <c r="E1375" s="56">
        <v>0</v>
      </c>
      <c r="F1375" s="56">
        <v>0</v>
      </c>
      <c r="G1375" s="56">
        <v>1</v>
      </c>
      <c r="H1375" s="56">
        <v>1</v>
      </c>
      <c r="I1375" s="56">
        <v>15</v>
      </c>
      <c r="J1375" s="104">
        <v>6.6666666666666666E-2</v>
      </c>
      <c r="K1375" s="56" t="s">
        <v>351</v>
      </c>
      <c r="L1375" s="56" t="s">
        <v>353</v>
      </c>
      <c r="M1375" s="56" t="s">
        <v>354</v>
      </c>
      <c r="N1375" s="56">
        <v>100</v>
      </c>
      <c r="O1375" s="56"/>
      <c r="P1375" s="56"/>
      <c r="Q1375" s="56"/>
      <c r="R1375" s="56" t="s">
        <v>18</v>
      </c>
      <c r="S1375" s="56" t="s">
        <v>102</v>
      </c>
      <c r="T1375" s="58" t="s">
        <v>13</v>
      </c>
      <c r="U1375" s="56" t="s">
        <v>13</v>
      </c>
      <c r="V1375" s="58" t="s">
        <v>7330</v>
      </c>
      <c r="W1375" s="58" t="s">
        <v>13</v>
      </c>
      <c r="X1375" s="58" t="s">
        <v>13</v>
      </c>
      <c r="Y1375" s="58" t="s">
        <v>7330</v>
      </c>
      <c r="Z1375" s="58" t="s">
        <v>13</v>
      </c>
      <c r="AA1375" s="58" t="s">
        <v>7330</v>
      </c>
      <c r="AB1375" s="58" t="s">
        <v>13</v>
      </c>
      <c r="AC1375" s="56" t="s">
        <v>13</v>
      </c>
      <c r="AD1375" s="56" t="s">
        <v>7330</v>
      </c>
      <c r="AE1375" s="56" t="s">
        <v>13</v>
      </c>
      <c r="AF1375" s="56" t="s">
        <v>13</v>
      </c>
      <c r="AG1375" s="56" t="s">
        <v>7330</v>
      </c>
      <c r="AH1375" s="56" t="s">
        <v>13</v>
      </c>
    </row>
    <row r="1376" spans="1:34" ht="24.9" customHeight="1" x14ac:dyDescent="0.3">
      <c r="A1376" s="54" t="s">
        <v>1961</v>
      </c>
      <c r="B1376" s="55" t="s">
        <v>1955</v>
      </c>
      <c r="C1376" s="56" t="s">
        <v>1959</v>
      </c>
      <c r="D1376" s="56" t="s">
        <v>1956</v>
      </c>
      <c r="E1376" s="56">
        <v>0</v>
      </c>
      <c r="F1376" s="56">
        <v>0</v>
      </c>
      <c r="G1376" s="56">
        <v>5</v>
      </c>
      <c r="H1376" s="56">
        <v>5</v>
      </c>
      <c r="I1376" s="56">
        <v>15</v>
      </c>
      <c r="J1376" s="104">
        <v>0.33333333333333331</v>
      </c>
      <c r="K1376" s="56" t="s">
        <v>1962</v>
      </c>
      <c r="L1376" s="56" t="s">
        <v>1960</v>
      </c>
      <c r="M1376" s="56" t="s">
        <v>1959</v>
      </c>
      <c r="N1376" s="56" t="s">
        <v>7374</v>
      </c>
      <c r="O1376" s="56"/>
      <c r="P1376" s="56"/>
      <c r="Q1376" s="56"/>
      <c r="R1376" s="56" t="s">
        <v>112</v>
      </c>
      <c r="S1376" s="56" t="s">
        <v>102</v>
      </c>
      <c r="T1376" s="58" t="s">
        <v>13</v>
      </c>
      <c r="U1376" s="56" t="s">
        <v>13</v>
      </c>
      <c r="V1376" s="58" t="s">
        <v>7330</v>
      </c>
      <c r="W1376" s="58" t="s">
        <v>7330</v>
      </c>
      <c r="X1376" s="58" t="s">
        <v>13</v>
      </c>
      <c r="Y1376" s="58" t="s">
        <v>13</v>
      </c>
      <c r="Z1376" s="58" t="s">
        <v>7330</v>
      </c>
      <c r="AA1376" s="58" t="s">
        <v>13</v>
      </c>
      <c r="AB1376" s="58" t="s">
        <v>13</v>
      </c>
      <c r="AC1376" s="56" t="s">
        <v>13</v>
      </c>
      <c r="AD1376" s="56" t="s">
        <v>7330</v>
      </c>
      <c r="AE1376" s="56" t="s">
        <v>13</v>
      </c>
      <c r="AF1376" s="56" t="s">
        <v>7330</v>
      </c>
      <c r="AG1376" s="56" t="s">
        <v>13</v>
      </c>
      <c r="AH1376" s="56" t="s">
        <v>13</v>
      </c>
    </row>
    <row r="1377" spans="1:34" ht="24.9" customHeight="1" x14ac:dyDescent="0.3">
      <c r="A1377" s="54" t="s">
        <v>6993</v>
      </c>
      <c r="B1377" s="55" t="s">
        <v>6985</v>
      </c>
      <c r="C1377" s="56" t="s">
        <v>110</v>
      </c>
      <c r="D1377" s="56" t="s">
        <v>7427</v>
      </c>
      <c r="E1377" s="56">
        <v>9</v>
      </c>
      <c r="F1377" s="56">
        <v>0</v>
      </c>
      <c r="G1377" s="56">
        <v>6</v>
      </c>
      <c r="H1377" s="56">
        <v>15</v>
      </c>
      <c r="I1377" s="56">
        <v>28</v>
      </c>
      <c r="J1377" s="104">
        <v>0.5357142857142857</v>
      </c>
      <c r="K1377" s="56" t="s">
        <v>6994</v>
      </c>
      <c r="L1377" s="56" t="s">
        <v>6988</v>
      </c>
      <c r="M1377" s="56" t="s">
        <v>6989</v>
      </c>
      <c r="N1377" s="56">
        <v>100</v>
      </c>
      <c r="O1377" s="57" t="s">
        <v>17906</v>
      </c>
      <c r="P1377" s="56" t="s">
        <v>6990</v>
      </c>
      <c r="Q1377" s="56" t="s">
        <v>17912</v>
      </c>
      <c r="R1377" s="56" t="s">
        <v>236</v>
      </c>
      <c r="S1377" s="56" t="s">
        <v>250</v>
      </c>
      <c r="T1377" s="58" t="s">
        <v>13</v>
      </c>
      <c r="U1377" s="56" t="s">
        <v>13</v>
      </c>
      <c r="V1377" s="58" t="s">
        <v>7330</v>
      </c>
      <c r="W1377" s="58" t="s">
        <v>7330</v>
      </c>
      <c r="X1377" s="58" t="s">
        <v>13</v>
      </c>
      <c r="Y1377" s="58" t="s">
        <v>13</v>
      </c>
      <c r="Z1377" s="58" t="s">
        <v>13</v>
      </c>
      <c r="AA1377" s="58" t="s">
        <v>13</v>
      </c>
      <c r="AB1377" s="58" t="s">
        <v>13</v>
      </c>
      <c r="AC1377" s="56" t="s">
        <v>13</v>
      </c>
      <c r="AD1377" s="56" t="s">
        <v>7330</v>
      </c>
      <c r="AE1377" s="56" t="s">
        <v>13</v>
      </c>
      <c r="AF1377" s="56" t="s">
        <v>13</v>
      </c>
      <c r="AG1377" s="56" t="s">
        <v>13</v>
      </c>
      <c r="AH1377" s="56" t="s">
        <v>13</v>
      </c>
    </row>
    <row r="1378" spans="1:34" ht="24.9" customHeight="1" x14ac:dyDescent="0.3">
      <c r="A1378" s="54" t="s">
        <v>5616</v>
      </c>
      <c r="B1378" s="55" t="s">
        <v>5615</v>
      </c>
      <c r="C1378" s="56" t="s">
        <v>110</v>
      </c>
      <c r="D1378" s="56"/>
      <c r="E1378" s="56">
        <v>2</v>
      </c>
      <c r="F1378" s="56">
        <v>0</v>
      </c>
      <c r="G1378" s="56">
        <v>0</v>
      </c>
      <c r="H1378" s="56">
        <v>2</v>
      </c>
      <c r="I1378" s="56">
        <v>14</v>
      </c>
      <c r="J1378" s="104">
        <v>0.14285714285714285</v>
      </c>
      <c r="K1378" s="56" t="s">
        <v>5617</v>
      </c>
      <c r="L1378" s="56" t="s">
        <v>5618</v>
      </c>
      <c r="M1378" s="56" t="s">
        <v>110</v>
      </c>
      <c r="N1378" s="56">
        <v>100</v>
      </c>
      <c r="O1378" s="56" t="s">
        <v>17920</v>
      </c>
      <c r="P1378" s="56" t="s">
        <v>5619</v>
      </c>
      <c r="Q1378" s="56">
        <v>100</v>
      </c>
      <c r="R1378" s="56" t="s">
        <v>112</v>
      </c>
      <c r="S1378" s="56" t="s">
        <v>113</v>
      </c>
      <c r="T1378" s="58" t="s">
        <v>7330</v>
      </c>
      <c r="U1378" s="56" t="s">
        <v>13</v>
      </c>
      <c r="V1378" s="58" t="s">
        <v>13</v>
      </c>
      <c r="W1378" s="58" t="s">
        <v>7330</v>
      </c>
      <c r="X1378" s="58" t="s">
        <v>13</v>
      </c>
      <c r="Y1378" s="58" t="s">
        <v>13</v>
      </c>
      <c r="Z1378" s="58" t="s">
        <v>13</v>
      </c>
      <c r="AA1378" s="58" t="s">
        <v>13</v>
      </c>
      <c r="AB1378" s="58" t="s">
        <v>13</v>
      </c>
      <c r="AC1378" s="56" t="s">
        <v>13</v>
      </c>
      <c r="AD1378" s="56" t="s">
        <v>13</v>
      </c>
      <c r="AE1378" s="56" t="s">
        <v>13</v>
      </c>
      <c r="AF1378" s="56" t="s">
        <v>13</v>
      </c>
      <c r="AG1378" s="56" t="s">
        <v>13</v>
      </c>
      <c r="AH1378" s="56" t="s">
        <v>13</v>
      </c>
    </row>
    <row r="1379" spans="1:34" ht="24.9" customHeight="1" x14ac:dyDescent="0.3">
      <c r="A1379" s="59" t="s">
        <v>3654</v>
      </c>
      <c r="B1379" s="60" t="s">
        <v>3649</v>
      </c>
      <c r="C1379" s="57" t="s">
        <v>1103</v>
      </c>
      <c r="D1379" s="57" t="s">
        <v>3650</v>
      </c>
      <c r="E1379" s="57">
        <v>2</v>
      </c>
      <c r="F1379" s="57">
        <v>2</v>
      </c>
      <c r="G1379" s="57">
        <v>1</v>
      </c>
      <c r="H1379" s="57">
        <v>5</v>
      </c>
      <c r="I1379" s="57">
        <v>34</v>
      </c>
      <c r="J1379" s="104">
        <v>0.14705882352941177</v>
      </c>
      <c r="K1379" s="56" t="s">
        <v>3655</v>
      </c>
      <c r="L1379" s="56" t="s">
        <v>3653</v>
      </c>
      <c r="M1379" s="56" t="s">
        <v>1103</v>
      </c>
      <c r="N1379" s="56" t="s">
        <v>7378</v>
      </c>
      <c r="O1379" s="56"/>
      <c r="P1379" s="56"/>
      <c r="Q1379" s="56"/>
      <c r="R1379" s="57" t="s">
        <v>18</v>
      </c>
      <c r="S1379" s="57" t="s">
        <v>55</v>
      </c>
      <c r="T1379" s="61" t="s">
        <v>13</v>
      </c>
      <c r="U1379" s="56" t="s">
        <v>7330</v>
      </c>
      <c r="V1379" s="61" t="s">
        <v>13</v>
      </c>
      <c r="W1379" s="61" t="s">
        <v>13</v>
      </c>
      <c r="X1379" s="61" t="s">
        <v>7330</v>
      </c>
      <c r="Y1379" s="61" t="s">
        <v>13</v>
      </c>
      <c r="Z1379" s="61" t="s">
        <v>13</v>
      </c>
      <c r="AA1379" s="61" t="s">
        <v>13</v>
      </c>
      <c r="AB1379" s="61" t="s">
        <v>13</v>
      </c>
      <c r="AC1379" s="56" t="s">
        <v>13</v>
      </c>
      <c r="AD1379" s="56" t="s">
        <v>7330</v>
      </c>
      <c r="AE1379" s="56" t="s">
        <v>13</v>
      </c>
      <c r="AF1379" s="56" t="s">
        <v>13</v>
      </c>
      <c r="AG1379" s="56" t="s">
        <v>13</v>
      </c>
      <c r="AH1379" s="56" t="s">
        <v>13</v>
      </c>
    </row>
    <row r="1380" spans="1:34" ht="24.9" customHeight="1" x14ac:dyDescent="0.3">
      <c r="A1380" s="59" t="s">
        <v>6357</v>
      </c>
      <c r="B1380" s="60" t="s">
        <v>6355</v>
      </c>
      <c r="C1380" s="57" t="s">
        <v>6359</v>
      </c>
      <c r="D1380" s="57" t="s">
        <v>6356</v>
      </c>
      <c r="E1380" s="57">
        <v>2</v>
      </c>
      <c r="F1380" s="57">
        <v>1</v>
      </c>
      <c r="G1380" s="57">
        <v>2</v>
      </c>
      <c r="H1380" s="57">
        <v>5</v>
      </c>
      <c r="I1380" s="57">
        <v>11</v>
      </c>
      <c r="J1380" s="104">
        <v>0.45454545454545453</v>
      </c>
      <c r="K1380" s="56" t="s">
        <v>6358</v>
      </c>
      <c r="L1380" s="57" t="s">
        <v>6360</v>
      </c>
      <c r="M1380" s="57" t="s">
        <v>6361</v>
      </c>
      <c r="N1380" s="57">
        <v>100</v>
      </c>
      <c r="O1380" s="57"/>
      <c r="P1380" s="57"/>
      <c r="Q1380" s="57"/>
      <c r="R1380" s="57" t="s">
        <v>18</v>
      </c>
      <c r="S1380" s="56" t="s">
        <v>102</v>
      </c>
      <c r="T1380" s="61" t="s">
        <v>13</v>
      </c>
      <c r="U1380" s="56" t="s">
        <v>7330</v>
      </c>
      <c r="V1380" s="61" t="s">
        <v>13</v>
      </c>
      <c r="W1380" s="61" t="s">
        <v>13</v>
      </c>
      <c r="X1380" s="61" t="s">
        <v>7330</v>
      </c>
      <c r="Y1380" s="61" t="s">
        <v>13</v>
      </c>
      <c r="Z1380" s="61" t="s">
        <v>13</v>
      </c>
      <c r="AA1380" s="61" t="s">
        <v>13</v>
      </c>
      <c r="AB1380" s="61" t="s">
        <v>13</v>
      </c>
      <c r="AC1380" s="56" t="s">
        <v>13</v>
      </c>
      <c r="AD1380" s="56" t="s">
        <v>13</v>
      </c>
      <c r="AE1380" s="56" t="s">
        <v>13</v>
      </c>
      <c r="AF1380" s="56" t="s">
        <v>13</v>
      </c>
      <c r="AG1380" s="56" t="s">
        <v>13</v>
      </c>
      <c r="AH1380" s="56" t="s">
        <v>13</v>
      </c>
    </row>
    <row r="1381" spans="1:34" ht="24.9" customHeight="1" x14ac:dyDescent="0.3">
      <c r="A1381" s="54" t="s">
        <v>2264</v>
      </c>
      <c r="B1381" s="55" t="s">
        <v>2253</v>
      </c>
      <c r="C1381" s="56" t="s">
        <v>2256</v>
      </c>
      <c r="D1381" s="56"/>
      <c r="E1381" s="56">
        <v>2</v>
      </c>
      <c r="F1381" s="56">
        <v>2</v>
      </c>
      <c r="G1381" s="56">
        <v>4</v>
      </c>
      <c r="H1381" s="56">
        <v>8</v>
      </c>
      <c r="I1381" s="56">
        <v>14</v>
      </c>
      <c r="J1381" s="104">
        <v>0.5714285714285714</v>
      </c>
      <c r="K1381" s="56" t="s">
        <v>2265</v>
      </c>
      <c r="L1381" s="56" t="s">
        <v>2257</v>
      </c>
      <c r="M1381" s="56" t="s">
        <v>2258</v>
      </c>
      <c r="N1381" s="56">
        <v>100</v>
      </c>
      <c r="O1381" s="56"/>
      <c r="P1381" s="56"/>
      <c r="Q1381" s="56"/>
      <c r="R1381" s="56" t="s">
        <v>18</v>
      </c>
      <c r="S1381" s="56" t="s">
        <v>149</v>
      </c>
      <c r="T1381" s="58" t="s">
        <v>13</v>
      </c>
      <c r="U1381" s="56" t="s">
        <v>13</v>
      </c>
      <c r="V1381" s="58" t="s">
        <v>7330</v>
      </c>
      <c r="W1381" s="58" t="s">
        <v>13</v>
      </c>
      <c r="X1381" s="58" t="s">
        <v>13</v>
      </c>
      <c r="Y1381" s="58" t="s">
        <v>7330</v>
      </c>
      <c r="Z1381" s="58" t="s">
        <v>13</v>
      </c>
      <c r="AA1381" s="58" t="s">
        <v>13</v>
      </c>
      <c r="AB1381" s="58" t="s">
        <v>7330</v>
      </c>
      <c r="AC1381" s="56" t="s">
        <v>13</v>
      </c>
      <c r="AD1381" s="56" t="s">
        <v>13</v>
      </c>
      <c r="AE1381" s="56" t="s">
        <v>7330</v>
      </c>
      <c r="AF1381" s="56" t="s">
        <v>13</v>
      </c>
      <c r="AG1381" s="56" t="s">
        <v>13</v>
      </c>
      <c r="AH1381" s="56" t="s">
        <v>7330</v>
      </c>
    </row>
    <row r="1382" spans="1:34" ht="24.9" customHeight="1" x14ac:dyDescent="0.3">
      <c r="A1382" s="59" t="s">
        <v>6052</v>
      </c>
      <c r="B1382" s="60" t="s">
        <v>6043</v>
      </c>
      <c r="C1382" s="57" t="s">
        <v>6047</v>
      </c>
      <c r="D1382" s="57" t="s">
        <v>6044</v>
      </c>
      <c r="E1382" s="57">
        <v>7</v>
      </c>
      <c r="F1382" s="57">
        <v>7</v>
      </c>
      <c r="G1382" s="57">
        <v>10</v>
      </c>
      <c r="H1382" s="57">
        <v>24</v>
      </c>
      <c r="I1382" s="57">
        <v>52</v>
      </c>
      <c r="J1382" s="104">
        <v>0.46153846153846156</v>
      </c>
      <c r="K1382" s="56" t="s">
        <v>6053</v>
      </c>
      <c r="L1382" s="56" t="s">
        <v>6048</v>
      </c>
      <c r="M1382" s="56" t="s">
        <v>6049</v>
      </c>
      <c r="N1382" s="56">
        <v>100</v>
      </c>
      <c r="O1382" s="56"/>
      <c r="P1382" s="56"/>
      <c r="Q1382" s="56"/>
      <c r="R1382" s="57" t="s">
        <v>18</v>
      </c>
      <c r="S1382" s="56" t="s">
        <v>680</v>
      </c>
      <c r="T1382" s="61" t="s">
        <v>13</v>
      </c>
      <c r="U1382" s="56" t="s">
        <v>7330</v>
      </c>
      <c r="V1382" s="61" t="s">
        <v>13</v>
      </c>
      <c r="W1382" s="61" t="s">
        <v>13</v>
      </c>
      <c r="X1382" s="61" t="s">
        <v>13</v>
      </c>
      <c r="Y1382" s="61" t="s">
        <v>13</v>
      </c>
      <c r="Z1382" s="61" t="s">
        <v>13</v>
      </c>
      <c r="AA1382" s="58" t="s">
        <v>7330</v>
      </c>
      <c r="AB1382" s="61" t="s">
        <v>13</v>
      </c>
      <c r="AC1382" s="56" t="s">
        <v>13</v>
      </c>
      <c r="AD1382" s="56" t="s">
        <v>13</v>
      </c>
      <c r="AE1382" s="56" t="s">
        <v>13</v>
      </c>
      <c r="AF1382" s="56" t="s">
        <v>13</v>
      </c>
      <c r="AG1382" s="56" t="s">
        <v>13</v>
      </c>
      <c r="AH1382" s="56" t="s">
        <v>13</v>
      </c>
    </row>
    <row r="1383" spans="1:34" ht="24.9" customHeight="1" x14ac:dyDescent="0.3">
      <c r="A1383" s="54" t="s">
        <v>6697</v>
      </c>
      <c r="B1383" s="55" t="s">
        <v>6686</v>
      </c>
      <c r="C1383" s="56" t="s">
        <v>6690</v>
      </c>
      <c r="D1383" s="56" t="s">
        <v>6687</v>
      </c>
      <c r="E1383" s="56">
        <v>3</v>
      </c>
      <c r="F1383" s="56">
        <v>1</v>
      </c>
      <c r="G1383" s="56">
        <v>5</v>
      </c>
      <c r="H1383" s="56">
        <v>9</v>
      </c>
      <c r="I1383" s="56">
        <v>27</v>
      </c>
      <c r="J1383" s="104">
        <v>0.33333333333333331</v>
      </c>
      <c r="K1383" s="56" t="s">
        <v>6698</v>
      </c>
      <c r="L1383" s="56" t="s">
        <v>6691</v>
      </c>
      <c r="M1383" s="56" t="s">
        <v>6690</v>
      </c>
      <c r="N1383" s="56" t="s">
        <v>7387</v>
      </c>
      <c r="O1383" s="56"/>
      <c r="P1383" s="56"/>
      <c r="Q1383" s="56"/>
      <c r="R1383" s="56" t="s">
        <v>18</v>
      </c>
      <c r="S1383" s="56" t="s">
        <v>465</v>
      </c>
      <c r="T1383" s="58" t="s">
        <v>13</v>
      </c>
      <c r="U1383" s="56" t="s">
        <v>13</v>
      </c>
      <c r="V1383" s="58" t="s">
        <v>7330</v>
      </c>
      <c r="W1383" s="58" t="s">
        <v>13</v>
      </c>
      <c r="X1383" s="58" t="s">
        <v>13</v>
      </c>
      <c r="Y1383" s="58" t="s">
        <v>7330</v>
      </c>
      <c r="Z1383" s="58" t="s">
        <v>13</v>
      </c>
      <c r="AA1383" s="58" t="s">
        <v>13</v>
      </c>
      <c r="AB1383" s="58" t="s">
        <v>13</v>
      </c>
      <c r="AC1383" s="56" t="s">
        <v>13</v>
      </c>
      <c r="AD1383" s="56" t="s">
        <v>7330</v>
      </c>
      <c r="AE1383" s="56" t="s">
        <v>13</v>
      </c>
      <c r="AF1383" s="56" t="s">
        <v>13</v>
      </c>
      <c r="AG1383" s="56" t="s">
        <v>13</v>
      </c>
      <c r="AH1383" s="56" t="s">
        <v>13</v>
      </c>
    </row>
    <row r="1384" spans="1:34" ht="24.9" customHeight="1" x14ac:dyDescent="0.3">
      <c r="A1384" s="54" t="s">
        <v>586</v>
      </c>
      <c r="B1384" s="55" t="s">
        <v>579</v>
      </c>
      <c r="C1384" s="56" t="s">
        <v>583</v>
      </c>
      <c r="D1384" s="56" t="s">
        <v>580</v>
      </c>
      <c r="E1384" s="56">
        <v>2</v>
      </c>
      <c r="F1384" s="56">
        <v>0</v>
      </c>
      <c r="G1384" s="56">
        <v>0</v>
      </c>
      <c r="H1384" s="56">
        <v>2</v>
      </c>
      <c r="I1384" s="56">
        <v>22</v>
      </c>
      <c r="J1384" s="104">
        <v>9.0909090909090912E-2</v>
      </c>
      <c r="K1384" s="56" t="s">
        <v>587</v>
      </c>
      <c r="L1384" s="56" t="s">
        <v>584</v>
      </c>
      <c r="M1384" s="56" t="s">
        <v>585</v>
      </c>
      <c r="N1384" s="56">
        <v>100</v>
      </c>
      <c r="O1384" s="56"/>
      <c r="P1384" s="56"/>
      <c r="Q1384" s="56"/>
      <c r="R1384" s="56" t="s">
        <v>236</v>
      </c>
      <c r="S1384" s="56" t="s">
        <v>149</v>
      </c>
      <c r="T1384" s="58" t="s">
        <v>7330</v>
      </c>
      <c r="U1384" s="56" t="s">
        <v>13</v>
      </c>
      <c r="V1384" s="58" t="s">
        <v>13</v>
      </c>
      <c r="W1384" s="58" t="s">
        <v>7330</v>
      </c>
      <c r="X1384" s="58" t="s">
        <v>13</v>
      </c>
      <c r="Y1384" s="58" t="s">
        <v>13</v>
      </c>
      <c r="Z1384" s="58" t="s">
        <v>13</v>
      </c>
      <c r="AA1384" s="58" t="s">
        <v>13</v>
      </c>
      <c r="AB1384" s="58" t="s">
        <v>13</v>
      </c>
      <c r="AC1384" s="56" t="s">
        <v>13</v>
      </c>
      <c r="AD1384" s="56" t="s">
        <v>13</v>
      </c>
      <c r="AE1384" s="56" t="s">
        <v>13</v>
      </c>
      <c r="AF1384" s="56" t="s">
        <v>13</v>
      </c>
      <c r="AG1384" s="56" t="s">
        <v>13</v>
      </c>
      <c r="AH1384" s="56" t="s">
        <v>13</v>
      </c>
    </row>
    <row r="1385" spans="1:34" ht="24.9" customHeight="1" x14ac:dyDescent="0.3">
      <c r="A1385" s="54" t="s">
        <v>2687</v>
      </c>
      <c r="B1385" s="55" t="s">
        <v>2677</v>
      </c>
      <c r="C1385" s="56" t="s">
        <v>2681</v>
      </c>
      <c r="D1385" s="56" t="s">
        <v>2678</v>
      </c>
      <c r="E1385" s="56">
        <v>2</v>
      </c>
      <c r="F1385" s="56">
        <v>2</v>
      </c>
      <c r="G1385" s="56">
        <v>0</v>
      </c>
      <c r="H1385" s="56">
        <v>4</v>
      </c>
      <c r="I1385" s="56">
        <v>42</v>
      </c>
      <c r="J1385" s="104">
        <v>9.5238095238095233E-2</v>
      </c>
      <c r="K1385" s="56" t="s">
        <v>2688</v>
      </c>
      <c r="L1385" s="56" t="s">
        <v>2682</v>
      </c>
      <c r="M1385" s="56" t="s">
        <v>2681</v>
      </c>
      <c r="N1385" s="56">
        <v>100</v>
      </c>
      <c r="O1385" s="56"/>
      <c r="P1385" s="56"/>
      <c r="Q1385" s="56"/>
      <c r="R1385" s="56" t="s">
        <v>18</v>
      </c>
      <c r="S1385" s="57" t="s">
        <v>55</v>
      </c>
      <c r="T1385" s="58" t="s">
        <v>7330</v>
      </c>
      <c r="U1385" s="56" t="s">
        <v>13</v>
      </c>
      <c r="V1385" s="58" t="s">
        <v>13</v>
      </c>
      <c r="W1385" s="58" t="s">
        <v>13</v>
      </c>
      <c r="X1385" s="58" t="s">
        <v>13</v>
      </c>
      <c r="Y1385" s="58" t="s">
        <v>13</v>
      </c>
      <c r="Z1385" s="58" t="s">
        <v>7330</v>
      </c>
      <c r="AA1385" s="58" t="s">
        <v>13</v>
      </c>
      <c r="AB1385" s="58" t="s">
        <v>13</v>
      </c>
      <c r="AC1385" s="56" t="s">
        <v>13</v>
      </c>
      <c r="AD1385" s="56" t="s">
        <v>13</v>
      </c>
      <c r="AE1385" s="56" t="s">
        <v>13</v>
      </c>
      <c r="AF1385" s="56" t="s">
        <v>13</v>
      </c>
      <c r="AG1385" s="56" t="s">
        <v>13</v>
      </c>
      <c r="AH1385" s="56" t="s">
        <v>13</v>
      </c>
    </row>
    <row r="1386" spans="1:34" ht="24.9" customHeight="1" x14ac:dyDescent="0.3">
      <c r="A1386" s="54" t="s">
        <v>5913</v>
      </c>
      <c r="B1386" s="55" t="s">
        <v>5902</v>
      </c>
      <c r="C1386" s="56" t="s">
        <v>110</v>
      </c>
      <c r="D1386" s="56" t="s">
        <v>7415</v>
      </c>
      <c r="E1386" s="56">
        <v>1</v>
      </c>
      <c r="F1386" s="56">
        <v>0</v>
      </c>
      <c r="G1386" s="56">
        <v>8</v>
      </c>
      <c r="H1386" s="56">
        <v>9</v>
      </c>
      <c r="I1386" s="56">
        <v>13</v>
      </c>
      <c r="J1386" s="104">
        <v>0.69230769230769229</v>
      </c>
      <c r="K1386" s="56" t="s">
        <v>5914</v>
      </c>
      <c r="L1386" s="56" t="s">
        <v>5905</v>
      </c>
      <c r="M1386" s="56" t="s">
        <v>202</v>
      </c>
      <c r="N1386" s="56">
        <v>100</v>
      </c>
      <c r="O1386" s="57" t="s">
        <v>17989</v>
      </c>
      <c r="P1386" s="56" t="s">
        <v>5906</v>
      </c>
      <c r="Q1386" s="56">
        <v>100</v>
      </c>
      <c r="R1386" s="56" t="s">
        <v>63</v>
      </c>
      <c r="S1386" s="56" t="s">
        <v>149</v>
      </c>
      <c r="T1386" s="58" t="s">
        <v>13</v>
      </c>
      <c r="U1386" s="56" t="s">
        <v>13</v>
      </c>
      <c r="V1386" s="58" t="s">
        <v>7330</v>
      </c>
      <c r="W1386" s="58" t="s">
        <v>13</v>
      </c>
      <c r="X1386" s="58" t="s">
        <v>13</v>
      </c>
      <c r="Y1386" s="58" t="s">
        <v>7330</v>
      </c>
      <c r="Z1386" s="58" t="s">
        <v>13</v>
      </c>
      <c r="AA1386" s="58" t="s">
        <v>13</v>
      </c>
      <c r="AB1386" s="58" t="s">
        <v>7330</v>
      </c>
      <c r="AC1386" s="56" t="s">
        <v>13</v>
      </c>
      <c r="AD1386" s="56" t="s">
        <v>13</v>
      </c>
      <c r="AE1386" s="56" t="s">
        <v>7330</v>
      </c>
      <c r="AF1386" s="56" t="s">
        <v>13</v>
      </c>
      <c r="AG1386" s="56" t="s">
        <v>13</v>
      </c>
      <c r="AH1386" s="56" t="s">
        <v>7330</v>
      </c>
    </row>
    <row r="1387" spans="1:34" ht="24.9" customHeight="1" x14ac:dyDescent="0.3">
      <c r="A1387" s="54" t="s">
        <v>4818</v>
      </c>
      <c r="B1387" s="55" t="s">
        <v>4816</v>
      </c>
      <c r="C1387" s="56" t="s">
        <v>4820</v>
      </c>
      <c r="D1387" s="56" t="s">
        <v>4817</v>
      </c>
      <c r="E1387" s="56">
        <v>1</v>
      </c>
      <c r="F1387" s="56">
        <v>0</v>
      </c>
      <c r="G1387" s="56">
        <v>0</v>
      </c>
      <c r="H1387" s="56">
        <v>1</v>
      </c>
      <c r="I1387" s="56">
        <v>26</v>
      </c>
      <c r="J1387" s="104">
        <v>3.8461538461538464E-2</v>
      </c>
      <c r="K1387" s="56" t="s">
        <v>4819</v>
      </c>
      <c r="L1387" s="56" t="s">
        <v>4821</v>
      </c>
      <c r="M1387" s="56" t="s">
        <v>4820</v>
      </c>
      <c r="N1387" s="56" t="s">
        <v>7375</v>
      </c>
      <c r="O1387" s="56"/>
      <c r="P1387" s="56"/>
      <c r="Q1387" s="56"/>
      <c r="R1387" s="56" t="s">
        <v>18</v>
      </c>
      <c r="S1387" s="56" t="s">
        <v>55</v>
      </c>
      <c r="T1387" s="58" t="s">
        <v>7330</v>
      </c>
      <c r="U1387" s="56" t="s">
        <v>13</v>
      </c>
      <c r="V1387" s="58" t="s">
        <v>13</v>
      </c>
      <c r="W1387" s="58" t="s">
        <v>7330</v>
      </c>
      <c r="X1387" s="58" t="s">
        <v>13</v>
      </c>
      <c r="Y1387" s="58" t="s">
        <v>13</v>
      </c>
      <c r="Z1387" s="58" t="s">
        <v>13</v>
      </c>
      <c r="AA1387" s="58" t="s">
        <v>13</v>
      </c>
      <c r="AB1387" s="58" t="s">
        <v>13</v>
      </c>
      <c r="AC1387" s="56" t="s">
        <v>13</v>
      </c>
      <c r="AD1387" s="56" t="s">
        <v>13</v>
      </c>
      <c r="AE1387" s="56" t="s">
        <v>13</v>
      </c>
      <c r="AF1387" s="56" t="s">
        <v>13</v>
      </c>
      <c r="AG1387" s="56" t="s">
        <v>13</v>
      </c>
      <c r="AH1387" s="56" t="s">
        <v>13</v>
      </c>
    </row>
    <row r="1388" spans="1:34" ht="24.9" customHeight="1" x14ac:dyDescent="0.3">
      <c r="A1388" s="59" t="s">
        <v>5716</v>
      </c>
      <c r="B1388" s="60" t="s">
        <v>5714</v>
      </c>
      <c r="C1388" s="57" t="s">
        <v>5718</v>
      </c>
      <c r="D1388" s="57" t="s">
        <v>5715</v>
      </c>
      <c r="E1388" s="57">
        <v>0</v>
      </c>
      <c r="F1388" s="57">
        <v>1</v>
      </c>
      <c r="G1388" s="57">
        <v>0</v>
      </c>
      <c r="H1388" s="57">
        <v>1</v>
      </c>
      <c r="I1388" s="57">
        <v>13</v>
      </c>
      <c r="J1388" s="104">
        <v>7.6923076923076927E-2</v>
      </c>
      <c r="K1388" s="56" t="s">
        <v>5717</v>
      </c>
      <c r="L1388" s="57" t="s">
        <v>5719</v>
      </c>
      <c r="M1388" s="57" t="s">
        <v>5718</v>
      </c>
      <c r="N1388" s="57">
        <v>100</v>
      </c>
      <c r="O1388" s="57"/>
      <c r="P1388" s="57"/>
      <c r="Q1388" s="57"/>
      <c r="R1388" s="57" t="s">
        <v>18</v>
      </c>
      <c r="S1388" s="57" t="s">
        <v>55</v>
      </c>
      <c r="T1388" s="61" t="s">
        <v>13</v>
      </c>
      <c r="U1388" s="56" t="s">
        <v>7330</v>
      </c>
      <c r="V1388" s="61" t="s">
        <v>13</v>
      </c>
      <c r="W1388" s="61" t="s">
        <v>13</v>
      </c>
      <c r="X1388" s="61" t="s">
        <v>7330</v>
      </c>
      <c r="Y1388" s="61" t="s">
        <v>13</v>
      </c>
      <c r="Z1388" s="61" t="s">
        <v>13</v>
      </c>
      <c r="AA1388" s="61" t="s">
        <v>13</v>
      </c>
      <c r="AB1388" s="61" t="s">
        <v>13</v>
      </c>
      <c r="AC1388" s="56" t="s">
        <v>13</v>
      </c>
      <c r="AD1388" s="56" t="s">
        <v>7330</v>
      </c>
      <c r="AE1388" s="56" t="s">
        <v>13</v>
      </c>
      <c r="AF1388" s="56" t="s">
        <v>13</v>
      </c>
      <c r="AG1388" s="56" t="s">
        <v>13</v>
      </c>
      <c r="AH1388" s="56" t="s">
        <v>13</v>
      </c>
    </row>
    <row r="1389" spans="1:34" ht="24.9" customHeight="1" x14ac:dyDescent="0.3">
      <c r="A1389" s="54" t="s">
        <v>5286</v>
      </c>
      <c r="B1389" s="55" t="s">
        <v>5270</v>
      </c>
      <c r="C1389" s="56" t="s">
        <v>5274</v>
      </c>
      <c r="D1389" s="56" t="s">
        <v>5271</v>
      </c>
      <c r="E1389" s="56">
        <v>9</v>
      </c>
      <c r="F1389" s="56">
        <v>1</v>
      </c>
      <c r="G1389" s="56">
        <v>10</v>
      </c>
      <c r="H1389" s="56">
        <v>20</v>
      </c>
      <c r="I1389" s="56">
        <v>42</v>
      </c>
      <c r="J1389" s="104">
        <v>0.47599999999999998</v>
      </c>
      <c r="K1389" s="56" t="s">
        <v>5287</v>
      </c>
      <c r="L1389" s="56" t="s">
        <v>5275</v>
      </c>
      <c r="M1389" s="56" t="s">
        <v>5276</v>
      </c>
      <c r="N1389" s="56">
        <v>100</v>
      </c>
      <c r="O1389" s="56"/>
      <c r="P1389" s="56"/>
      <c r="Q1389" s="56"/>
      <c r="R1389" s="56" t="s">
        <v>18</v>
      </c>
      <c r="S1389" s="56" t="s">
        <v>680</v>
      </c>
      <c r="T1389" s="58" t="s">
        <v>13</v>
      </c>
      <c r="U1389" s="56" t="s">
        <v>13</v>
      </c>
      <c r="V1389" s="58" t="s">
        <v>7330</v>
      </c>
      <c r="W1389" s="58" t="s">
        <v>13</v>
      </c>
      <c r="X1389" s="58" t="s">
        <v>13</v>
      </c>
      <c r="Y1389" s="58" t="s">
        <v>7330</v>
      </c>
      <c r="Z1389" s="58" t="s">
        <v>13</v>
      </c>
      <c r="AA1389" s="58" t="s">
        <v>13</v>
      </c>
      <c r="AB1389" s="58" t="s">
        <v>7330</v>
      </c>
      <c r="AC1389" s="56" t="s">
        <v>13</v>
      </c>
      <c r="AD1389" s="56" t="s">
        <v>13</v>
      </c>
      <c r="AE1389" s="56" t="s">
        <v>7330</v>
      </c>
      <c r="AF1389" s="56" t="s">
        <v>13</v>
      </c>
      <c r="AG1389" s="56" t="s">
        <v>13</v>
      </c>
      <c r="AH1389" s="56" t="s">
        <v>7330</v>
      </c>
    </row>
    <row r="1390" spans="1:34" ht="24.9" customHeight="1" x14ac:dyDescent="0.3">
      <c r="A1390" s="59" t="s">
        <v>6301</v>
      </c>
      <c r="B1390" s="60" t="s">
        <v>6299</v>
      </c>
      <c r="C1390" s="57" t="s">
        <v>6303</v>
      </c>
      <c r="D1390" s="57" t="s">
        <v>6300</v>
      </c>
      <c r="E1390" s="57">
        <v>2</v>
      </c>
      <c r="F1390" s="57">
        <v>1</v>
      </c>
      <c r="G1390" s="57">
        <v>2</v>
      </c>
      <c r="H1390" s="57">
        <v>5</v>
      </c>
      <c r="I1390" s="57">
        <v>21</v>
      </c>
      <c r="J1390" s="104">
        <v>0.23809523809523808</v>
      </c>
      <c r="K1390" s="56" t="s">
        <v>6302</v>
      </c>
      <c r="L1390" s="57" t="s">
        <v>6304</v>
      </c>
      <c r="M1390" s="57" t="s">
        <v>6303</v>
      </c>
      <c r="N1390" s="57">
        <v>100</v>
      </c>
      <c r="O1390" s="57"/>
      <c r="P1390" s="57"/>
      <c r="Q1390" s="57"/>
      <c r="R1390" s="57" t="s">
        <v>18</v>
      </c>
      <c r="S1390" s="56" t="s">
        <v>102</v>
      </c>
      <c r="T1390" s="61" t="s">
        <v>13</v>
      </c>
      <c r="U1390" s="56" t="s">
        <v>7330</v>
      </c>
      <c r="V1390" s="61" t="s">
        <v>13</v>
      </c>
      <c r="W1390" s="61" t="s">
        <v>13</v>
      </c>
      <c r="X1390" s="61" t="s">
        <v>7330</v>
      </c>
      <c r="Y1390" s="61" t="s">
        <v>13</v>
      </c>
      <c r="Z1390" s="61" t="s">
        <v>13</v>
      </c>
      <c r="AA1390" s="58" t="s">
        <v>7330</v>
      </c>
      <c r="AB1390" s="61" t="s">
        <v>13</v>
      </c>
      <c r="AC1390" s="56" t="s">
        <v>13</v>
      </c>
      <c r="AD1390" s="56" t="s">
        <v>7330</v>
      </c>
      <c r="AE1390" s="56" t="s">
        <v>13</v>
      </c>
      <c r="AF1390" s="56" t="s">
        <v>13</v>
      </c>
      <c r="AG1390" s="56" t="s">
        <v>13</v>
      </c>
      <c r="AH1390" s="56" t="s">
        <v>13</v>
      </c>
    </row>
    <row r="1391" spans="1:34" ht="24.9" customHeight="1" x14ac:dyDescent="0.3">
      <c r="A1391" s="59" t="s">
        <v>6444</v>
      </c>
      <c r="B1391" s="60" t="s">
        <v>6442</v>
      </c>
      <c r="C1391" s="57" t="s">
        <v>6446</v>
      </c>
      <c r="D1391" s="57" t="s">
        <v>6443</v>
      </c>
      <c r="E1391" s="57">
        <v>1</v>
      </c>
      <c r="F1391" s="57">
        <v>1</v>
      </c>
      <c r="G1391" s="57">
        <v>2</v>
      </c>
      <c r="H1391" s="57">
        <v>4</v>
      </c>
      <c r="I1391" s="57">
        <v>27</v>
      </c>
      <c r="J1391" s="104">
        <v>0.14814814814814814</v>
      </c>
      <c r="K1391" s="56" t="s">
        <v>6445</v>
      </c>
      <c r="L1391" s="57" t="s">
        <v>6447</v>
      </c>
      <c r="M1391" s="57" t="s">
        <v>6446</v>
      </c>
      <c r="N1391" s="57" t="s">
        <v>7372</v>
      </c>
      <c r="O1391" s="57"/>
      <c r="P1391" s="57"/>
      <c r="Q1391" s="57"/>
      <c r="R1391" s="57" t="s">
        <v>18</v>
      </c>
      <c r="S1391" s="56" t="s">
        <v>130</v>
      </c>
      <c r="T1391" s="61" t="s">
        <v>13</v>
      </c>
      <c r="U1391" s="56" t="s">
        <v>7330</v>
      </c>
      <c r="V1391" s="61" t="s">
        <v>13</v>
      </c>
      <c r="W1391" s="61" t="s">
        <v>13</v>
      </c>
      <c r="X1391" s="61" t="s">
        <v>13</v>
      </c>
      <c r="Y1391" s="61" t="s">
        <v>13</v>
      </c>
      <c r="Z1391" s="61" t="s">
        <v>13</v>
      </c>
      <c r="AA1391" s="61" t="s">
        <v>13</v>
      </c>
      <c r="AB1391" s="61" t="s">
        <v>13</v>
      </c>
      <c r="AC1391" s="56" t="s">
        <v>13</v>
      </c>
      <c r="AD1391" s="56" t="s">
        <v>7330</v>
      </c>
      <c r="AE1391" s="56" t="s">
        <v>13</v>
      </c>
      <c r="AF1391" s="56" t="s">
        <v>13</v>
      </c>
      <c r="AG1391" s="56" t="s">
        <v>13</v>
      </c>
      <c r="AH1391" s="56" t="s">
        <v>13</v>
      </c>
    </row>
    <row r="1392" spans="1:34" ht="24.9" customHeight="1" x14ac:dyDescent="0.3">
      <c r="A1392" s="54" t="s">
        <v>4360</v>
      </c>
      <c r="B1392" s="55" t="s">
        <v>4344</v>
      </c>
      <c r="C1392" s="56" t="s">
        <v>4348</v>
      </c>
      <c r="D1392" s="56" t="s">
        <v>4345</v>
      </c>
      <c r="E1392" s="56">
        <v>11</v>
      </c>
      <c r="F1392" s="56">
        <v>1</v>
      </c>
      <c r="G1392" s="56">
        <v>8</v>
      </c>
      <c r="H1392" s="56">
        <v>20</v>
      </c>
      <c r="I1392" s="56">
        <v>47</v>
      </c>
      <c r="J1392" s="104">
        <v>0.43</v>
      </c>
      <c r="K1392" s="56" t="s">
        <v>4361</v>
      </c>
      <c r="L1392" s="56" t="s">
        <v>4349</v>
      </c>
      <c r="M1392" s="56" t="s">
        <v>4350</v>
      </c>
      <c r="N1392" s="56" t="s">
        <v>7372</v>
      </c>
      <c r="O1392" s="56"/>
      <c r="P1392" s="56"/>
      <c r="Q1392" s="56"/>
      <c r="R1392" s="56" t="s">
        <v>18</v>
      </c>
      <c r="S1392" s="56" t="s">
        <v>465</v>
      </c>
      <c r="T1392" s="58" t="s">
        <v>13</v>
      </c>
      <c r="U1392" s="56" t="s">
        <v>13</v>
      </c>
      <c r="V1392" s="58" t="s">
        <v>7330</v>
      </c>
      <c r="W1392" s="58" t="s">
        <v>13</v>
      </c>
      <c r="X1392" s="58" t="s">
        <v>13</v>
      </c>
      <c r="Y1392" s="58" t="s">
        <v>7330</v>
      </c>
      <c r="Z1392" s="58" t="s">
        <v>13</v>
      </c>
      <c r="AA1392" s="58" t="s">
        <v>7330</v>
      </c>
      <c r="AB1392" s="58" t="s">
        <v>13</v>
      </c>
      <c r="AC1392" s="56" t="s">
        <v>13</v>
      </c>
      <c r="AD1392" s="56" t="s">
        <v>13</v>
      </c>
      <c r="AE1392" s="56" t="s">
        <v>7330</v>
      </c>
      <c r="AF1392" s="56" t="s">
        <v>13</v>
      </c>
      <c r="AG1392" s="56" t="s">
        <v>7330</v>
      </c>
      <c r="AH1392" s="56" t="s">
        <v>13</v>
      </c>
    </row>
    <row r="1393" spans="1:34" ht="24.9" customHeight="1" x14ac:dyDescent="0.3">
      <c r="A1393" s="59" t="s">
        <v>5355</v>
      </c>
      <c r="B1393" s="60" t="s">
        <v>5354</v>
      </c>
      <c r="C1393" s="57" t="s">
        <v>5357</v>
      </c>
      <c r="D1393" s="57"/>
      <c r="E1393" s="57">
        <v>6</v>
      </c>
      <c r="F1393" s="57">
        <v>2</v>
      </c>
      <c r="G1393" s="57">
        <v>4</v>
      </c>
      <c r="H1393" s="57">
        <v>12</v>
      </c>
      <c r="I1393" s="57">
        <v>19</v>
      </c>
      <c r="J1393" s="104">
        <v>0.63157894736842102</v>
      </c>
      <c r="K1393" s="56" t="s">
        <v>5356</v>
      </c>
      <c r="L1393" s="57" t="s">
        <v>5358</v>
      </c>
      <c r="M1393" s="57" t="s">
        <v>202</v>
      </c>
      <c r="N1393" s="57" t="s">
        <v>7378</v>
      </c>
      <c r="O1393" s="57"/>
      <c r="P1393" s="57"/>
      <c r="Q1393" s="57"/>
      <c r="R1393" s="57" t="s">
        <v>18</v>
      </c>
      <c r="S1393" s="56" t="s">
        <v>113</v>
      </c>
      <c r="T1393" s="61" t="s">
        <v>13</v>
      </c>
      <c r="U1393" s="56" t="s">
        <v>7330</v>
      </c>
      <c r="V1393" s="61" t="s">
        <v>13</v>
      </c>
      <c r="W1393" s="61" t="s">
        <v>13</v>
      </c>
      <c r="X1393" s="61" t="s">
        <v>13</v>
      </c>
      <c r="Y1393" s="61" t="s">
        <v>13</v>
      </c>
      <c r="Z1393" s="61" t="s">
        <v>13</v>
      </c>
      <c r="AA1393" s="61" t="s">
        <v>13</v>
      </c>
      <c r="AB1393" s="61" t="s">
        <v>13</v>
      </c>
      <c r="AC1393" s="56" t="s">
        <v>13</v>
      </c>
      <c r="AD1393" s="56" t="s">
        <v>7330</v>
      </c>
      <c r="AE1393" s="56" t="s">
        <v>13</v>
      </c>
      <c r="AF1393" s="56" t="s">
        <v>13</v>
      </c>
      <c r="AG1393" s="56" t="s">
        <v>13</v>
      </c>
      <c r="AH1393" s="56" t="s">
        <v>13</v>
      </c>
    </row>
    <row r="1394" spans="1:34" ht="24.9" customHeight="1" x14ac:dyDescent="0.3">
      <c r="A1394" s="54" t="s">
        <v>4738</v>
      </c>
      <c r="B1394" s="55" t="s">
        <v>4731</v>
      </c>
      <c r="C1394" s="56" t="s">
        <v>4735</v>
      </c>
      <c r="D1394" s="56" t="s">
        <v>4732</v>
      </c>
      <c r="E1394" s="56">
        <v>3</v>
      </c>
      <c r="F1394" s="56">
        <v>1</v>
      </c>
      <c r="G1394" s="56">
        <v>1</v>
      </c>
      <c r="H1394" s="56">
        <v>5</v>
      </c>
      <c r="I1394" s="56">
        <v>15</v>
      </c>
      <c r="J1394" s="104">
        <v>0.33333333333333331</v>
      </c>
      <c r="K1394" s="56" t="s">
        <v>4739</v>
      </c>
      <c r="L1394" s="56" t="s">
        <v>4736</v>
      </c>
      <c r="M1394" s="56" t="s">
        <v>4735</v>
      </c>
      <c r="N1394" s="56">
        <v>100</v>
      </c>
      <c r="O1394" s="56"/>
      <c r="P1394" s="56"/>
      <c r="Q1394" s="56"/>
      <c r="R1394" s="56" t="s">
        <v>18</v>
      </c>
      <c r="S1394" s="56" t="s">
        <v>149</v>
      </c>
      <c r="T1394" s="58" t="s">
        <v>13</v>
      </c>
      <c r="U1394" s="56" t="s">
        <v>13</v>
      </c>
      <c r="V1394" s="58" t="s">
        <v>7330</v>
      </c>
      <c r="W1394" s="58" t="s">
        <v>13</v>
      </c>
      <c r="X1394" s="58" t="s">
        <v>13</v>
      </c>
      <c r="Y1394" s="58" t="s">
        <v>7330</v>
      </c>
      <c r="Z1394" s="58" t="s">
        <v>13</v>
      </c>
      <c r="AA1394" s="58" t="s">
        <v>13</v>
      </c>
      <c r="AB1394" s="58" t="s">
        <v>13</v>
      </c>
      <c r="AC1394" s="56" t="s">
        <v>13</v>
      </c>
      <c r="AD1394" s="56" t="s">
        <v>13</v>
      </c>
      <c r="AE1394" s="56" t="s">
        <v>7330</v>
      </c>
      <c r="AF1394" s="56" t="s">
        <v>7330</v>
      </c>
      <c r="AG1394" s="56" t="s">
        <v>13</v>
      </c>
      <c r="AH1394" s="56" t="s">
        <v>13</v>
      </c>
    </row>
    <row r="1395" spans="1:34" ht="24.9" customHeight="1" x14ac:dyDescent="0.3">
      <c r="A1395" s="54" t="s">
        <v>4740</v>
      </c>
      <c r="B1395" s="55" t="s">
        <v>4731</v>
      </c>
      <c r="C1395" s="56" t="s">
        <v>4735</v>
      </c>
      <c r="D1395" s="56" t="s">
        <v>4732</v>
      </c>
      <c r="E1395" s="56">
        <v>3</v>
      </c>
      <c r="F1395" s="56">
        <v>1</v>
      </c>
      <c r="G1395" s="56">
        <v>1</v>
      </c>
      <c r="H1395" s="56">
        <v>5</v>
      </c>
      <c r="I1395" s="56">
        <v>15</v>
      </c>
      <c r="J1395" s="104">
        <v>0.33333333333333331</v>
      </c>
      <c r="K1395" s="56" t="s">
        <v>4741</v>
      </c>
      <c r="L1395" s="56" t="s">
        <v>4736</v>
      </c>
      <c r="M1395" s="56" t="s">
        <v>4735</v>
      </c>
      <c r="N1395" s="56">
        <v>100</v>
      </c>
      <c r="O1395" s="56"/>
      <c r="P1395" s="56"/>
      <c r="Q1395" s="56"/>
      <c r="R1395" s="56" t="s">
        <v>18</v>
      </c>
      <c r="S1395" s="56" t="s">
        <v>149</v>
      </c>
      <c r="T1395" s="58" t="s">
        <v>7330</v>
      </c>
      <c r="U1395" s="56" t="s">
        <v>13</v>
      </c>
      <c r="V1395" s="58" t="s">
        <v>13</v>
      </c>
      <c r="W1395" s="58" t="s">
        <v>7330</v>
      </c>
      <c r="X1395" s="58" t="s">
        <v>13</v>
      </c>
      <c r="Y1395" s="58" t="s">
        <v>13</v>
      </c>
      <c r="Z1395" s="58" t="s">
        <v>13</v>
      </c>
      <c r="AA1395" s="58" t="s">
        <v>13</v>
      </c>
      <c r="AB1395" s="58" t="s">
        <v>13</v>
      </c>
      <c r="AC1395" s="56" t="s">
        <v>13</v>
      </c>
      <c r="AD1395" s="56" t="s">
        <v>13</v>
      </c>
      <c r="AE1395" s="56" t="s">
        <v>13</v>
      </c>
      <c r="AF1395" s="56" t="s">
        <v>13</v>
      </c>
      <c r="AG1395" s="56" t="s">
        <v>13</v>
      </c>
      <c r="AH1395" s="56" t="s">
        <v>13</v>
      </c>
    </row>
    <row r="1396" spans="1:34" ht="24.9" customHeight="1" x14ac:dyDescent="0.3">
      <c r="A1396" s="54" t="s">
        <v>2863</v>
      </c>
      <c r="B1396" s="55" t="s">
        <v>2862</v>
      </c>
      <c r="C1396" s="56" t="s">
        <v>110</v>
      </c>
      <c r="D1396" s="56"/>
      <c r="E1396" s="56">
        <v>0</v>
      </c>
      <c r="F1396" s="56">
        <v>0</v>
      </c>
      <c r="G1396" s="56">
        <v>1</v>
      </c>
      <c r="H1396" s="56">
        <v>1</v>
      </c>
      <c r="I1396" s="56">
        <v>3</v>
      </c>
      <c r="J1396" s="104">
        <v>0.33333333333333331</v>
      </c>
      <c r="K1396" s="56" t="s">
        <v>2864</v>
      </c>
      <c r="L1396" s="56" t="s">
        <v>2865</v>
      </c>
      <c r="M1396" s="56" t="s">
        <v>202</v>
      </c>
      <c r="N1396" s="56">
        <v>100</v>
      </c>
      <c r="O1396" s="57" t="s">
        <v>17906</v>
      </c>
      <c r="P1396" s="56" t="s">
        <v>2866</v>
      </c>
      <c r="Q1396" s="56">
        <v>100</v>
      </c>
      <c r="R1396" s="56" t="s">
        <v>112</v>
      </c>
      <c r="S1396" s="56" t="s">
        <v>149</v>
      </c>
      <c r="T1396" s="58" t="s">
        <v>13</v>
      </c>
      <c r="U1396" s="56" t="s">
        <v>13</v>
      </c>
      <c r="V1396" s="58" t="s">
        <v>7330</v>
      </c>
      <c r="W1396" s="58" t="s">
        <v>13</v>
      </c>
      <c r="X1396" s="58" t="s">
        <v>13</v>
      </c>
      <c r="Y1396" s="58" t="s">
        <v>7330</v>
      </c>
      <c r="Z1396" s="58" t="s">
        <v>13</v>
      </c>
      <c r="AA1396" s="58" t="s">
        <v>7330</v>
      </c>
      <c r="AB1396" s="58" t="s">
        <v>13</v>
      </c>
      <c r="AC1396" s="56" t="s">
        <v>13</v>
      </c>
      <c r="AD1396" s="56" t="s">
        <v>7330</v>
      </c>
      <c r="AE1396" s="56" t="s">
        <v>13</v>
      </c>
      <c r="AF1396" s="56" t="s">
        <v>13</v>
      </c>
      <c r="AG1396" s="56" t="s">
        <v>7330</v>
      </c>
      <c r="AH1396" s="56" t="s">
        <v>13</v>
      </c>
    </row>
    <row r="1397" spans="1:34" ht="24.9" customHeight="1" x14ac:dyDescent="0.3">
      <c r="A1397" s="54" t="s">
        <v>4883</v>
      </c>
      <c r="B1397" s="55" t="s">
        <v>4877</v>
      </c>
      <c r="C1397" s="56" t="s">
        <v>4881</v>
      </c>
      <c r="D1397" s="56" t="s">
        <v>4878</v>
      </c>
      <c r="E1397" s="56">
        <v>2</v>
      </c>
      <c r="F1397" s="56">
        <v>0</v>
      </c>
      <c r="G1397" s="56">
        <v>1</v>
      </c>
      <c r="H1397" s="56">
        <v>3</v>
      </c>
      <c r="I1397" s="56">
        <v>47</v>
      </c>
      <c r="J1397" s="104">
        <v>6.3829787234042548E-2</v>
      </c>
      <c r="K1397" s="56" t="s">
        <v>4884</v>
      </c>
      <c r="L1397" s="56" t="s">
        <v>4882</v>
      </c>
      <c r="M1397" s="56" t="s">
        <v>4881</v>
      </c>
      <c r="N1397" s="56" t="s">
        <v>7372</v>
      </c>
      <c r="O1397" s="56"/>
      <c r="P1397" s="56"/>
      <c r="Q1397" s="56"/>
      <c r="R1397" s="56" t="s">
        <v>18</v>
      </c>
      <c r="S1397" s="56" t="s">
        <v>403</v>
      </c>
      <c r="T1397" s="58" t="s">
        <v>7330</v>
      </c>
      <c r="U1397" s="56" t="s">
        <v>13</v>
      </c>
      <c r="V1397" s="58" t="s">
        <v>13</v>
      </c>
      <c r="W1397" s="58" t="s">
        <v>7330</v>
      </c>
      <c r="X1397" s="58" t="s">
        <v>13</v>
      </c>
      <c r="Y1397" s="58" t="s">
        <v>13</v>
      </c>
      <c r="Z1397" s="58" t="s">
        <v>13</v>
      </c>
      <c r="AA1397" s="58" t="s">
        <v>13</v>
      </c>
      <c r="AB1397" s="58" t="s">
        <v>13</v>
      </c>
      <c r="AC1397" s="56" t="s">
        <v>13</v>
      </c>
      <c r="AD1397" s="56" t="s">
        <v>13</v>
      </c>
      <c r="AE1397" s="56" t="s">
        <v>13</v>
      </c>
      <c r="AF1397" s="56" t="s">
        <v>13</v>
      </c>
      <c r="AG1397" s="56" t="s">
        <v>13</v>
      </c>
      <c r="AH1397" s="56" t="s">
        <v>13</v>
      </c>
    </row>
    <row r="1398" spans="1:34" ht="24.9" customHeight="1" x14ac:dyDescent="0.3">
      <c r="A1398" s="54" t="s">
        <v>1401</v>
      </c>
      <c r="B1398" s="55" t="s">
        <v>1400</v>
      </c>
      <c r="C1398" s="56" t="s">
        <v>1403</v>
      </c>
      <c r="D1398" s="56"/>
      <c r="E1398" s="56">
        <v>0</v>
      </c>
      <c r="F1398" s="56">
        <v>0</v>
      </c>
      <c r="G1398" s="56">
        <v>1</v>
      </c>
      <c r="H1398" s="56">
        <v>1</v>
      </c>
      <c r="I1398" s="56">
        <v>12</v>
      </c>
      <c r="J1398" s="104">
        <v>8.3333333333333329E-2</v>
      </c>
      <c r="K1398" s="56" t="s">
        <v>1402</v>
      </c>
      <c r="L1398" s="56" t="s">
        <v>1404</v>
      </c>
      <c r="M1398" s="56" t="s">
        <v>1405</v>
      </c>
      <c r="N1398" s="56">
        <v>99</v>
      </c>
      <c r="O1398" s="56"/>
      <c r="P1398" s="56"/>
      <c r="Q1398" s="56"/>
      <c r="R1398" s="56" t="s">
        <v>18</v>
      </c>
      <c r="S1398" s="56" t="s">
        <v>130</v>
      </c>
      <c r="T1398" s="58" t="s">
        <v>13</v>
      </c>
      <c r="U1398" s="56" t="s">
        <v>13</v>
      </c>
      <c r="V1398" s="58" t="s">
        <v>7330</v>
      </c>
      <c r="W1398" s="58" t="s">
        <v>13</v>
      </c>
      <c r="X1398" s="58" t="s">
        <v>13</v>
      </c>
      <c r="Y1398" s="58" t="s">
        <v>7330</v>
      </c>
      <c r="Z1398" s="58" t="s">
        <v>13</v>
      </c>
      <c r="AA1398" s="58" t="s">
        <v>7330</v>
      </c>
      <c r="AB1398" s="58" t="s">
        <v>13</v>
      </c>
      <c r="AC1398" s="56" t="s">
        <v>13</v>
      </c>
      <c r="AD1398" s="56" t="s">
        <v>7330</v>
      </c>
      <c r="AE1398" s="56" t="s">
        <v>13</v>
      </c>
      <c r="AF1398" s="56" t="s">
        <v>13</v>
      </c>
      <c r="AG1398" s="56" t="s">
        <v>7330</v>
      </c>
      <c r="AH1398" s="56" t="s">
        <v>13</v>
      </c>
    </row>
    <row r="1399" spans="1:34" ht="24.9" customHeight="1" x14ac:dyDescent="0.3">
      <c r="A1399" s="54" t="s">
        <v>766</v>
      </c>
      <c r="B1399" s="55" t="s">
        <v>761</v>
      </c>
      <c r="C1399" s="56" t="s">
        <v>110</v>
      </c>
      <c r="D1399" s="56"/>
      <c r="E1399" s="56">
        <v>2</v>
      </c>
      <c r="F1399" s="56">
        <v>1</v>
      </c>
      <c r="G1399" s="56">
        <v>0</v>
      </c>
      <c r="H1399" s="56">
        <v>3</v>
      </c>
      <c r="I1399" s="56">
        <v>16</v>
      </c>
      <c r="J1399" s="104">
        <v>0.1875</v>
      </c>
      <c r="K1399" s="56" t="s">
        <v>767</v>
      </c>
      <c r="L1399" s="56" t="s">
        <v>764</v>
      </c>
      <c r="M1399" s="56" t="s">
        <v>202</v>
      </c>
      <c r="N1399" s="56" t="s">
        <v>7381</v>
      </c>
      <c r="O1399" s="56" t="s">
        <v>17920</v>
      </c>
      <c r="P1399" s="57" t="s">
        <v>765</v>
      </c>
      <c r="Q1399" s="57" t="s">
        <v>7381</v>
      </c>
      <c r="R1399" s="56" t="s">
        <v>112</v>
      </c>
      <c r="S1399" s="57" t="s">
        <v>130</v>
      </c>
      <c r="T1399" s="58" t="s">
        <v>7330</v>
      </c>
      <c r="U1399" s="56" t="s">
        <v>13</v>
      </c>
      <c r="V1399" s="58" t="s">
        <v>13</v>
      </c>
      <c r="W1399" s="58" t="s">
        <v>7330</v>
      </c>
      <c r="X1399" s="58" t="s">
        <v>13</v>
      </c>
      <c r="Y1399" s="58" t="s">
        <v>13</v>
      </c>
      <c r="Z1399" s="58" t="s">
        <v>13</v>
      </c>
      <c r="AA1399" s="58" t="s">
        <v>13</v>
      </c>
      <c r="AB1399" s="58" t="s">
        <v>13</v>
      </c>
      <c r="AC1399" s="56" t="s">
        <v>13</v>
      </c>
      <c r="AD1399" s="56" t="s">
        <v>13</v>
      </c>
      <c r="AE1399" s="56" t="s">
        <v>13</v>
      </c>
      <c r="AF1399" s="56" t="s">
        <v>13</v>
      </c>
      <c r="AG1399" s="56" t="s">
        <v>13</v>
      </c>
      <c r="AH1399" s="56" t="s">
        <v>13</v>
      </c>
    </row>
    <row r="1400" spans="1:34" ht="24.9" customHeight="1" x14ac:dyDescent="0.3">
      <c r="A1400" s="59" t="s">
        <v>6050</v>
      </c>
      <c r="B1400" s="60" t="s">
        <v>6043</v>
      </c>
      <c r="C1400" s="57" t="s">
        <v>6047</v>
      </c>
      <c r="D1400" s="57" t="s">
        <v>6044</v>
      </c>
      <c r="E1400" s="57">
        <v>7</v>
      </c>
      <c r="F1400" s="57">
        <v>7</v>
      </c>
      <c r="G1400" s="57">
        <v>10</v>
      </c>
      <c r="H1400" s="57">
        <v>24</v>
      </c>
      <c r="I1400" s="57">
        <v>52</v>
      </c>
      <c r="J1400" s="104">
        <v>0.46153846153846156</v>
      </c>
      <c r="K1400" s="56" t="s">
        <v>6051</v>
      </c>
      <c r="L1400" s="56" t="s">
        <v>6048</v>
      </c>
      <c r="M1400" s="56" t="s">
        <v>6049</v>
      </c>
      <c r="N1400" s="56">
        <v>100</v>
      </c>
      <c r="O1400" s="56"/>
      <c r="P1400" s="56"/>
      <c r="Q1400" s="56"/>
      <c r="R1400" s="57" t="s">
        <v>18</v>
      </c>
      <c r="S1400" s="56" t="s">
        <v>680</v>
      </c>
      <c r="T1400" s="61" t="s">
        <v>13</v>
      </c>
      <c r="U1400" s="56" t="s">
        <v>7330</v>
      </c>
      <c r="V1400" s="61" t="s">
        <v>13</v>
      </c>
      <c r="W1400" s="61" t="s">
        <v>13</v>
      </c>
      <c r="X1400" s="61" t="s">
        <v>7330</v>
      </c>
      <c r="Y1400" s="61" t="s">
        <v>13</v>
      </c>
      <c r="Z1400" s="61" t="s">
        <v>13</v>
      </c>
      <c r="AA1400" s="58" t="s">
        <v>7330</v>
      </c>
      <c r="AB1400" s="61" t="s">
        <v>13</v>
      </c>
      <c r="AC1400" s="56" t="s">
        <v>13</v>
      </c>
      <c r="AD1400" s="56" t="s">
        <v>13</v>
      </c>
      <c r="AE1400" s="56" t="s">
        <v>13</v>
      </c>
      <c r="AF1400" s="56" t="s">
        <v>13</v>
      </c>
      <c r="AG1400" s="56" t="s">
        <v>13</v>
      </c>
      <c r="AH1400" s="56" t="s">
        <v>13</v>
      </c>
    </row>
    <row r="1401" spans="1:34" ht="24.9" customHeight="1" x14ac:dyDescent="0.3">
      <c r="A1401" s="54" t="s">
        <v>3682</v>
      </c>
      <c r="B1401" s="55" t="s">
        <v>3672</v>
      </c>
      <c r="C1401" s="56" t="s">
        <v>3676</v>
      </c>
      <c r="D1401" s="56" t="s">
        <v>3673</v>
      </c>
      <c r="E1401" s="56">
        <v>1</v>
      </c>
      <c r="F1401" s="56">
        <v>1</v>
      </c>
      <c r="G1401" s="56">
        <v>1</v>
      </c>
      <c r="H1401" s="56">
        <v>3</v>
      </c>
      <c r="I1401" s="56">
        <v>20</v>
      </c>
      <c r="J1401" s="104">
        <v>0.15</v>
      </c>
      <c r="K1401" s="56" t="s">
        <v>3683</v>
      </c>
      <c r="L1401" s="56" t="s">
        <v>3677</v>
      </c>
      <c r="M1401" s="56" t="s">
        <v>3676</v>
      </c>
      <c r="N1401" s="56" t="s">
        <v>7387</v>
      </c>
      <c r="O1401" s="56"/>
      <c r="P1401" s="56"/>
      <c r="Q1401" s="56"/>
      <c r="R1401" s="56" t="s">
        <v>18</v>
      </c>
      <c r="S1401" s="56" t="s">
        <v>102</v>
      </c>
      <c r="T1401" s="58" t="s">
        <v>7330</v>
      </c>
      <c r="U1401" s="56" t="s">
        <v>13</v>
      </c>
      <c r="V1401" s="58" t="s">
        <v>13</v>
      </c>
      <c r="W1401" s="58" t="s">
        <v>7330</v>
      </c>
      <c r="X1401" s="58" t="s">
        <v>13</v>
      </c>
      <c r="Y1401" s="58" t="s">
        <v>13</v>
      </c>
      <c r="Z1401" s="58" t="s">
        <v>13</v>
      </c>
      <c r="AA1401" s="58" t="s">
        <v>13</v>
      </c>
      <c r="AB1401" s="58" t="s">
        <v>13</v>
      </c>
      <c r="AC1401" s="56" t="s">
        <v>13</v>
      </c>
      <c r="AD1401" s="56" t="s">
        <v>13</v>
      </c>
      <c r="AE1401" s="56" t="s">
        <v>13</v>
      </c>
      <c r="AF1401" s="56" t="s">
        <v>13</v>
      </c>
      <c r="AG1401" s="56" t="s">
        <v>13</v>
      </c>
      <c r="AH1401" s="56" t="s">
        <v>13</v>
      </c>
    </row>
    <row r="1402" spans="1:34" ht="24.9" customHeight="1" x14ac:dyDescent="0.3">
      <c r="A1402" s="59" t="s">
        <v>6621</v>
      </c>
      <c r="B1402" s="60" t="s">
        <v>6620</v>
      </c>
      <c r="C1402" s="57" t="s">
        <v>6623</v>
      </c>
      <c r="D1402" s="57"/>
      <c r="E1402" s="57">
        <v>2</v>
      </c>
      <c r="F1402" s="57">
        <v>2</v>
      </c>
      <c r="G1402" s="57">
        <v>1</v>
      </c>
      <c r="H1402" s="57">
        <v>5</v>
      </c>
      <c r="I1402" s="57">
        <v>32</v>
      </c>
      <c r="J1402" s="104">
        <v>0.15625</v>
      </c>
      <c r="K1402" s="56" t="s">
        <v>6622</v>
      </c>
      <c r="L1402" s="57" t="s">
        <v>6624</v>
      </c>
      <c r="M1402" s="57" t="s">
        <v>6625</v>
      </c>
      <c r="N1402" s="57">
        <v>100</v>
      </c>
      <c r="O1402" s="57"/>
      <c r="P1402" s="57"/>
      <c r="Q1402" s="57"/>
      <c r="R1402" s="57" t="s">
        <v>63</v>
      </c>
      <c r="S1402" s="56" t="s">
        <v>250</v>
      </c>
      <c r="T1402" s="61" t="s">
        <v>13</v>
      </c>
      <c r="U1402" s="56" t="s">
        <v>7330</v>
      </c>
      <c r="V1402" s="61" t="s">
        <v>13</v>
      </c>
      <c r="W1402" s="61" t="s">
        <v>13</v>
      </c>
      <c r="X1402" s="61" t="s">
        <v>7330</v>
      </c>
      <c r="Y1402" s="61" t="s">
        <v>13</v>
      </c>
      <c r="Z1402" s="61" t="s">
        <v>13</v>
      </c>
      <c r="AA1402" s="61" t="s">
        <v>13</v>
      </c>
      <c r="AB1402" s="61" t="s">
        <v>13</v>
      </c>
      <c r="AC1402" s="56" t="s">
        <v>13</v>
      </c>
      <c r="AD1402" s="56" t="s">
        <v>13</v>
      </c>
      <c r="AE1402" s="56" t="s">
        <v>13</v>
      </c>
      <c r="AF1402" s="56" t="s">
        <v>13</v>
      </c>
      <c r="AG1402" s="56" t="s">
        <v>13</v>
      </c>
      <c r="AH1402" s="56" t="s">
        <v>13</v>
      </c>
    </row>
    <row r="1403" spans="1:34" ht="24.9" customHeight="1" x14ac:dyDescent="0.3">
      <c r="A1403" s="54" t="s">
        <v>4660</v>
      </c>
      <c r="B1403" s="55" t="s">
        <v>4645</v>
      </c>
      <c r="C1403" s="56" t="s">
        <v>4649</v>
      </c>
      <c r="D1403" s="56" t="s">
        <v>4646</v>
      </c>
      <c r="E1403" s="56">
        <v>7</v>
      </c>
      <c r="F1403" s="56">
        <v>0</v>
      </c>
      <c r="G1403" s="56">
        <v>4</v>
      </c>
      <c r="H1403" s="56">
        <v>11</v>
      </c>
      <c r="I1403" s="56">
        <v>31</v>
      </c>
      <c r="J1403" s="104">
        <v>0.35483870967741937</v>
      </c>
      <c r="K1403" s="56" t="s">
        <v>4661</v>
      </c>
      <c r="L1403" s="56" t="s">
        <v>4650</v>
      </c>
      <c r="M1403" s="56" t="s">
        <v>4649</v>
      </c>
      <c r="N1403" s="56" t="s">
        <v>7374</v>
      </c>
      <c r="O1403" s="56"/>
      <c r="P1403" s="56"/>
      <c r="Q1403" s="56"/>
      <c r="R1403" s="56" t="s">
        <v>63</v>
      </c>
      <c r="S1403" s="56" t="s">
        <v>250</v>
      </c>
      <c r="T1403" s="58" t="s">
        <v>7330</v>
      </c>
      <c r="U1403" s="56" t="s">
        <v>13</v>
      </c>
      <c r="V1403" s="58" t="s">
        <v>13</v>
      </c>
      <c r="W1403" s="58" t="s">
        <v>7330</v>
      </c>
      <c r="X1403" s="58" t="s">
        <v>13</v>
      </c>
      <c r="Y1403" s="58" t="s">
        <v>13</v>
      </c>
      <c r="Z1403" s="58" t="s">
        <v>13</v>
      </c>
      <c r="AA1403" s="58" t="s">
        <v>13</v>
      </c>
      <c r="AB1403" s="58" t="s">
        <v>13</v>
      </c>
      <c r="AC1403" s="56" t="s">
        <v>7330</v>
      </c>
      <c r="AD1403" s="56" t="s">
        <v>13</v>
      </c>
      <c r="AE1403" s="56" t="s">
        <v>13</v>
      </c>
      <c r="AF1403" s="56" t="s">
        <v>13</v>
      </c>
      <c r="AG1403" s="56" t="s">
        <v>13</v>
      </c>
      <c r="AH1403" s="56" t="s">
        <v>13</v>
      </c>
    </row>
    <row r="1404" spans="1:34" ht="24.9" customHeight="1" x14ac:dyDescent="0.3">
      <c r="A1404" s="54" t="s">
        <v>5490</v>
      </c>
      <c r="B1404" s="55" t="s">
        <v>5483</v>
      </c>
      <c r="C1404" s="56" t="s">
        <v>5487</v>
      </c>
      <c r="D1404" s="56" t="s">
        <v>5484</v>
      </c>
      <c r="E1404" s="56">
        <v>1</v>
      </c>
      <c r="F1404" s="56">
        <v>1</v>
      </c>
      <c r="G1404" s="56">
        <v>1</v>
      </c>
      <c r="H1404" s="56">
        <v>3</v>
      </c>
      <c r="I1404" s="56">
        <v>22</v>
      </c>
      <c r="J1404" s="104">
        <v>0.13636363636363635</v>
      </c>
      <c r="K1404" s="56" t="s">
        <v>5491</v>
      </c>
      <c r="L1404" s="56" t="s">
        <v>5488</v>
      </c>
      <c r="M1404" s="56" t="s">
        <v>5489</v>
      </c>
      <c r="N1404" s="56">
        <v>100</v>
      </c>
      <c r="O1404" s="56"/>
      <c r="P1404" s="56"/>
      <c r="Q1404" s="56"/>
      <c r="R1404" s="56" t="s">
        <v>18</v>
      </c>
      <c r="S1404" s="56" t="s">
        <v>102</v>
      </c>
      <c r="T1404" s="58" t="s">
        <v>13</v>
      </c>
      <c r="U1404" s="56" t="s">
        <v>13</v>
      </c>
      <c r="V1404" s="58" t="s">
        <v>7330</v>
      </c>
      <c r="W1404" s="58" t="s">
        <v>7330</v>
      </c>
      <c r="X1404" s="58" t="s">
        <v>13</v>
      </c>
      <c r="Y1404" s="58" t="s">
        <v>13</v>
      </c>
      <c r="Z1404" s="58" t="s">
        <v>13</v>
      </c>
      <c r="AA1404" s="58" t="s">
        <v>13</v>
      </c>
      <c r="AB1404" s="58" t="s">
        <v>13</v>
      </c>
      <c r="AC1404" s="56" t="s">
        <v>13</v>
      </c>
      <c r="AD1404" s="56" t="s">
        <v>7330</v>
      </c>
      <c r="AE1404" s="56" t="s">
        <v>13</v>
      </c>
      <c r="AF1404" s="56" t="s">
        <v>13</v>
      </c>
      <c r="AG1404" s="56" t="s">
        <v>13</v>
      </c>
      <c r="AH1404" s="56" t="s">
        <v>13</v>
      </c>
    </row>
    <row r="1405" spans="1:34" ht="24.9" customHeight="1" x14ac:dyDescent="0.3">
      <c r="A1405" s="59" t="s">
        <v>5679</v>
      </c>
      <c r="B1405" s="60" t="s">
        <v>5672</v>
      </c>
      <c r="C1405" s="57" t="s">
        <v>5676</v>
      </c>
      <c r="D1405" s="57" t="s">
        <v>5673</v>
      </c>
      <c r="E1405" s="57">
        <v>2</v>
      </c>
      <c r="F1405" s="57">
        <v>7</v>
      </c>
      <c r="G1405" s="57">
        <v>1</v>
      </c>
      <c r="H1405" s="57">
        <v>10</v>
      </c>
      <c r="I1405" s="57">
        <v>51</v>
      </c>
      <c r="J1405" s="104">
        <v>0.19607843137254902</v>
      </c>
      <c r="K1405" s="56" t="s">
        <v>5680</v>
      </c>
      <c r="L1405" s="57" t="s">
        <v>5677</v>
      </c>
      <c r="M1405" s="57" t="s">
        <v>5678</v>
      </c>
      <c r="N1405" s="57">
        <v>100</v>
      </c>
      <c r="O1405" s="57"/>
      <c r="P1405" s="57"/>
      <c r="Q1405" s="57"/>
      <c r="R1405" s="57" t="s">
        <v>18</v>
      </c>
      <c r="S1405" s="57" t="s">
        <v>680</v>
      </c>
      <c r="T1405" s="61" t="s">
        <v>13</v>
      </c>
      <c r="U1405" s="56" t="s">
        <v>7330</v>
      </c>
      <c r="V1405" s="61" t="s">
        <v>13</v>
      </c>
      <c r="W1405" s="61" t="s">
        <v>13</v>
      </c>
      <c r="X1405" s="61" t="s">
        <v>7330</v>
      </c>
      <c r="Y1405" s="61" t="s">
        <v>13</v>
      </c>
      <c r="Z1405" s="61" t="s">
        <v>13</v>
      </c>
      <c r="AA1405" s="61" t="s">
        <v>13</v>
      </c>
      <c r="AB1405" s="61" t="s">
        <v>13</v>
      </c>
      <c r="AC1405" s="56" t="s">
        <v>13</v>
      </c>
      <c r="AD1405" s="56" t="s">
        <v>7330</v>
      </c>
      <c r="AE1405" s="56" t="s">
        <v>13</v>
      </c>
      <c r="AF1405" s="56" t="s">
        <v>13</v>
      </c>
      <c r="AG1405" s="56" t="s">
        <v>7330</v>
      </c>
      <c r="AH1405" s="56" t="s">
        <v>13</v>
      </c>
    </row>
    <row r="1406" spans="1:34" ht="24.9" customHeight="1" x14ac:dyDescent="0.3">
      <c r="A1406" s="59" t="s">
        <v>2723</v>
      </c>
      <c r="B1406" s="60" t="s">
        <v>2721</v>
      </c>
      <c r="C1406" s="57" t="s">
        <v>2725</v>
      </c>
      <c r="D1406" s="57" t="s">
        <v>2722</v>
      </c>
      <c r="E1406" s="57">
        <v>1</v>
      </c>
      <c r="F1406" s="57">
        <v>1</v>
      </c>
      <c r="G1406" s="57">
        <v>0</v>
      </c>
      <c r="H1406" s="57">
        <v>2</v>
      </c>
      <c r="I1406" s="57">
        <v>25</v>
      </c>
      <c r="J1406" s="104">
        <v>0.08</v>
      </c>
      <c r="K1406" s="56" t="s">
        <v>2724</v>
      </c>
      <c r="L1406" s="57" t="s">
        <v>2726</v>
      </c>
      <c r="M1406" s="57" t="s">
        <v>2725</v>
      </c>
      <c r="N1406" s="57" t="s">
        <v>7372</v>
      </c>
      <c r="O1406" s="57"/>
      <c r="P1406" s="57"/>
      <c r="Q1406" s="57"/>
      <c r="R1406" s="57" t="s">
        <v>18</v>
      </c>
      <c r="S1406" s="57" t="s">
        <v>55</v>
      </c>
      <c r="T1406" s="61" t="s">
        <v>13</v>
      </c>
      <c r="U1406" s="56" t="s">
        <v>7330</v>
      </c>
      <c r="V1406" s="61" t="s">
        <v>13</v>
      </c>
      <c r="W1406" s="61" t="s">
        <v>13</v>
      </c>
      <c r="X1406" s="61" t="s">
        <v>13</v>
      </c>
      <c r="Y1406" s="61" t="s">
        <v>13</v>
      </c>
      <c r="Z1406" s="61" t="s">
        <v>13</v>
      </c>
      <c r="AA1406" s="58" t="s">
        <v>7330</v>
      </c>
      <c r="AB1406" s="61" t="s">
        <v>13</v>
      </c>
      <c r="AC1406" s="56" t="s">
        <v>13</v>
      </c>
      <c r="AD1406" s="56" t="s">
        <v>7330</v>
      </c>
      <c r="AE1406" s="56" t="s">
        <v>13</v>
      </c>
      <c r="AF1406" s="56" t="s">
        <v>13</v>
      </c>
      <c r="AG1406" s="56" t="s">
        <v>7330</v>
      </c>
      <c r="AH1406" s="56" t="s">
        <v>13</v>
      </c>
    </row>
    <row r="1407" spans="1:34" ht="24.9" customHeight="1" x14ac:dyDescent="0.3">
      <c r="A1407" s="59" t="s">
        <v>1105</v>
      </c>
      <c r="B1407" s="60" t="s">
        <v>1099</v>
      </c>
      <c r="C1407" s="57" t="s">
        <v>1103</v>
      </c>
      <c r="D1407" s="57" t="s">
        <v>1100</v>
      </c>
      <c r="E1407" s="57">
        <v>5</v>
      </c>
      <c r="F1407" s="57">
        <v>2</v>
      </c>
      <c r="G1407" s="57">
        <v>10</v>
      </c>
      <c r="H1407" s="57">
        <v>17</v>
      </c>
      <c r="I1407" s="57">
        <v>46</v>
      </c>
      <c r="J1407" s="104">
        <v>0.36956521739130432</v>
      </c>
      <c r="K1407" s="56" t="s">
        <v>1106</v>
      </c>
      <c r="L1407" s="56" t="s">
        <v>1104</v>
      </c>
      <c r="M1407" s="56" t="s">
        <v>1103</v>
      </c>
      <c r="N1407" s="56">
        <v>100</v>
      </c>
      <c r="O1407" s="56"/>
      <c r="P1407" s="56"/>
      <c r="Q1407" s="56"/>
      <c r="R1407" s="57" t="s">
        <v>18</v>
      </c>
      <c r="S1407" s="57" t="s">
        <v>55</v>
      </c>
      <c r="T1407" s="61" t="s">
        <v>13</v>
      </c>
      <c r="U1407" s="56" t="s">
        <v>7330</v>
      </c>
      <c r="V1407" s="61" t="s">
        <v>13</v>
      </c>
      <c r="W1407" s="61" t="s">
        <v>13</v>
      </c>
      <c r="X1407" s="61" t="s">
        <v>13</v>
      </c>
      <c r="Y1407" s="61" t="s">
        <v>13</v>
      </c>
      <c r="Z1407" s="61" t="s">
        <v>13</v>
      </c>
      <c r="AA1407" s="61" t="s">
        <v>13</v>
      </c>
      <c r="AB1407" s="61" t="s">
        <v>13</v>
      </c>
      <c r="AC1407" s="56" t="s">
        <v>13</v>
      </c>
      <c r="AD1407" s="56" t="s">
        <v>13</v>
      </c>
      <c r="AE1407" s="56" t="s">
        <v>13</v>
      </c>
      <c r="AF1407" s="56" t="s">
        <v>13</v>
      </c>
      <c r="AG1407" s="56" t="s">
        <v>7330</v>
      </c>
      <c r="AH1407" s="56" t="s">
        <v>13</v>
      </c>
    </row>
    <row r="1408" spans="1:34" ht="24.9" customHeight="1" x14ac:dyDescent="0.3">
      <c r="A1408" s="59" t="s">
        <v>3686</v>
      </c>
      <c r="B1408" s="60" t="s">
        <v>3684</v>
      </c>
      <c r="C1408" s="57" t="s">
        <v>3688</v>
      </c>
      <c r="D1408" s="57" t="s">
        <v>3685</v>
      </c>
      <c r="E1408" s="57">
        <v>1</v>
      </c>
      <c r="F1408" s="57">
        <v>1</v>
      </c>
      <c r="G1408" s="57">
        <v>1</v>
      </c>
      <c r="H1408" s="57">
        <v>3</v>
      </c>
      <c r="I1408" s="57">
        <v>21</v>
      </c>
      <c r="J1408" s="104">
        <v>0.14285714285714285</v>
      </c>
      <c r="K1408" s="56" t="s">
        <v>3687</v>
      </c>
      <c r="L1408" s="57" t="s">
        <v>3689</v>
      </c>
      <c r="M1408" s="57" t="s">
        <v>3690</v>
      </c>
      <c r="N1408" s="57">
        <v>100</v>
      </c>
      <c r="O1408" s="57"/>
      <c r="P1408" s="57"/>
      <c r="Q1408" s="57"/>
      <c r="R1408" s="57" t="s">
        <v>18</v>
      </c>
      <c r="S1408" s="56" t="s">
        <v>465</v>
      </c>
      <c r="T1408" s="61" t="s">
        <v>13</v>
      </c>
      <c r="U1408" s="56" t="s">
        <v>7330</v>
      </c>
      <c r="V1408" s="61" t="s">
        <v>13</v>
      </c>
      <c r="W1408" s="61" t="s">
        <v>13</v>
      </c>
      <c r="X1408" s="61" t="s">
        <v>7330</v>
      </c>
      <c r="Y1408" s="61" t="s">
        <v>13</v>
      </c>
      <c r="Z1408" s="61" t="s">
        <v>13</v>
      </c>
      <c r="AA1408" s="61" t="s">
        <v>13</v>
      </c>
      <c r="AB1408" s="61" t="s">
        <v>13</v>
      </c>
      <c r="AC1408" s="56" t="s">
        <v>13</v>
      </c>
      <c r="AD1408" s="56" t="s">
        <v>13</v>
      </c>
      <c r="AE1408" s="56" t="s">
        <v>13</v>
      </c>
      <c r="AF1408" s="56" t="s">
        <v>13</v>
      </c>
      <c r="AG1408" s="56" t="s">
        <v>13</v>
      </c>
      <c r="AH1408" s="56" t="s">
        <v>13</v>
      </c>
    </row>
    <row r="1409" spans="1:34" ht="24.9" customHeight="1" x14ac:dyDescent="0.3">
      <c r="A1409" s="59" t="s">
        <v>6612</v>
      </c>
      <c r="B1409" s="60" t="s">
        <v>6610</v>
      </c>
      <c r="C1409" s="57" t="s">
        <v>6614</v>
      </c>
      <c r="D1409" s="57" t="s">
        <v>6611</v>
      </c>
      <c r="E1409" s="57">
        <v>1</v>
      </c>
      <c r="F1409" s="57">
        <v>2</v>
      </c>
      <c r="G1409" s="57">
        <v>0</v>
      </c>
      <c r="H1409" s="57">
        <v>3</v>
      </c>
      <c r="I1409" s="57">
        <v>7</v>
      </c>
      <c r="J1409" s="104">
        <v>0.42857142857142855</v>
      </c>
      <c r="K1409" s="56" t="s">
        <v>6613</v>
      </c>
      <c r="L1409" s="57" t="s">
        <v>6615</v>
      </c>
      <c r="M1409" s="57" t="s">
        <v>6614</v>
      </c>
      <c r="N1409" s="57">
        <v>100</v>
      </c>
      <c r="O1409" s="57"/>
      <c r="P1409" s="57"/>
      <c r="Q1409" s="57"/>
      <c r="R1409" s="57" t="s">
        <v>112</v>
      </c>
      <c r="S1409" s="57" t="s">
        <v>418</v>
      </c>
      <c r="T1409" s="61" t="s">
        <v>13</v>
      </c>
      <c r="U1409" s="56" t="s">
        <v>7330</v>
      </c>
      <c r="V1409" s="61" t="s">
        <v>13</v>
      </c>
      <c r="W1409" s="61" t="s">
        <v>13</v>
      </c>
      <c r="X1409" s="61" t="s">
        <v>7330</v>
      </c>
      <c r="Y1409" s="61" t="s">
        <v>13</v>
      </c>
      <c r="Z1409" s="61" t="s">
        <v>13</v>
      </c>
      <c r="AA1409" s="58" t="s">
        <v>7330</v>
      </c>
      <c r="AB1409" s="61" t="s">
        <v>13</v>
      </c>
      <c r="AC1409" s="56" t="s">
        <v>13</v>
      </c>
      <c r="AD1409" s="56" t="s">
        <v>7330</v>
      </c>
      <c r="AE1409" s="56" t="s">
        <v>13</v>
      </c>
      <c r="AF1409" s="56" t="s">
        <v>13</v>
      </c>
      <c r="AG1409" s="56" t="s">
        <v>7330</v>
      </c>
      <c r="AH1409" s="56" t="s">
        <v>13</v>
      </c>
    </row>
    <row r="1410" spans="1:34" ht="24.9" customHeight="1" x14ac:dyDescent="0.3">
      <c r="A1410" s="59" t="s">
        <v>5519</v>
      </c>
      <c r="B1410" s="60" t="s">
        <v>5518</v>
      </c>
      <c r="C1410" s="57" t="s">
        <v>110</v>
      </c>
      <c r="D1410" s="57"/>
      <c r="E1410" s="57">
        <v>6</v>
      </c>
      <c r="F1410" s="57">
        <v>2</v>
      </c>
      <c r="G1410" s="57">
        <v>0</v>
      </c>
      <c r="H1410" s="57">
        <v>8</v>
      </c>
      <c r="I1410" s="57">
        <v>18</v>
      </c>
      <c r="J1410" s="104">
        <v>0.44444444444444442</v>
      </c>
      <c r="K1410" s="56" t="s">
        <v>5520</v>
      </c>
      <c r="L1410" s="57" t="s">
        <v>5521</v>
      </c>
      <c r="M1410" s="57" t="s">
        <v>202</v>
      </c>
      <c r="N1410" s="57">
        <v>100</v>
      </c>
      <c r="O1410" s="57" t="s">
        <v>17906</v>
      </c>
      <c r="P1410" s="57" t="s">
        <v>5522</v>
      </c>
      <c r="Q1410" s="57">
        <v>100</v>
      </c>
      <c r="R1410" s="57" t="s">
        <v>112</v>
      </c>
      <c r="S1410" s="57" t="s">
        <v>250</v>
      </c>
      <c r="T1410" s="61" t="s">
        <v>13</v>
      </c>
      <c r="U1410" s="56" t="s">
        <v>7330</v>
      </c>
      <c r="V1410" s="61" t="s">
        <v>13</v>
      </c>
      <c r="W1410" s="61" t="s">
        <v>13</v>
      </c>
      <c r="X1410" s="61" t="s">
        <v>13</v>
      </c>
      <c r="Y1410" s="61" t="s">
        <v>13</v>
      </c>
      <c r="Z1410" s="61" t="s">
        <v>13</v>
      </c>
      <c r="AA1410" s="58" t="s">
        <v>7330</v>
      </c>
      <c r="AB1410" s="61" t="s">
        <v>13</v>
      </c>
      <c r="AC1410" s="56" t="s">
        <v>13</v>
      </c>
      <c r="AD1410" s="56" t="s">
        <v>13</v>
      </c>
      <c r="AE1410" s="56" t="s">
        <v>13</v>
      </c>
      <c r="AF1410" s="56" t="s">
        <v>13</v>
      </c>
      <c r="AG1410" s="56" t="s">
        <v>13</v>
      </c>
      <c r="AH1410" s="56" t="s">
        <v>13</v>
      </c>
    </row>
    <row r="1411" spans="1:34" ht="24.9" customHeight="1" x14ac:dyDescent="0.3">
      <c r="A1411" s="59" t="s">
        <v>1504</v>
      </c>
      <c r="B1411" s="60" t="s">
        <v>1503</v>
      </c>
      <c r="C1411" s="57" t="s">
        <v>1506</v>
      </c>
      <c r="D1411" s="57"/>
      <c r="E1411" s="57">
        <v>0</v>
      </c>
      <c r="F1411" s="57">
        <v>1</v>
      </c>
      <c r="G1411" s="57">
        <v>0</v>
      </c>
      <c r="H1411" s="57">
        <v>1</v>
      </c>
      <c r="I1411" s="57">
        <v>10</v>
      </c>
      <c r="J1411" s="104">
        <v>0.1</v>
      </c>
      <c r="K1411" s="56" t="s">
        <v>1505</v>
      </c>
      <c r="L1411" s="57" t="s">
        <v>1507</v>
      </c>
      <c r="M1411" s="57" t="s">
        <v>1506</v>
      </c>
      <c r="N1411" s="57">
        <v>100</v>
      </c>
      <c r="O1411" s="57"/>
      <c r="P1411" s="57"/>
      <c r="Q1411" s="57"/>
      <c r="R1411" s="57" t="s">
        <v>18</v>
      </c>
      <c r="S1411" s="56" t="s">
        <v>534</v>
      </c>
      <c r="T1411" s="61" t="s">
        <v>13</v>
      </c>
      <c r="U1411" s="56" t="s">
        <v>7330</v>
      </c>
      <c r="V1411" s="61" t="s">
        <v>13</v>
      </c>
      <c r="W1411" s="61" t="s">
        <v>13</v>
      </c>
      <c r="X1411" s="61" t="s">
        <v>13</v>
      </c>
      <c r="Y1411" s="61" t="s">
        <v>13</v>
      </c>
      <c r="Z1411" s="61" t="s">
        <v>13</v>
      </c>
      <c r="AA1411" s="58" t="s">
        <v>7330</v>
      </c>
      <c r="AB1411" s="61" t="s">
        <v>13</v>
      </c>
      <c r="AC1411" s="56" t="s">
        <v>13</v>
      </c>
      <c r="AD1411" s="56" t="s">
        <v>7330</v>
      </c>
      <c r="AE1411" s="56" t="s">
        <v>13</v>
      </c>
      <c r="AF1411" s="56" t="s">
        <v>13</v>
      </c>
      <c r="AG1411" s="56" t="s">
        <v>13</v>
      </c>
      <c r="AH1411" s="56" t="s">
        <v>13</v>
      </c>
    </row>
    <row r="1412" spans="1:34" ht="24.9" customHeight="1" x14ac:dyDescent="0.3">
      <c r="A1412" s="54" t="s">
        <v>1733</v>
      </c>
      <c r="B1412" s="55" t="s">
        <v>1726</v>
      </c>
      <c r="C1412" s="56" t="s">
        <v>1730</v>
      </c>
      <c r="D1412" s="56" t="s">
        <v>1727</v>
      </c>
      <c r="E1412" s="56">
        <v>3</v>
      </c>
      <c r="F1412" s="56">
        <v>1</v>
      </c>
      <c r="G1412" s="56">
        <v>0</v>
      </c>
      <c r="H1412" s="56">
        <v>4</v>
      </c>
      <c r="I1412" s="56">
        <v>19</v>
      </c>
      <c r="J1412" s="104">
        <v>0.21052631578947367</v>
      </c>
      <c r="K1412" s="56" t="s">
        <v>1734</v>
      </c>
      <c r="L1412" s="56" t="s">
        <v>1731</v>
      </c>
      <c r="M1412" s="56" t="s">
        <v>1732</v>
      </c>
      <c r="N1412" s="56" t="s">
        <v>7374</v>
      </c>
      <c r="O1412" s="56"/>
      <c r="P1412" s="56"/>
      <c r="Q1412" s="56"/>
      <c r="R1412" s="56" t="s">
        <v>18</v>
      </c>
      <c r="S1412" s="56" t="s">
        <v>680</v>
      </c>
      <c r="T1412" s="58" t="s">
        <v>7330</v>
      </c>
      <c r="U1412" s="56" t="s">
        <v>13</v>
      </c>
      <c r="V1412" s="58" t="s">
        <v>13</v>
      </c>
      <c r="W1412" s="58" t="s">
        <v>7330</v>
      </c>
      <c r="X1412" s="58" t="s">
        <v>13</v>
      </c>
      <c r="Y1412" s="58" t="s">
        <v>13</v>
      </c>
      <c r="Z1412" s="58" t="s">
        <v>13</v>
      </c>
      <c r="AA1412" s="58" t="s">
        <v>13</v>
      </c>
      <c r="AB1412" s="58" t="s">
        <v>13</v>
      </c>
      <c r="AC1412" s="56" t="s">
        <v>13</v>
      </c>
      <c r="AD1412" s="56" t="s">
        <v>13</v>
      </c>
      <c r="AE1412" s="56" t="s">
        <v>13</v>
      </c>
      <c r="AF1412" s="56" t="s">
        <v>7330</v>
      </c>
      <c r="AG1412" s="56" t="s">
        <v>13</v>
      </c>
      <c r="AH1412" s="56" t="s">
        <v>13</v>
      </c>
    </row>
    <row r="1413" spans="1:34" ht="24.9" customHeight="1" x14ac:dyDescent="0.3">
      <c r="A1413" s="54" t="s">
        <v>6086</v>
      </c>
      <c r="B1413" s="55" t="s">
        <v>6043</v>
      </c>
      <c r="C1413" s="56" t="s">
        <v>6047</v>
      </c>
      <c r="D1413" s="56" t="s">
        <v>6044</v>
      </c>
      <c r="E1413" s="56">
        <v>7</v>
      </c>
      <c r="F1413" s="56">
        <v>7</v>
      </c>
      <c r="G1413" s="56">
        <v>10</v>
      </c>
      <c r="H1413" s="56">
        <v>24</v>
      </c>
      <c r="I1413" s="56">
        <v>52</v>
      </c>
      <c r="J1413" s="104">
        <v>0.46153846153846156</v>
      </c>
      <c r="K1413" s="56" t="s">
        <v>6087</v>
      </c>
      <c r="L1413" s="56" t="s">
        <v>6048</v>
      </c>
      <c r="M1413" s="56" t="s">
        <v>6049</v>
      </c>
      <c r="N1413" s="56">
        <v>100</v>
      </c>
      <c r="O1413" s="56"/>
      <c r="P1413" s="56"/>
      <c r="Q1413" s="56"/>
      <c r="R1413" s="56" t="s">
        <v>18</v>
      </c>
      <c r="S1413" s="56" t="s">
        <v>680</v>
      </c>
      <c r="T1413" s="58" t="s">
        <v>7330</v>
      </c>
      <c r="U1413" s="56" t="s">
        <v>13</v>
      </c>
      <c r="V1413" s="58" t="s">
        <v>13</v>
      </c>
      <c r="W1413" s="58" t="s">
        <v>7330</v>
      </c>
      <c r="X1413" s="58" t="s">
        <v>13</v>
      </c>
      <c r="Y1413" s="58" t="s">
        <v>13</v>
      </c>
      <c r="Z1413" s="58" t="s">
        <v>13</v>
      </c>
      <c r="AA1413" s="58" t="s">
        <v>13</v>
      </c>
      <c r="AB1413" s="58" t="s">
        <v>13</v>
      </c>
      <c r="AC1413" s="56" t="s">
        <v>7330</v>
      </c>
      <c r="AD1413" s="56" t="s">
        <v>13</v>
      </c>
      <c r="AE1413" s="56" t="s">
        <v>13</v>
      </c>
      <c r="AF1413" s="56" t="s">
        <v>7330</v>
      </c>
      <c r="AG1413" s="56" t="s">
        <v>13</v>
      </c>
      <c r="AH1413" s="56" t="s">
        <v>13</v>
      </c>
    </row>
    <row r="1414" spans="1:34" ht="24.9" customHeight="1" x14ac:dyDescent="0.3">
      <c r="A1414" s="54" t="s">
        <v>4651</v>
      </c>
      <c r="B1414" s="55" t="s">
        <v>4645</v>
      </c>
      <c r="C1414" s="56" t="s">
        <v>4649</v>
      </c>
      <c r="D1414" s="56" t="s">
        <v>4646</v>
      </c>
      <c r="E1414" s="56">
        <v>7</v>
      </c>
      <c r="F1414" s="56">
        <v>0</v>
      </c>
      <c r="G1414" s="56">
        <v>4</v>
      </c>
      <c r="H1414" s="56">
        <v>11</v>
      </c>
      <c r="I1414" s="56">
        <v>31</v>
      </c>
      <c r="J1414" s="104">
        <v>0.35483870967741937</v>
      </c>
      <c r="K1414" s="56" t="s">
        <v>4652</v>
      </c>
      <c r="L1414" s="56" t="s">
        <v>4650</v>
      </c>
      <c r="M1414" s="56" t="s">
        <v>4649</v>
      </c>
      <c r="N1414" s="56" t="s">
        <v>7374</v>
      </c>
      <c r="O1414" s="56"/>
      <c r="P1414" s="56"/>
      <c r="Q1414" s="56"/>
      <c r="R1414" s="56" t="s">
        <v>63</v>
      </c>
      <c r="S1414" s="56" t="s">
        <v>250</v>
      </c>
      <c r="T1414" s="58" t="s">
        <v>13</v>
      </c>
      <c r="U1414" s="56" t="s">
        <v>13</v>
      </c>
      <c r="V1414" s="58" t="s">
        <v>7330</v>
      </c>
      <c r="W1414" s="58" t="s">
        <v>13</v>
      </c>
      <c r="X1414" s="58" t="s">
        <v>13</v>
      </c>
      <c r="Y1414" s="58" t="s">
        <v>7330</v>
      </c>
      <c r="Z1414" s="58" t="s">
        <v>13</v>
      </c>
      <c r="AA1414" s="58" t="s">
        <v>13</v>
      </c>
      <c r="AB1414" s="58" t="s">
        <v>13</v>
      </c>
      <c r="AC1414" s="56" t="s">
        <v>7330</v>
      </c>
      <c r="AD1414" s="56" t="s">
        <v>13</v>
      </c>
      <c r="AE1414" s="56" t="s">
        <v>13</v>
      </c>
      <c r="AF1414" s="56" t="s">
        <v>13</v>
      </c>
      <c r="AG1414" s="56" t="s">
        <v>13</v>
      </c>
      <c r="AH1414" s="56" t="s">
        <v>13</v>
      </c>
    </row>
    <row r="1415" spans="1:34" ht="24.9" customHeight="1" x14ac:dyDescent="0.3">
      <c r="A1415" s="59" t="s">
        <v>3820</v>
      </c>
      <c r="B1415" s="60" t="s">
        <v>3818</v>
      </c>
      <c r="C1415" s="57" t="s">
        <v>3822</v>
      </c>
      <c r="D1415" s="57" t="s">
        <v>3819</v>
      </c>
      <c r="E1415" s="57">
        <v>1</v>
      </c>
      <c r="F1415" s="57">
        <v>1</v>
      </c>
      <c r="G1415" s="57">
        <v>0</v>
      </c>
      <c r="H1415" s="57">
        <v>2</v>
      </c>
      <c r="I1415" s="57">
        <v>18</v>
      </c>
      <c r="J1415" s="104">
        <v>0.1111111111111111</v>
      </c>
      <c r="K1415" s="56" t="s">
        <v>3821</v>
      </c>
      <c r="L1415" s="57" t="s">
        <v>3823</v>
      </c>
      <c r="M1415" s="57" t="s">
        <v>3824</v>
      </c>
      <c r="N1415" s="57" t="s">
        <v>7397</v>
      </c>
      <c r="O1415" s="57"/>
      <c r="P1415" s="57"/>
      <c r="Q1415" s="57"/>
      <c r="R1415" s="57" t="s">
        <v>63</v>
      </c>
      <c r="S1415" s="57" t="s">
        <v>250</v>
      </c>
      <c r="T1415" s="61" t="s">
        <v>13</v>
      </c>
      <c r="U1415" s="56" t="s">
        <v>7330</v>
      </c>
      <c r="V1415" s="61" t="s">
        <v>13</v>
      </c>
      <c r="W1415" s="61" t="s">
        <v>13</v>
      </c>
      <c r="X1415" s="61" t="s">
        <v>13</v>
      </c>
      <c r="Y1415" s="61" t="s">
        <v>13</v>
      </c>
      <c r="Z1415" s="61" t="s">
        <v>13</v>
      </c>
      <c r="AA1415" s="58" t="s">
        <v>7330</v>
      </c>
      <c r="AB1415" s="61" t="s">
        <v>13</v>
      </c>
      <c r="AC1415" s="56" t="s">
        <v>13</v>
      </c>
      <c r="AD1415" s="56" t="s">
        <v>7330</v>
      </c>
      <c r="AE1415" s="56" t="s">
        <v>13</v>
      </c>
      <c r="AF1415" s="56" t="s">
        <v>13</v>
      </c>
      <c r="AG1415" s="56" t="s">
        <v>7330</v>
      </c>
      <c r="AH1415" s="56" t="s">
        <v>13</v>
      </c>
    </row>
    <row r="1416" spans="1:34" ht="24.9" customHeight="1" x14ac:dyDescent="0.3">
      <c r="A1416" s="54" t="s">
        <v>5760</v>
      </c>
      <c r="B1416" s="55" t="s">
        <v>5755</v>
      </c>
      <c r="C1416" s="56" t="s">
        <v>3529</v>
      </c>
      <c r="D1416" s="56" t="s">
        <v>5756</v>
      </c>
      <c r="E1416" s="56">
        <v>2</v>
      </c>
      <c r="F1416" s="56">
        <v>0</v>
      </c>
      <c r="G1416" s="56">
        <v>3</v>
      </c>
      <c r="H1416" s="56">
        <v>5</v>
      </c>
      <c r="I1416" s="56">
        <v>21</v>
      </c>
      <c r="J1416" s="104">
        <v>0.23809523809523808</v>
      </c>
      <c r="K1416" s="56" t="s">
        <v>5761</v>
      </c>
      <c r="L1416" s="56" t="s">
        <v>5759</v>
      </c>
      <c r="M1416" s="56" t="s">
        <v>3529</v>
      </c>
      <c r="N1416" s="56" t="s">
        <v>7377</v>
      </c>
      <c r="O1416" s="56"/>
      <c r="P1416" s="56"/>
      <c r="Q1416" s="56"/>
      <c r="R1416" s="56" t="s">
        <v>18</v>
      </c>
      <c r="S1416" s="56" t="s">
        <v>102</v>
      </c>
      <c r="T1416" s="58" t="s">
        <v>13</v>
      </c>
      <c r="U1416" s="56" t="s">
        <v>13</v>
      </c>
      <c r="V1416" s="58" t="s">
        <v>7330</v>
      </c>
      <c r="W1416" s="58" t="s">
        <v>13</v>
      </c>
      <c r="X1416" s="58" t="s">
        <v>13</v>
      </c>
      <c r="Y1416" s="58" t="s">
        <v>7330</v>
      </c>
      <c r="Z1416" s="58" t="s">
        <v>7330</v>
      </c>
      <c r="AA1416" s="58" t="s">
        <v>13</v>
      </c>
      <c r="AB1416" s="58" t="s">
        <v>13</v>
      </c>
      <c r="AC1416" s="56" t="s">
        <v>7330</v>
      </c>
      <c r="AD1416" s="56" t="s">
        <v>13</v>
      </c>
      <c r="AE1416" s="56" t="s">
        <v>13</v>
      </c>
      <c r="AF1416" s="56" t="s">
        <v>13</v>
      </c>
      <c r="AG1416" s="56" t="s">
        <v>13</v>
      </c>
      <c r="AH1416" s="56" t="s">
        <v>7330</v>
      </c>
    </row>
    <row r="1417" spans="1:34" ht="24.9" customHeight="1" x14ac:dyDescent="0.3">
      <c r="A1417" s="54" t="s">
        <v>1563</v>
      </c>
      <c r="B1417" s="55" t="s">
        <v>1562</v>
      </c>
      <c r="C1417" s="56" t="s">
        <v>110</v>
      </c>
      <c r="D1417" s="56"/>
      <c r="E1417" s="56">
        <v>1</v>
      </c>
      <c r="F1417" s="56">
        <v>0</v>
      </c>
      <c r="G1417" s="56">
        <v>0</v>
      </c>
      <c r="H1417" s="56">
        <v>1</v>
      </c>
      <c r="I1417" s="56">
        <v>4</v>
      </c>
      <c r="J1417" s="104">
        <v>0.25</v>
      </c>
      <c r="K1417" s="56" t="s">
        <v>1564</v>
      </c>
      <c r="L1417" s="56" t="s">
        <v>1565</v>
      </c>
      <c r="M1417" s="56" t="s">
        <v>110</v>
      </c>
      <c r="N1417" s="56" t="s">
        <v>7399</v>
      </c>
      <c r="O1417" s="56"/>
      <c r="P1417" s="56"/>
      <c r="Q1417" s="56"/>
      <c r="R1417" s="56" t="s">
        <v>18</v>
      </c>
      <c r="S1417" s="57" t="s">
        <v>113</v>
      </c>
      <c r="T1417" s="58" t="s">
        <v>7330</v>
      </c>
      <c r="U1417" s="56" t="s">
        <v>13</v>
      </c>
      <c r="V1417" s="58" t="s">
        <v>13</v>
      </c>
      <c r="W1417" s="58" t="s">
        <v>13</v>
      </c>
      <c r="X1417" s="58" t="s">
        <v>13</v>
      </c>
      <c r="Y1417" s="58" t="s">
        <v>13</v>
      </c>
      <c r="Z1417" s="58" t="s">
        <v>13</v>
      </c>
      <c r="AA1417" s="58" t="s">
        <v>13</v>
      </c>
      <c r="AB1417" s="58" t="s">
        <v>13</v>
      </c>
      <c r="AC1417" s="56" t="s">
        <v>7330</v>
      </c>
      <c r="AD1417" s="56" t="s">
        <v>13</v>
      </c>
      <c r="AE1417" s="56" t="s">
        <v>13</v>
      </c>
      <c r="AF1417" s="56" t="s">
        <v>13</v>
      </c>
      <c r="AG1417" s="56" t="s">
        <v>13</v>
      </c>
      <c r="AH1417" s="56" t="s">
        <v>13</v>
      </c>
    </row>
    <row r="1418" spans="1:34" ht="24.9" customHeight="1" x14ac:dyDescent="0.3">
      <c r="A1418" s="54" t="s">
        <v>1178</v>
      </c>
      <c r="B1418" s="55" t="s">
        <v>1176</v>
      </c>
      <c r="C1418" s="56" t="s">
        <v>1180</v>
      </c>
      <c r="D1418" s="56" t="s">
        <v>1177</v>
      </c>
      <c r="E1418" s="56">
        <v>2</v>
      </c>
      <c r="F1418" s="56">
        <v>0</v>
      </c>
      <c r="G1418" s="56">
        <v>0</v>
      </c>
      <c r="H1418" s="56">
        <v>2</v>
      </c>
      <c r="I1418" s="56">
        <v>19</v>
      </c>
      <c r="J1418" s="104">
        <v>0.10526315789473684</v>
      </c>
      <c r="K1418" s="56" t="s">
        <v>1179</v>
      </c>
      <c r="L1418" s="56" t="s">
        <v>1181</v>
      </c>
      <c r="M1418" s="56" t="s">
        <v>1180</v>
      </c>
      <c r="N1418" s="56">
        <v>100</v>
      </c>
      <c r="O1418" s="56"/>
      <c r="P1418" s="56"/>
      <c r="Q1418" s="56"/>
      <c r="R1418" s="56" t="s">
        <v>18</v>
      </c>
      <c r="S1418" s="57" t="s">
        <v>55</v>
      </c>
      <c r="T1418" s="58" t="s">
        <v>7330</v>
      </c>
      <c r="U1418" s="56" t="s">
        <v>13</v>
      </c>
      <c r="V1418" s="58" t="s">
        <v>13</v>
      </c>
      <c r="W1418" s="58" t="s">
        <v>7330</v>
      </c>
      <c r="X1418" s="58" t="s">
        <v>13</v>
      </c>
      <c r="Y1418" s="58" t="s">
        <v>13</v>
      </c>
      <c r="Z1418" s="58" t="s">
        <v>13</v>
      </c>
      <c r="AA1418" s="58" t="s">
        <v>13</v>
      </c>
      <c r="AB1418" s="58" t="s">
        <v>13</v>
      </c>
      <c r="AC1418" s="56" t="s">
        <v>13</v>
      </c>
      <c r="AD1418" s="56" t="s">
        <v>13</v>
      </c>
      <c r="AE1418" s="56" t="s">
        <v>13</v>
      </c>
      <c r="AF1418" s="56" t="s">
        <v>13</v>
      </c>
      <c r="AG1418" s="56" t="s">
        <v>13</v>
      </c>
      <c r="AH1418" s="56" t="s">
        <v>13</v>
      </c>
    </row>
    <row r="1419" spans="1:34" ht="24.9" customHeight="1" x14ac:dyDescent="0.3">
      <c r="A1419" s="54" t="s">
        <v>7095</v>
      </c>
      <c r="B1419" s="55" t="s">
        <v>7094</v>
      </c>
      <c r="C1419" s="56" t="s">
        <v>110</v>
      </c>
      <c r="D1419" s="56"/>
      <c r="E1419" s="56">
        <v>0</v>
      </c>
      <c r="F1419" s="56">
        <v>0</v>
      </c>
      <c r="G1419" s="56">
        <v>1</v>
      </c>
      <c r="H1419" s="56">
        <v>1</v>
      </c>
      <c r="I1419" s="56">
        <v>5</v>
      </c>
      <c r="J1419" s="104">
        <v>0.2</v>
      </c>
      <c r="K1419" s="56" t="s">
        <v>7096</v>
      </c>
      <c r="L1419" s="56" t="s">
        <v>7097</v>
      </c>
      <c r="M1419" s="56" t="s">
        <v>110</v>
      </c>
      <c r="N1419" s="56">
        <v>100</v>
      </c>
      <c r="O1419" s="56"/>
      <c r="P1419" s="56"/>
      <c r="Q1419" s="56"/>
      <c r="R1419" s="56" t="s">
        <v>112</v>
      </c>
      <c r="S1419" s="57" t="s">
        <v>113</v>
      </c>
      <c r="T1419" s="58" t="s">
        <v>13</v>
      </c>
      <c r="U1419" s="56" t="s">
        <v>13</v>
      </c>
      <c r="V1419" s="58" t="s">
        <v>7330</v>
      </c>
      <c r="W1419" s="58" t="s">
        <v>13</v>
      </c>
      <c r="X1419" s="58" t="s">
        <v>13</v>
      </c>
      <c r="Y1419" s="58" t="s">
        <v>7330</v>
      </c>
      <c r="Z1419" s="58" t="s">
        <v>13</v>
      </c>
      <c r="AA1419" s="58" t="s">
        <v>13</v>
      </c>
      <c r="AB1419" s="58" t="s">
        <v>13</v>
      </c>
      <c r="AC1419" s="56" t="s">
        <v>13</v>
      </c>
      <c r="AD1419" s="56" t="s">
        <v>7330</v>
      </c>
      <c r="AE1419" s="56" t="s">
        <v>13</v>
      </c>
      <c r="AF1419" s="56" t="s">
        <v>13</v>
      </c>
      <c r="AG1419" s="56" t="s">
        <v>13</v>
      </c>
      <c r="AH1419" s="56" t="s">
        <v>13</v>
      </c>
    </row>
    <row r="1420" spans="1:34" ht="24.9" customHeight="1" x14ac:dyDescent="0.3">
      <c r="A1420" s="59" t="s">
        <v>3265</v>
      </c>
      <c r="B1420" s="60" t="s">
        <v>3264</v>
      </c>
      <c r="C1420" s="57" t="s">
        <v>401</v>
      </c>
      <c r="D1420" s="57"/>
      <c r="E1420" s="57">
        <v>2</v>
      </c>
      <c r="F1420" s="57">
        <v>1</v>
      </c>
      <c r="G1420" s="57">
        <v>1</v>
      </c>
      <c r="H1420" s="57">
        <v>4</v>
      </c>
      <c r="I1420" s="57">
        <v>15</v>
      </c>
      <c r="J1420" s="104">
        <v>0.26666666666666666</v>
      </c>
      <c r="K1420" s="56" t="s">
        <v>3266</v>
      </c>
      <c r="L1420" s="57" t="s">
        <v>3267</v>
      </c>
      <c r="M1420" s="57" t="s">
        <v>3268</v>
      </c>
      <c r="N1420" s="57">
        <v>100</v>
      </c>
      <c r="O1420" s="57"/>
      <c r="P1420" s="57"/>
      <c r="Q1420" s="57"/>
      <c r="R1420" s="57" t="s">
        <v>18</v>
      </c>
      <c r="S1420" s="56" t="s">
        <v>403</v>
      </c>
      <c r="T1420" s="61" t="s">
        <v>13</v>
      </c>
      <c r="U1420" s="56" t="s">
        <v>7330</v>
      </c>
      <c r="V1420" s="61" t="s">
        <v>13</v>
      </c>
      <c r="W1420" s="61" t="s">
        <v>13</v>
      </c>
      <c r="X1420" s="61" t="s">
        <v>13</v>
      </c>
      <c r="Y1420" s="61" t="s">
        <v>13</v>
      </c>
      <c r="Z1420" s="61" t="s">
        <v>13</v>
      </c>
      <c r="AA1420" s="61" t="s">
        <v>13</v>
      </c>
      <c r="AB1420" s="61" t="s">
        <v>13</v>
      </c>
      <c r="AC1420" s="56" t="s">
        <v>13</v>
      </c>
      <c r="AD1420" s="56" t="s">
        <v>7330</v>
      </c>
      <c r="AE1420" s="56" t="s">
        <v>13</v>
      </c>
      <c r="AF1420" s="56" t="s">
        <v>13</v>
      </c>
      <c r="AG1420" s="56" t="s">
        <v>13</v>
      </c>
      <c r="AH1420" s="56" t="s">
        <v>13</v>
      </c>
    </row>
    <row r="1421" spans="1:34" ht="24.9" customHeight="1" x14ac:dyDescent="0.3">
      <c r="A1421" s="54" t="s">
        <v>3273</v>
      </c>
      <c r="B1421" s="55" t="s">
        <v>3264</v>
      </c>
      <c r="C1421" s="56" t="s">
        <v>401</v>
      </c>
      <c r="D1421" s="56"/>
      <c r="E1421" s="56">
        <v>2</v>
      </c>
      <c r="F1421" s="56">
        <v>1</v>
      </c>
      <c r="G1421" s="56">
        <v>1</v>
      </c>
      <c r="H1421" s="56">
        <v>4</v>
      </c>
      <c r="I1421" s="56">
        <v>15</v>
      </c>
      <c r="J1421" s="104">
        <v>0.26666666666666666</v>
      </c>
      <c r="K1421" s="56" t="s">
        <v>3270</v>
      </c>
      <c r="L1421" s="56" t="s">
        <v>3267</v>
      </c>
      <c r="M1421" s="56" t="s">
        <v>3268</v>
      </c>
      <c r="N1421" s="56">
        <v>100</v>
      </c>
      <c r="O1421" s="56"/>
      <c r="P1421" s="56"/>
      <c r="Q1421" s="56"/>
      <c r="R1421" s="56" t="s">
        <v>18</v>
      </c>
      <c r="S1421" s="56" t="s">
        <v>403</v>
      </c>
      <c r="T1421" s="58" t="s">
        <v>7330</v>
      </c>
      <c r="U1421" s="56" t="s">
        <v>13</v>
      </c>
      <c r="V1421" s="58" t="s">
        <v>13</v>
      </c>
      <c r="W1421" s="58" t="s">
        <v>7330</v>
      </c>
      <c r="X1421" s="58" t="s">
        <v>13</v>
      </c>
      <c r="Y1421" s="58" t="s">
        <v>13</v>
      </c>
      <c r="Z1421" s="58" t="s">
        <v>13</v>
      </c>
      <c r="AA1421" s="58" t="s">
        <v>13</v>
      </c>
      <c r="AB1421" s="58" t="s">
        <v>13</v>
      </c>
      <c r="AC1421" s="56" t="s">
        <v>13</v>
      </c>
      <c r="AD1421" s="56" t="s">
        <v>13</v>
      </c>
      <c r="AE1421" s="56" t="s">
        <v>13</v>
      </c>
      <c r="AF1421" s="56" t="s">
        <v>13</v>
      </c>
      <c r="AG1421" s="56" t="s">
        <v>13</v>
      </c>
      <c r="AH1421" s="56" t="s">
        <v>13</v>
      </c>
    </row>
    <row r="1422" spans="1:34" ht="24.9" customHeight="1" x14ac:dyDescent="0.3">
      <c r="A1422" s="54" t="s">
        <v>4952</v>
      </c>
      <c r="B1422" s="55" t="s">
        <v>4945</v>
      </c>
      <c r="C1422" s="56" t="s">
        <v>4949</v>
      </c>
      <c r="D1422" s="56" t="s">
        <v>4946</v>
      </c>
      <c r="E1422" s="56">
        <v>1</v>
      </c>
      <c r="F1422" s="56">
        <v>0</v>
      </c>
      <c r="G1422" s="56">
        <v>0</v>
      </c>
      <c r="H1422" s="56">
        <v>1</v>
      </c>
      <c r="I1422" s="56">
        <v>31</v>
      </c>
      <c r="J1422" s="104">
        <v>3.2258064516129031E-2</v>
      </c>
      <c r="K1422" s="56" t="s">
        <v>4953</v>
      </c>
      <c r="L1422" s="56" t="s">
        <v>4950</v>
      </c>
      <c r="M1422" s="56" t="s">
        <v>4951</v>
      </c>
      <c r="N1422" s="56">
        <v>100</v>
      </c>
      <c r="O1422" s="56"/>
      <c r="P1422" s="56"/>
      <c r="Q1422" s="56"/>
      <c r="R1422" s="56" t="s">
        <v>18</v>
      </c>
      <c r="S1422" s="56" t="s">
        <v>465</v>
      </c>
      <c r="T1422" s="58" t="s">
        <v>7330</v>
      </c>
      <c r="U1422" s="56" t="s">
        <v>13</v>
      </c>
      <c r="V1422" s="58" t="s">
        <v>13</v>
      </c>
      <c r="W1422" s="58" t="s">
        <v>13</v>
      </c>
      <c r="X1422" s="58" t="s">
        <v>13</v>
      </c>
      <c r="Y1422" s="58" t="s">
        <v>13</v>
      </c>
      <c r="Z1422" s="58" t="s">
        <v>13</v>
      </c>
      <c r="AA1422" s="58" t="s">
        <v>13</v>
      </c>
      <c r="AB1422" s="58" t="s">
        <v>13</v>
      </c>
      <c r="AC1422" s="56" t="s">
        <v>13</v>
      </c>
      <c r="AD1422" s="56" t="s">
        <v>13</v>
      </c>
      <c r="AE1422" s="56" t="s">
        <v>13</v>
      </c>
      <c r="AF1422" s="56" t="s">
        <v>7330</v>
      </c>
      <c r="AG1422" s="56" t="s">
        <v>13</v>
      </c>
      <c r="AH1422" s="56" t="s">
        <v>13</v>
      </c>
    </row>
    <row r="1423" spans="1:34" ht="24.9" customHeight="1" x14ac:dyDescent="0.3">
      <c r="A1423" s="54" t="s">
        <v>6694</v>
      </c>
      <c r="B1423" s="55" t="s">
        <v>6686</v>
      </c>
      <c r="C1423" s="56" t="s">
        <v>6690</v>
      </c>
      <c r="D1423" s="56" t="s">
        <v>6687</v>
      </c>
      <c r="E1423" s="56">
        <v>3</v>
      </c>
      <c r="F1423" s="56">
        <v>1</v>
      </c>
      <c r="G1423" s="56">
        <v>5</v>
      </c>
      <c r="H1423" s="56">
        <v>9</v>
      </c>
      <c r="I1423" s="56">
        <v>27</v>
      </c>
      <c r="J1423" s="104">
        <v>0.33333333333333331</v>
      </c>
      <c r="K1423" s="56" t="s">
        <v>6695</v>
      </c>
      <c r="L1423" s="56" t="s">
        <v>6691</v>
      </c>
      <c r="M1423" s="56" t="s">
        <v>6690</v>
      </c>
      <c r="N1423" s="56" t="s">
        <v>7387</v>
      </c>
      <c r="O1423" s="56"/>
      <c r="P1423" s="56"/>
      <c r="Q1423" s="56"/>
      <c r="R1423" s="56" t="s">
        <v>18</v>
      </c>
      <c r="S1423" s="56" t="s">
        <v>465</v>
      </c>
      <c r="T1423" s="58" t="s">
        <v>13</v>
      </c>
      <c r="U1423" s="56" t="s">
        <v>13</v>
      </c>
      <c r="V1423" s="58" t="s">
        <v>7330</v>
      </c>
      <c r="W1423" s="58" t="s">
        <v>7330</v>
      </c>
      <c r="X1423" s="58" t="s">
        <v>13</v>
      </c>
      <c r="Y1423" s="58" t="s">
        <v>13</v>
      </c>
      <c r="Z1423" s="58" t="s">
        <v>13</v>
      </c>
      <c r="AA1423" s="58" t="s">
        <v>13</v>
      </c>
      <c r="AB1423" s="58" t="s">
        <v>13</v>
      </c>
      <c r="AC1423" s="56" t="s">
        <v>13</v>
      </c>
      <c r="AD1423" s="56" t="s">
        <v>7330</v>
      </c>
      <c r="AE1423" s="56" t="s">
        <v>13</v>
      </c>
      <c r="AF1423" s="56" t="s">
        <v>7330</v>
      </c>
      <c r="AG1423" s="56" t="s">
        <v>13</v>
      </c>
      <c r="AH1423" s="56" t="s">
        <v>13</v>
      </c>
    </row>
    <row r="1424" spans="1:34" ht="24.9" customHeight="1" x14ac:dyDescent="0.3">
      <c r="A1424" s="54" t="s">
        <v>7220</v>
      </c>
      <c r="B1424" s="55" t="s">
        <v>7218</v>
      </c>
      <c r="C1424" s="56" t="s">
        <v>7222</v>
      </c>
      <c r="D1424" s="56" t="s">
        <v>7219</v>
      </c>
      <c r="E1424" s="56">
        <v>1</v>
      </c>
      <c r="F1424" s="56">
        <v>0</v>
      </c>
      <c r="G1424" s="56">
        <v>0</v>
      </c>
      <c r="H1424" s="56">
        <v>1</v>
      </c>
      <c r="I1424" s="56">
        <v>10</v>
      </c>
      <c r="J1424" s="104">
        <v>0.1</v>
      </c>
      <c r="K1424" s="56" t="s">
        <v>7221</v>
      </c>
      <c r="L1424" s="56" t="s">
        <v>7223</v>
      </c>
      <c r="M1424" s="56" t="s">
        <v>7224</v>
      </c>
      <c r="N1424" s="56">
        <v>100</v>
      </c>
      <c r="O1424" s="56"/>
      <c r="P1424" s="56"/>
      <c r="Q1424" s="56"/>
      <c r="R1424" s="56" t="s">
        <v>18</v>
      </c>
      <c r="S1424" s="56" t="s">
        <v>403</v>
      </c>
      <c r="T1424" s="58" t="s">
        <v>7330</v>
      </c>
      <c r="U1424" s="56" t="s">
        <v>13</v>
      </c>
      <c r="V1424" s="58" t="s">
        <v>13</v>
      </c>
      <c r="W1424" s="58" t="s">
        <v>7330</v>
      </c>
      <c r="X1424" s="58" t="s">
        <v>13</v>
      </c>
      <c r="Y1424" s="58" t="s">
        <v>13</v>
      </c>
      <c r="Z1424" s="58" t="s">
        <v>7330</v>
      </c>
      <c r="AA1424" s="58" t="s">
        <v>13</v>
      </c>
      <c r="AB1424" s="58" t="s">
        <v>13</v>
      </c>
      <c r="AC1424" s="56" t="s">
        <v>7330</v>
      </c>
      <c r="AD1424" s="56" t="s">
        <v>13</v>
      </c>
      <c r="AE1424" s="56" t="s">
        <v>13</v>
      </c>
      <c r="AF1424" s="56" t="s">
        <v>13</v>
      </c>
      <c r="AG1424" s="56" t="s">
        <v>13</v>
      </c>
      <c r="AH1424" s="56" t="s">
        <v>13</v>
      </c>
    </row>
    <row r="1425" spans="1:34" ht="24.9" customHeight="1" x14ac:dyDescent="0.3">
      <c r="A1425" s="59" t="s">
        <v>6425</v>
      </c>
      <c r="B1425" s="60" t="s">
        <v>6423</v>
      </c>
      <c r="C1425" s="57" t="s">
        <v>6427</v>
      </c>
      <c r="D1425" s="57" t="s">
        <v>6424</v>
      </c>
      <c r="E1425" s="57">
        <v>0</v>
      </c>
      <c r="F1425" s="57">
        <v>1</v>
      </c>
      <c r="G1425" s="57">
        <v>0</v>
      </c>
      <c r="H1425" s="57">
        <v>1</v>
      </c>
      <c r="I1425" s="57">
        <v>26</v>
      </c>
      <c r="J1425" s="104">
        <v>3.8461538461538464E-2</v>
      </c>
      <c r="K1425" s="56" t="s">
        <v>6426</v>
      </c>
      <c r="L1425" s="57" t="s">
        <v>6428</v>
      </c>
      <c r="M1425" s="57" t="s">
        <v>6429</v>
      </c>
      <c r="N1425" s="57">
        <v>100</v>
      </c>
      <c r="O1425" s="57"/>
      <c r="P1425" s="57"/>
      <c r="Q1425" s="57"/>
      <c r="R1425" s="57" t="s">
        <v>18</v>
      </c>
      <c r="S1425" s="56" t="s">
        <v>102</v>
      </c>
      <c r="T1425" s="61" t="s">
        <v>13</v>
      </c>
      <c r="U1425" s="56" t="s">
        <v>7330</v>
      </c>
      <c r="V1425" s="61" t="s">
        <v>13</v>
      </c>
      <c r="W1425" s="61" t="s">
        <v>13</v>
      </c>
      <c r="X1425" s="61" t="s">
        <v>7330</v>
      </c>
      <c r="Y1425" s="61" t="s">
        <v>13</v>
      </c>
      <c r="Z1425" s="61" t="s">
        <v>13</v>
      </c>
      <c r="AA1425" s="61" t="s">
        <v>13</v>
      </c>
      <c r="AB1425" s="61" t="s">
        <v>13</v>
      </c>
      <c r="AC1425" s="56" t="s">
        <v>13</v>
      </c>
      <c r="AD1425" s="56" t="s">
        <v>7330</v>
      </c>
      <c r="AE1425" s="56" t="s">
        <v>13</v>
      </c>
      <c r="AF1425" s="56" t="s">
        <v>13</v>
      </c>
      <c r="AG1425" s="56" t="s">
        <v>13</v>
      </c>
      <c r="AH1425" s="56" t="s">
        <v>13</v>
      </c>
    </row>
    <row r="1426" spans="1:34" ht="24.9" customHeight="1" x14ac:dyDescent="0.3">
      <c r="A1426" s="54" t="s">
        <v>6141</v>
      </c>
      <c r="B1426" s="55" t="s">
        <v>6140</v>
      </c>
      <c r="C1426" s="56" t="s">
        <v>6143</v>
      </c>
      <c r="D1426" s="56"/>
      <c r="E1426" s="56">
        <v>1</v>
      </c>
      <c r="F1426" s="56">
        <v>0</v>
      </c>
      <c r="G1426" s="56">
        <v>0</v>
      </c>
      <c r="H1426" s="56">
        <v>1</v>
      </c>
      <c r="I1426" s="56">
        <v>3</v>
      </c>
      <c r="J1426" s="104">
        <v>0.33333333333333331</v>
      </c>
      <c r="K1426" s="56" t="s">
        <v>6142</v>
      </c>
      <c r="L1426" s="56" t="s">
        <v>6144</v>
      </c>
      <c r="M1426" s="56" t="s">
        <v>6145</v>
      </c>
      <c r="N1426" s="56" t="s">
        <v>7387</v>
      </c>
      <c r="O1426" s="56"/>
      <c r="P1426" s="56"/>
      <c r="Q1426" s="56"/>
      <c r="R1426" s="56" t="s">
        <v>18</v>
      </c>
      <c r="S1426" s="56" t="s">
        <v>149</v>
      </c>
      <c r="T1426" s="58" t="s">
        <v>7330</v>
      </c>
      <c r="U1426" s="56" t="s">
        <v>13</v>
      </c>
      <c r="V1426" s="58" t="s">
        <v>13</v>
      </c>
      <c r="W1426" s="58" t="s">
        <v>7330</v>
      </c>
      <c r="X1426" s="58" t="s">
        <v>13</v>
      </c>
      <c r="Y1426" s="58" t="s">
        <v>13</v>
      </c>
      <c r="Z1426" s="58" t="s">
        <v>13</v>
      </c>
      <c r="AA1426" s="58" t="s">
        <v>13</v>
      </c>
      <c r="AB1426" s="58" t="s">
        <v>13</v>
      </c>
      <c r="AC1426" s="56" t="s">
        <v>13</v>
      </c>
      <c r="AD1426" s="56" t="s">
        <v>13</v>
      </c>
      <c r="AE1426" s="56" t="s">
        <v>13</v>
      </c>
      <c r="AF1426" s="56" t="s">
        <v>13</v>
      </c>
      <c r="AG1426" s="56" t="s">
        <v>13</v>
      </c>
      <c r="AH1426" s="56" t="s">
        <v>13</v>
      </c>
    </row>
    <row r="1427" spans="1:34" ht="24.9" customHeight="1" x14ac:dyDescent="0.3">
      <c r="A1427" s="54" t="s">
        <v>6606</v>
      </c>
      <c r="B1427" s="55" t="s">
        <v>6596</v>
      </c>
      <c r="C1427" s="56" t="s">
        <v>6600</v>
      </c>
      <c r="D1427" s="56" t="s">
        <v>6597</v>
      </c>
      <c r="E1427" s="56">
        <v>3</v>
      </c>
      <c r="F1427" s="56">
        <v>0</v>
      </c>
      <c r="G1427" s="56">
        <v>2</v>
      </c>
      <c r="H1427" s="56">
        <v>5</v>
      </c>
      <c r="I1427" s="56">
        <v>14</v>
      </c>
      <c r="J1427" s="104">
        <v>0.35714285714285715</v>
      </c>
      <c r="K1427" s="56" t="s">
        <v>6607</v>
      </c>
      <c r="L1427" s="56" t="s">
        <v>6601</v>
      </c>
      <c r="M1427" s="56" t="s">
        <v>6600</v>
      </c>
      <c r="N1427" s="56" t="s">
        <v>7374</v>
      </c>
      <c r="O1427" s="56"/>
      <c r="P1427" s="56"/>
      <c r="Q1427" s="56"/>
      <c r="R1427" s="56" t="s">
        <v>18</v>
      </c>
      <c r="S1427" s="57" t="s">
        <v>418</v>
      </c>
      <c r="T1427" s="58" t="s">
        <v>7330</v>
      </c>
      <c r="U1427" s="56" t="s">
        <v>13</v>
      </c>
      <c r="V1427" s="58" t="s">
        <v>13</v>
      </c>
      <c r="W1427" s="58" t="s">
        <v>13</v>
      </c>
      <c r="X1427" s="58" t="s">
        <v>13</v>
      </c>
      <c r="Y1427" s="58" t="s">
        <v>13</v>
      </c>
      <c r="Z1427" s="58" t="s">
        <v>13</v>
      </c>
      <c r="AA1427" s="58" t="s">
        <v>13</v>
      </c>
      <c r="AB1427" s="58" t="s">
        <v>13</v>
      </c>
      <c r="AC1427" s="56" t="s">
        <v>7330</v>
      </c>
      <c r="AD1427" s="56" t="s">
        <v>13</v>
      </c>
      <c r="AE1427" s="56" t="s">
        <v>13</v>
      </c>
      <c r="AF1427" s="56" t="s">
        <v>13</v>
      </c>
      <c r="AG1427" s="56" t="s">
        <v>13</v>
      </c>
      <c r="AH1427" s="56" t="s">
        <v>13</v>
      </c>
    </row>
    <row r="1428" spans="1:34" ht="24.9" customHeight="1" x14ac:dyDescent="0.3">
      <c r="A1428" s="54" t="s">
        <v>3535</v>
      </c>
      <c r="B1428" s="55" t="s">
        <v>3525</v>
      </c>
      <c r="C1428" s="56" t="s">
        <v>3529</v>
      </c>
      <c r="D1428" s="56" t="s">
        <v>3526</v>
      </c>
      <c r="E1428" s="56">
        <v>1</v>
      </c>
      <c r="F1428" s="56">
        <v>1</v>
      </c>
      <c r="G1428" s="56">
        <v>2</v>
      </c>
      <c r="H1428" s="56">
        <v>4</v>
      </c>
      <c r="I1428" s="56">
        <v>21</v>
      </c>
      <c r="J1428" s="104">
        <v>0.19047619047619047</v>
      </c>
      <c r="K1428" s="56" t="s">
        <v>3536</v>
      </c>
      <c r="L1428" s="56" t="s">
        <v>3530</v>
      </c>
      <c r="M1428" s="56" t="s">
        <v>3529</v>
      </c>
      <c r="N1428" s="56" t="s">
        <v>7372</v>
      </c>
      <c r="O1428" s="56"/>
      <c r="P1428" s="56"/>
      <c r="Q1428" s="56"/>
      <c r="R1428" s="56" t="s">
        <v>18</v>
      </c>
      <c r="S1428" s="56" t="s">
        <v>102</v>
      </c>
      <c r="T1428" s="58" t="s">
        <v>7330</v>
      </c>
      <c r="U1428" s="56" t="s">
        <v>13</v>
      </c>
      <c r="V1428" s="58" t="s">
        <v>13</v>
      </c>
      <c r="W1428" s="58" t="s">
        <v>7330</v>
      </c>
      <c r="X1428" s="58" t="s">
        <v>13</v>
      </c>
      <c r="Y1428" s="58" t="s">
        <v>13</v>
      </c>
      <c r="Z1428" s="58" t="s">
        <v>13</v>
      </c>
      <c r="AA1428" s="58" t="s">
        <v>13</v>
      </c>
      <c r="AB1428" s="58" t="s">
        <v>13</v>
      </c>
      <c r="AC1428" s="56" t="s">
        <v>13</v>
      </c>
      <c r="AD1428" s="56" t="s">
        <v>13</v>
      </c>
      <c r="AE1428" s="56" t="s">
        <v>13</v>
      </c>
      <c r="AF1428" s="56" t="s">
        <v>13</v>
      </c>
      <c r="AG1428" s="56" t="s">
        <v>13</v>
      </c>
      <c r="AH1428" s="56" t="s">
        <v>13</v>
      </c>
    </row>
    <row r="1429" spans="1:34" ht="24.9" customHeight="1" x14ac:dyDescent="0.3">
      <c r="A1429" s="54" t="s">
        <v>5784</v>
      </c>
      <c r="B1429" s="55" t="s">
        <v>5779</v>
      </c>
      <c r="C1429" s="56" t="s">
        <v>110</v>
      </c>
      <c r="D1429" s="56"/>
      <c r="E1429" s="56">
        <v>1</v>
      </c>
      <c r="F1429" s="56">
        <v>0</v>
      </c>
      <c r="G1429" s="56">
        <v>1</v>
      </c>
      <c r="H1429" s="56">
        <v>2</v>
      </c>
      <c r="I1429" s="56">
        <v>7</v>
      </c>
      <c r="J1429" s="104">
        <v>0.2857142857142857</v>
      </c>
      <c r="K1429" s="56" t="s">
        <v>5785</v>
      </c>
      <c r="L1429" s="56" t="s">
        <v>5782</v>
      </c>
      <c r="M1429" s="56" t="s">
        <v>110</v>
      </c>
      <c r="N1429" s="56" t="s">
        <v>7378</v>
      </c>
      <c r="O1429" s="56" t="s">
        <v>17940</v>
      </c>
      <c r="P1429" s="56" t="s">
        <v>5783</v>
      </c>
      <c r="Q1429" s="56" t="s">
        <v>7378</v>
      </c>
      <c r="R1429" s="56" t="s">
        <v>112</v>
      </c>
      <c r="S1429" s="56" t="s">
        <v>113</v>
      </c>
      <c r="T1429" s="58" t="s">
        <v>7330</v>
      </c>
      <c r="U1429" s="56" t="s">
        <v>13</v>
      </c>
      <c r="V1429" s="58" t="s">
        <v>13</v>
      </c>
      <c r="W1429" s="58" t="s">
        <v>7330</v>
      </c>
      <c r="X1429" s="58" t="s">
        <v>13</v>
      </c>
      <c r="Y1429" s="58" t="s">
        <v>13</v>
      </c>
      <c r="Z1429" s="58" t="s">
        <v>13</v>
      </c>
      <c r="AA1429" s="58" t="s">
        <v>13</v>
      </c>
      <c r="AB1429" s="58" t="s">
        <v>13</v>
      </c>
      <c r="AC1429" s="56" t="s">
        <v>7330</v>
      </c>
      <c r="AD1429" s="56" t="s">
        <v>13</v>
      </c>
      <c r="AE1429" s="56" t="s">
        <v>13</v>
      </c>
      <c r="AF1429" s="56" t="s">
        <v>13</v>
      </c>
      <c r="AG1429" s="56" t="s">
        <v>13</v>
      </c>
      <c r="AH1429" s="56" t="s">
        <v>13</v>
      </c>
    </row>
    <row r="1430" spans="1:34" ht="24.9" customHeight="1" x14ac:dyDescent="0.3">
      <c r="A1430" s="54" t="s">
        <v>3888</v>
      </c>
      <c r="B1430" s="55" t="s">
        <v>3886</v>
      </c>
      <c r="C1430" s="56" t="s">
        <v>3890</v>
      </c>
      <c r="D1430" s="56" t="s">
        <v>3887</v>
      </c>
      <c r="E1430" s="56">
        <v>2</v>
      </c>
      <c r="F1430" s="56">
        <v>0</v>
      </c>
      <c r="G1430" s="56">
        <v>0</v>
      </c>
      <c r="H1430" s="56">
        <v>2</v>
      </c>
      <c r="I1430" s="56">
        <v>59</v>
      </c>
      <c r="J1430" s="104">
        <v>3.3898305084745763E-2</v>
      </c>
      <c r="K1430" s="56" t="s">
        <v>3889</v>
      </c>
      <c r="L1430" s="56" t="s">
        <v>3891</v>
      </c>
      <c r="M1430" s="56" t="s">
        <v>3890</v>
      </c>
      <c r="N1430" s="56" t="s">
        <v>7386</v>
      </c>
      <c r="O1430" s="56"/>
      <c r="P1430" s="56"/>
      <c r="Q1430" s="56"/>
      <c r="R1430" s="56" t="s">
        <v>18</v>
      </c>
      <c r="S1430" s="56" t="s">
        <v>55</v>
      </c>
      <c r="T1430" s="58" t="s">
        <v>7330</v>
      </c>
      <c r="U1430" s="56" t="s">
        <v>13</v>
      </c>
      <c r="V1430" s="58" t="s">
        <v>13</v>
      </c>
      <c r="W1430" s="58" t="s">
        <v>7330</v>
      </c>
      <c r="X1430" s="58" t="s">
        <v>13</v>
      </c>
      <c r="Y1430" s="58" t="s">
        <v>13</v>
      </c>
      <c r="Z1430" s="58" t="s">
        <v>13</v>
      </c>
      <c r="AA1430" s="58" t="s">
        <v>13</v>
      </c>
      <c r="AB1430" s="58" t="s">
        <v>13</v>
      </c>
      <c r="AC1430" s="56" t="s">
        <v>13</v>
      </c>
      <c r="AD1430" s="56" t="s">
        <v>13</v>
      </c>
      <c r="AE1430" s="56" t="s">
        <v>13</v>
      </c>
      <c r="AF1430" s="56" t="s">
        <v>13</v>
      </c>
      <c r="AG1430" s="56" t="s">
        <v>13</v>
      </c>
      <c r="AH1430" s="56" t="s">
        <v>13</v>
      </c>
    </row>
    <row r="1431" spans="1:34" ht="24.9" customHeight="1" x14ac:dyDescent="0.3">
      <c r="A1431" s="54" t="s">
        <v>4044</v>
      </c>
      <c r="B1431" s="55" t="s">
        <v>4038</v>
      </c>
      <c r="C1431" s="56" t="s">
        <v>4042</v>
      </c>
      <c r="D1431" s="56" t="s">
        <v>4039</v>
      </c>
      <c r="E1431" s="56">
        <v>1</v>
      </c>
      <c r="F1431" s="56">
        <v>1</v>
      </c>
      <c r="G1431" s="56">
        <v>1</v>
      </c>
      <c r="H1431" s="56">
        <v>3</v>
      </c>
      <c r="I1431" s="56">
        <v>18</v>
      </c>
      <c r="J1431" s="104">
        <v>0.16666666666666666</v>
      </c>
      <c r="K1431" s="56" t="s">
        <v>4045</v>
      </c>
      <c r="L1431" s="56" t="s">
        <v>4043</v>
      </c>
      <c r="M1431" s="56" t="s">
        <v>4042</v>
      </c>
      <c r="N1431" s="56">
        <v>100</v>
      </c>
      <c r="O1431" s="56"/>
      <c r="P1431" s="56"/>
      <c r="Q1431" s="56"/>
      <c r="R1431" s="56" t="s">
        <v>18</v>
      </c>
      <c r="S1431" s="56" t="s">
        <v>403</v>
      </c>
      <c r="T1431" s="58" t="s">
        <v>13</v>
      </c>
      <c r="U1431" s="56" t="s">
        <v>13</v>
      </c>
      <c r="V1431" s="58" t="s">
        <v>7330</v>
      </c>
      <c r="W1431" s="58" t="s">
        <v>7330</v>
      </c>
      <c r="X1431" s="58" t="s">
        <v>13</v>
      </c>
      <c r="Y1431" s="58" t="s">
        <v>13</v>
      </c>
      <c r="Z1431" s="58" t="s">
        <v>13</v>
      </c>
      <c r="AA1431" s="58" t="s">
        <v>7330</v>
      </c>
      <c r="AB1431" s="58" t="s">
        <v>13</v>
      </c>
      <c r="AC1431" s="56" t="s">
        <v>13</v>
      </c>
      <c r="AD1431" s="56" t="s">
        <v>13</v>
      </c>
      <c r="AE1431" s="56" t="s">
        <v>13</v>
      </c>
      <c r="AF1431" s="56" t="s">
        <v>13</v>
      </c>
      <c r="AG1431" s="56" t="s">
        <v>13</v>
      </c>
      <c r="AH1431" s="56" t="s">
        <v>13</v>
      </c>
    </row>
    <row r="1432" spans="1:34" ht="24.9" customHeight="1" x14ac:dyDescent="0.3">
      <c r="A1432" s="54" t="s">
        <v>3981</v>
      </c>
      <c r="B1432" s="55" t="s">
        <v>3969</v>
      </c>
      <c r="C1432" s="56" t="s">
        <v>3973</v>
      </c>
      <c r="D1432" s="56" t="s">
        <v>3970</v>
      </c>
      <c r="E1432" s="56">
        <v>3</v>
      </c>
      <c r="F1432" s="56">
        <v>3</v>
      </c>
      <c r="G1432" s="56">
        <v>4</v>
      </c>
      <c r="H1432" s="56">
        <v>10</v>
      </c>
      <c r="I1432" s="56">
        <v>50</v>
      </c>
      <c r="J1432" s="104">
        <v>0.2</v>
      </c>
      <c r="K1432" s="56" t="s">
        <v>3982</v>
      </c>
      <c r="L1432" s="56" t="s">
        <v>3974</v>
      </c>
      <c r="M1432" s="56" t="s">
        <v>3975</v>
      </c>
      <c r="N1432" s="56">
        <v>100</v>
      </c>
      <c r="O1432" s="56"/>
      <c r="P1432" s="56"/>
      <c r="Q1432" s="56"/>
      <c r="R1432" s="56" t="s">
        <v>18</v>
      </c>
      <c r="S1432" s="56" t="s">
        <v>465</v>
      </c>
      <c r="T1432" s="58" t="s">
        <v>13</v>
      </c>
      <c r="U1432" s="56" t="s">
        <v>13</v>
      </c>
      <c r="V1432" s="58" t="s">
        <v>7330</v>
      </c>
      <c r="W1432" s="58" t="s">
        <v>13</v>
      </c>
      <c r="X1432" s="58" t="s">
        <v>13</v>
      </c>
      <c r="Y1432" s="58" t="s">
        <v>7330</v>
      </c>
      <c r="Z1432" s="58" t="s">
        <v>13</v>
      </c>
      <c r="AA1432" s="58" t="s">
        <v>7330</v>
      </c>
      <c r="AB1432" s="58" t="s">
        <v>13</v>
      </c>
      <c r="AC1432" s="56" t="s">
        <v>13</v>
      </c>
      <c r="AD1432" s="56" t="s">
        <v>7330</v>
      </c>
      <c r="AE1432" s="56" t="s">
        <v>13</v>
      </c>
      <c r="AF1432" s="56" t="s">
        <v>13</v>
      </c>
      <c r="AG1432" s="56" t="s">
        <v>13</v>
      </c>
      <c r="AH1432" s="56" t="s">
        <v>13</v>
      </c>
    </row>
    <row r="1433" spans="1:34" ht="24.9" customHeight="1" x14ac:dyDescent="0.3">
      <c r="A1433" s="54" t="s">
        <v>5284</v>
      </c>
      <c r="B1433" s="55" t="s">
        <v>5270</v>
      </c>
      <c r="C1433" s="56" t="s">
        <v>5274</v>
      </c>
      <c r="D1433" s="56" t="s">
        <v>5271</v>
      </c>
      <c r="E1433" s="56">
        <v>9</v>
      </c>
      <c r="F1433" s="56">
        <v>1</v>
      </c>
      <c r="G1433" s="56">
        <v>10</v>
      </c>
      <c r="H1433" s="56">
        <v>20</v>
      </c>
      <c r="I1433" s="56">
        <v>42</v>
      </c>
      <c r="J1433" s="104">
        <v>0.47599999999999998</v>
      </c>
      <c r="K1433" s="56" t="s">
        <v>5285</v>
      </c>
      <c r="L1433" s="56" t="s">
        <v>5275</v>
      </c>
      <c r="M1433" s="56" t="s">
        <v>5276</v>
      </c>
      <c r="N1433" s="56">
        <v>100</v>
      </c>
      <c r="O1433" s="56"/>
      <c r="P1433" s="56"/>
      <c r="Q1433" s="56"/>
      <c r="R1433" s="56" t="s">
        <v>18</v>
      </c>
      <c r="S1433" s="56" t="s">
        <v>680</v>
      </c>
      <c r="T1433" s="58" t="s">
        <v>13</v>
      </c>
      <c r="U1433" s="56" t="s">
        <v>13</v>
      </c>
      <c r="V1433" s="58" t="s">
        <v>7330</v>
      </c>
      <c r="W1433" s="58" t="s">
        <v>13</v>
      </c>
      <c r="X1433" s="58" t="s">
        <v>13</v>
      </c>
      <c r="Y1433" s="58" t="s">
        <v>7330</v>
      </c>
      <c r="Z1433" s="58" t="s">
        <v>13</v>
      </c>
      <c r="AA1433" s="58" t="s">
        <v>13</v>
      </c>
      <c r="AB1433" s="58" t="s">
        <v>7330</v>
      </c>
      <c r="AC1433" s="56" t="s">
        <v>13</v>
      </c>
      <c r="AD1433" s="56" t="s">
        <v>13</v>
      </c>
      <c r="AE1433" s="56" t="s">
        <v>7330</v>
      </c>
      <c r="AF1433" s="56" t="s">
        <v>13</v>
      </c>
      <c r="AG1433" s="56" t="s">
        <v>13</v>
      </c>
      <c r="AH1433" s="56" t="s">
        <v>7330</v>
      </c>
    </row>
    <row r="1434" spans="1:34" ht="24.9" customHeight="1" x14ac:dyDescent="0.3">
      <c r="A1434" s="59" t="s">
        <v>7128</v>
      </c>
      <c r="B1434" s="60" t="s">
        <v>7126</v>
      </c>
      <c r="C1434" s="57" t="s">
        <v>7130</v>
      </c>
      <c r="D1434" s="57" t="s">
        <v>7127</v>
      </c>
      <c r="E1434" s="57">
        <v>1</v>
      </c>
      <c r="F1434" s="57">
        <v>1</v>
      </c>
      <c r="G1434" s="57">
        <v>1</v>
      </c>
      <c r="H1434" s="57">
        <v>3</v>
      </c>
      <c r="I1434" s="57">
        <v>15</v>
      </c>
      <c r="J1434" s="104">
        <v>0.2</v>
      </c>
      <c r="K1434" s="56" t="s">
        <v>7129</v>
      </c>
      <c r="L1434" s="57" t="s">
        <v>7131</v>
      </c>
      <c r="M1434" s="57" t="s">
        <v>7130</v>
      </c>
      <c r="N1434" s="57" t="s">
        <v>7372</v>
      </c>
      <c r="O1434" s="57"/>
      <c r="P1434" s="57"/>
      <c r="Q1434" s="57"/>
      <c r="R1434" s="57" t="s">
        <v>18</v>
      </c>
      <c r="S1434" s="57" t="s">
        <v>418</v>
      </c>
      <c r="T1434" s="61" t="s">
        <v>13</v>
      </c>
      <c r="U1434" s="56" t="s">
        <v>7330</v>
      </c>
      <c r="V1434" s="61" t="s">
        <v>13</v>
      </c>
      <c r="W1434" s="61" t="s">
        <v>13</v>
      </c>
      <c r="X1434" s="61" t="s">
        <v>7330</v>
      </c>
      <c r="Y1434" s="61" t="s">
        <v>13</v>
      </c>
      <c r="Z1434" s="61" t="s">
        <v>13</v>
      </c>
      <c r="AA1434" s="61" t="s">
        <v>13</v>
      </c>
      <c r="AB1434" s="61" t="s">
        <v>13</v>
      </c>
      <c r="AC1434" s="56" t="s">
        <v>13</v>
      </c>
      <c r="AD1434" s="56" t="s">
        <v>13</v>
      </c>
      <c r="AE1434" s="56" t="s">
        <v>13</v>
      </c>
      <c r="AF1434" s="56" t="s">
        <v>13</v>
      </c>
      <c r="AG1434" s="56" t="s">
        <v>13</v>
      </c>
      <c r="AH1434" s="56" t="s">
        <v>13</v>
      </c>
    </row>
    <row r="1435" spans="1:34" ht="24.9" customHeight="1" x14ac:dyDescent="0.3">
      <c r="A1435" s="59" t="s">
        <v>1284</v>
      </c>
      <c r="B1435" s="60" t="s">
        <v>1282</v>
      </c>
      <c r="C1435" s="57" t="s">
        <v>1286</v>
      </c>
      <c r="D1435" s="57" t="s">
        <v>1283</v>
      </c>
      <c r="E1435" s="57">
        <v>4</v>
      </c>
      <c r="F1435" s="57">
        <v>3</v>
      </c>
      <c r="G1435" s="57">
        <v>3</v>
      </c>
      <c r="H1435" s="57">
        <v>10</v>
      </c>
      <c r="I1435" s="57">
        <v>21</v>
      </c>
      <c r="J1435" s="104">
        <v>0.47619047619047616</v>
      </c>
      <c r="K1435" s="56" t="s">
        <v>1285</v>
      </c>
      <c r="L1435" s="57" t="s">
        <v>1287</v>
      </c>
      <c r="M1435" s="57" t="s">
        <v>1286</v>
      </c>
      <c r="N1435" s="57">
        <v>100</v>
      </c>
      <c r="O1435" s="57"/>
      <c r="P1435" s="57"/>
      <c r="Q1435" s="57"/>
      <c r="R1435" s="57" t="s">
        <v>402</v>
      </c>
      <c r="S1435" s="56" t="s">
        <v>149</v>
      </c>
      <c r="T1435" s="61" t="s">
        <v>13</v>
      </c>
      <c r="U1435" s="56" t="s">
        <v>7330</v>
      </c>
      <c r="V1435" s="61" t="s">
        <v>13</v>
      </c>
      <c r="W1435" s="61" t="s">
        <v>13</v>
      </c>
      <c r="X1435" s="61" t="s">
        <v>7330</v>
      </c>
      <c r="Y1435" s="61" t="s">
        <v>13</v>
      </c>
      <c r="Z1435" s="61" t="s">
        <v>13</v>
      </c>
      <c r="AA1435" s="61" t="s">
        <v>13</v>
      </c>
      <c r="AB1435" s="61" t="s">
        <v>13</v>
      </c>
      <c r="AC1435" s="56" t="s">
        <v>13</v>
      </c>
      <c r="AD1435" s="56" t="s">
        <v>7330</v>
      </c>
      <c r="AE1435" s="56" t="s">
        <v>13</v>
      </c>
      <c r="AF1435" s="56" t="s">
        <v>13</v>
      </c>
      <c r="AG1435" s="56" t="s">
        <v>13</v>
      </c>
      <c r="AH1435" s="56" t="s">
        <v>13</v>
      </c>
    </row>
    <row r="1436" spans="1:34" ht="24.9" customHeight="1" x14ac:dyDescent="0.3">
      <c r="A1436" s="54" t="s">
        <v>395</v>
      </c>
      <c r="B1436" s="55" t="s">
        <v>393</v>
      </c>
      <c r="C1436" s="56" t="s">
        <v>379</v>
      </c>
      <c r="D1436" s="56" t="s">
        <v>394</v>
      </c>
      <c r="E1436" s="56">
        <v>1</v>
      </c>
      <c r="F1436" s="56">
        <v>0</v>
      </c>
      <c r="G1436" s="56">
        <v>0</v>
      </c>
      <c r="H1436" s="56">
        <v>1</v>
      </c>
      <c r="I1436" s="56">
        <v>31</v>
      </c>
      <c r="J1436" s="104">
        <v>3.2258064516129031E-2</v>
      </c>
      <c r="K1436" s="56" t="s">
        <v>396</v>
      </c>
      <c r="L1436" s="56" t="s">
        <v>397</v>
      </c>
      <c r="M1436" s="56" t="s">
        <v>379</v>
      </c>
      <c r="N1436" s="56">
        <v>100</v>
      </c>
      <c r="O1436" s="56"/>
      <c r="P1436" s="56"/>
      <c r="Q1436" s="56"/>
      <c r="R1436" s="56" t="s">
        <v>63</v>
      </c>
      <c r="S1436" s="56" t="s">
        <v>250</v>
      </c>
      <c r="T1436" s="58" t="s">
        <v>7330</v>
      </c>
      <c r="U1436" s="56" t="s">
        <v>13</v>
      </c>
      <c r="V1436" s="58" t="s">
        <v>13</v>
      </c>
      <c r="W1436" s="58" t="s">
        <v>7330</v>
      </c>
      <c r="X1436" s="58" t="s">
        <v>13</v>
      </c>
      <c r="Y1436" s="58" t="s">
        <v>13</v>
      </c>
      <c r="Z1436" s="58" t="s">
        <v>13</v>
      </c>
      <c r="AA1436" s="58" t="s">
        <v>13</v>
      </c>
      <c r="AB1436" s="58" t="s">
        <v>13</v>
      </c>
      <c r="AC1436" s="56" t="s">
        <v>13</v>
      </c>
      <c r="AD1436" s="56" t="s">
        <v>13</v>
      </c>
      <c r="AE1436" s="56" t="s">
        <v>13</v>
      </c>
      <c r="AF1436" s="56" t="s">
        <v>13</v>
      </c>
      <c r="AG1436" s="56" t="s">
        <v>13</v>
      </c>
      <c r="AH1436" s="56" t="s">
        <v>13</v>
      </c>
    </row>
    <row r="1437" spans="1:34" ht="24.9" customHeight="1" x14ac:dyDescent="0.3">
      <c r="A1437" s="54" t="s">
        <v>5282</v>
      </c>
      <c r="B1437" s="55" t="s">
        <v>5270</v>
      </c>
      <c r="C1437" s="56" t="s">
        <v>5274</v>
      </c>
      <c r="D1437" s="56" t="s">
        <v>5271</v>
      </c>
      <c r="E1437" s="56">
        <v>9</v>
      </c>
      <c r="F1437" s="56">
        <v>1</v>
      </c>
      <c r="G1437" s="56">
        <v>10</v>
      </c>
      <c r="H1437" s="56">
        <v>20</v>
      </c>
      <c r="I1437" s="56">
        <v>42</v>
      </c>
      <c r="J1437" s="104">
        <v>0.47599999999999998</v>
      </c>
      <c r="K1437" s="56" t="s">
        <v>5283</v>
      </c>
      <c r="L1437" s="56" t="s">
        <v>5275</v>
      </c>
      <c r="M1437" s="56" t="s">
        <v>5276</v>
      </c>
      <c r="N1437" s="56">
        <v>100</v>
      </c>
      <c r="O1437" s="56"/>
      <c r="P1437" s="56"/>
      <c r="Q1437" s="56"/>
      <c r="R1437" s="56" t="s">
        <v>18</v>
      </c>
      <c r="S1437" s="56" t="s">
        <v>680</v>
      </c>
      <c r="T1437" s="58" t="s">
        <v>13</v>
      </c>
      <c r="U1437" s="56" t="s">
        <v>13</v>
      </c>
      <c r="V1437" s="58" t="s">
        <v>7330</v>
      </c>
      <c r="W1437" s="58" t="s">
        <v>13</v>
      </c>
      <c r="X1437" s="58" t="s">
        <v>13</v>
      </c>
      <c r="Y1437" s="58" t="s">
        <v>7330</v>
      </c>
      <c r="Z1437" s="58" t="s">
        <v>13</v>
      </c>
      <c r="AA1437" s="58" t="s">
        <v>13</v>
      </c>
      <c r="AB1437" s="58" t="s">
        <v>7330</v>
      </c>
      <c r="AC1437" s="56" t="s">
        <v>13</v>
      </c>
      <c r="AD1437" s="56" t="s">
        <v>13</v>
      </c>
      <c r="AE1437" s="56" t="s">
        <v>7330</v>
      </c>
      <c r="AF1437" s="56" t="s">
        <v>13</v>
      </c>
      <c r="AG1437" s="56" t="s">
        <v>13</v>
      </c>
      <c r="AH1437" s="56" t="s">
        <v>7330</v>
      </c>
    </row>
    <row r="1438" spans="1:34" ht="24.9" customHeight="1" x14ac:dyDescent="0.3">
      <c r="A1438" s="54" t="s">
        <v>2503</v>
      </c>
      <c r="B1438" s="55" t="s">
        <v>2501</v>
      </c>
      <c r="C1438" s="56" t="s">
        <v>1547</v>
      </c>
      <c r="D1438" s="56" t="s">
        <v>2502</v>
      </c>
      <c r="E1438" s="56">
        <v>1</v>
      </c>
      <c r="F1438" s="56">
        <v>0</v>
      </c>
      <c r="G1438" s="56">
        <v>0</v>
      </c>
      <c r="H1438" s="56">
        <v>1</v>
      </c>
      <c r="I1438" s="56">
        <v>34</v>
      </c>
      <c r="J1438" s="104">
        <v>2.9411764705882353E-2</v>
      </c>
      <c r="K1438" s="56" t="s">
        <v>2504</v>
      </c>
      <c r="L1438" s="56" t="s">
        <v>2505</v>
      </c>
      <c r="M1438" s="56" t="s">
        <v>1547</v>
      </c>
      <c r="N1438" s="56">
        <v>100</v>
      </c>
      <c r="O1438" s="56"/>
      <c r="P1438" s="56"/>
      <c r="Q1438" s="56"/>
      <c r="R1438" s="56" t="s">
        <v>18</v>
      </c>
      <c r="S1438" s="56" t="s">
        <v>644</v>
      </c>
      <c r="T1438" s="58" t="s">
        <v>7330</v>
      </c>
      <c r="U1438" s="56" t="s">
        <v>13</v>
      </c>
      <c r="V1438" s="58" t="s">
        <v>13</v>
      </c>
      <c r="W1438" s="58" t="s">
        <v>7330</v>
      </c>
      <c r="X1438" s="58" t="s">
        <v>13</v>
      </c>
      <c r="Y1438" s="58" t="s">
        <v>13</v>
      </c>
      <c r="Z1438" s="58" t="s">
        <v>13</v>
      </c>
      <c r="AA1438" s="58" t="s">
        <v>13</v>
      </c>
      <c r="AB1438" s="58" t="s">
        <v>13</v>
      </c>
      <c r="AC1438" s="56" t="s">
        <v>13</v>
      </c>
      <c r="AD1438" s="56" t="s">
        <v>13</v>
      </c>
      <c r="AE1438" s="56" t="s">
        <v>13</v>
      </c>
      <c r="AF1438" s="56" t="s">
        <v>13</v>
      </c>
      <c r="AG1438" s="56" t="s">
        <v>13</v>
      </c>
      <c r="AH1438" s="56" t="s">
        <v>13</v>
      </c>
    </row>
    <row r="1439" spans="1:34" ht="24.9" customHeight="1" x14ac:dyDescent="0.3">
      <c r="A1439" s="59" t="s">
        <v>5539</v>
      </c>
      <c r="B1439" s="60" t="s">
        <v>5538</v>
      </c>
      <c r="C1439" s="57" t="s">
        <v>110</v>
      </c>
      <c r="D1439" s="57"/>
      <c r="E1439" s="57">
        <v>0</v>
      </c>
      <c r="F1439" s="57">
        <v>2</v>
      </c>
      <c r="G1439" s="57">
        <v>2</v>
      </c>
      <c r="H1439" s="57">
        <v>4</v>
      </c>
      <c r="I1439" s="57">
        <v>9</v>
      </c>
      <c r="J1439" s="104">
        <v>0.44444444444444442</v>
      </c>
      <c r="K1439" s="56" t="s">
        <v>5540</v>
      </c>
      <c r="L1439" s="57" t="s">
        <v>5541</v>
      </c>
      <c r="M1439" s="57" t="s">
        <v>202</v>
      </c>
      <c r="N1439" s="57">
        <v>100</v>
      </c>
      <c r="O1439" s="56" t="s">
        <v>17961</v>
      </c>
      <c r="P1439" s="57" t="s">
        <v>17963</v>
      </c>
      <c r="Q1439" s="56">
        <v>100</v>
      </c>
      <c r="R1439" s="57" t="s">
        <v>18</v>
      </c>
      <c r="S1439" s="56" t="s">
        <v>55</v>
      </c>
      <c r="T1439" s="61" t="s">
        <v>13</v>
      </c>
      <c r="U1439" s="56" t="s">
        <v>7330</v>
      </c>
      <c r="V1439" s="61" t="s">
        <v>13</v>
      </c>
      <c r="W1439" s="61" t="s">
        <v>13</v>
      </c>
      <c r="X1439" s="61" t="s">
        <v>7330</v>
      </c>
      <c r="Y1439" s="61" t="s">
        <v>13</v>
      </c>
      <c r="Z1439" s="61" t="s">
        <v>13</v>
      </c>
      <c r="AA1439" s="58" t="s">
        <v>7330</v>
      </c>
      <c r="AB1439" s="61" t="s">
        <v>13</v>
      </c>
      <c r="AC1439" s="56" t="s">
        <v>13</v>
      </c>
      <c r="AD1439" s="56" t="s">
        <v>7330</v>
      </c>
      <c r="AE1439" s="56" t="s">
        <v>13</v>
      </c>
      <c r="AF1439" s="56" t="s">
        <v>13</v>
      </c>
      <c r="AG1439" s="56" t="s">
        <v>13</v>
      </c>
      <c r="AH1439" s="56" t="s">
        <v>13</v>
      </c>
    </row>
    <row r="1440" spans="1:34" ht="24.9" customHeight="1" x14ac:dyDescent="0.3">
      <c r="A1440" s="54" t="s">
        <v>2774</v>
      </c>
      <c r="B1440" s="55" t="s">
        <v>2772</v>
      </c>
      <c r="C1440" s="56" t="s">
        <v>2776</v>
      </c>
      <c r="D1440" s="56" t="s">
        <v>2773</v>
      </c>
      <c r="E1440" s="56">
        <v>3</v>
      </c>
      <c r="F1440" s="56">
        <v>0</v>
      </c>
      <c r="G1440" s="56">
        <v>3</v>
      </c>
      <c r="H1440" s="56">
        <v>6</v>
      </c>
      <c r="I1440" s="56">
        <v>24</v>
      </c>
      <c r="J1440" s="104">
        <v>0.25</v>
      </c>
      <c r="K1440" s="56" t="s">
        <v>2775</v>
      </c>
      <c r="L1440" s="56" t="s">
        <v>2777</v>
      </c>
      <c r="M1440" s="56" t="s">
        <v>2776</v>
      </c>
      <c r="N1440" s="56">
        <v>100</v>
      </c>
      <c r="O1440" s="56"/>
      <c r="P1440" s="56"/>
      <c r="Q1440" s="56"/>
      <c r="R1440" s="56" t="s">
        <v>18</v>
      </c>
      <c r="S1440" s="56" t="s">
        <v>102</v>
      </c>
      <c r="T1440" s="58" t="s">
        <v>13</v>
      </c>
      <c r="U1440" s="56" t="s">
        <v>13</v>
      </c>
      <c r="V1440" s="58" t="s">
        <v>7330</v>
      </c>
      <c r="W1440" s="58" t="s">
        <v>13</v>
      </c>
      <c r="X1440" s="58" t="s">
        <v>13</v>
      </c>
      <c r="Y1440" s="58" t="s">
        <v>7330</v>
      </c>
      <c r="Z1440" s="58" t="s">
        <v>13</v>
      </c>
      <c r="AA1440" s="58" t="s">
        <v>13</v>
      </c>
      <c r="AB1440" s="58" t="s">
        <v>7330</v>
      </c>
      <c r="AC1440" s="56" t="s">
        <v>13</v>
      </c>
      <c r="AD1440" s="56" t="s">
        <v>13</v>
      </c>
      <c r="AE1440" s="56" t="s">
        <v>7330</v>
      </c>
      <c r="AF1440" s="56" t="s">
        <v>13</v>
      </c>
      <c r="AG1440" s="56" t="s">
        <v>13</v>
      </c>
      <c r="AH1440" s="56" t="s">
        <v>7330</v>
      </c>
    </row>
    <row r="1441" spans="1:34" ht="24.9" customHeight="1" x14ac:dyDescent="0.3">
      <c r="A1441" s="54" t="s">
        <v>5043</v>
      </c>
      <c r="B1441" s="55" t="s">
        <v>5037</v>
      </c>
      <c r="C1441" s="56" t="s">
        <v>110</v>
      </c>
      <c r="D1441" s="56"/>
      <c r="E1441" s="56">
        <v>1</v>
      </c>
      <c r="F1441" s="56">
        <v>0</v>
      </c>
      <c r="G1441" s="56">
        <v>3</v>
      </c>
      <c r="H1441" s="56">
        <v>4</v>
      </c>
      <c r="I1441" s="56">
        <v>11</v>
      </c>
      <c r="J1441" s="104">
        <v>0.36363636363636365</v>
      </c>
      <c r="K1441" s="56" t="s">
        <v>5044</v>
      </c>
      <c r="L1441" s="56" t="s">
        <v>5040</v>
      </c>
      <c r="M1441" s="56" t="s">
        <v>5041</v>
      </c>
      <c r="N1441" s="56">
        <v>100</v>
      </c>
      <c r="O1441" s="56" t="s">
        <v>17919</v>
      </c>
      <c r="P1441" s="56" t="s">
        <v>5042</v>
      </c>
      <c r="Q1441" s="56">
        <v>100</v>
      </c>
      <c r="R1441" s="56" t="s">
        <v>18</v>
      </c>
      <c r="S1441" s="57" t="s">
        <v>418</v>
      </c>
      <c r="T1441" s="58" t="s">
        <v>13</v>
      </c>
      <c r="U1441" s="56" t="s">
        <v>13</v>
      </c>
      <c r="V1441" s="58" t="s">
        <v>7330</v>
      </c>
      <c r="W1441" s="58" t="s">
        <v>13</v>
      </c>
      <c r="X1441" s="58" t="s">
        <v>13</v>
      </c>
      <c r="Y1441" s="58" t="s">
        <v>7330</v>
      </c>
      <c r="Z1441" s="58" t="s">
        <v>13</v>
      </c>
      <c r="AA1441" s="58" t="s">
        <v>7330</v>
      </c>
      <c r="AB1441" s="58" t="s">
        <v>13</v>
      </c>
      <c r="AC1441" s="56" t="s">
        <v>13</v>
      </c>
      <c r="AD1441" s="56" t="s">
        <v>13</v>
      </c>
      <c r="AE1441" s="56" t="s">
        <v>7330</v>
      </c>
      <c r="AF1441" s="56" t="s">
        <v>13</v>
      </c>
      <c r="AG1441" s="56" t="s">
        <v>13</v>
      </c>
      <c r="AH1441" s="56" t="s">
        <v>7330</v>
      </c>
    </row>
    <row r="1442" spans="1:34" ht="24.9" customHeight="1" x14ac:dyDescent="0.3">
      <c r="A1442" s="54" t="s">
        <v>1136</v>
      </c>
      <c r="B1442" s="55" t="s">
        <v>1099</v>
      </c>
      <c r="C1442" s="56" t="s">
        <v>1103</v>
      </c>
      <c r="D1442" s="56" t="s">
        <v>1100</v>
      </c>
      <c r="E1442" s="56">
        <v>5</v>
      </c>
      <c r="F1442" s="56">
        <v>2</v>
      </c>
      <c r="G1442" s="56">
        <v>10</v>
      </c>
      <c r="H1442" s="56">
        <v>17</v>
      </c>
      <c r="I1442" s="56">
        <v>46</v>
      </c>
      <c r="J1442" s="104">
        <v>0.36956521739130432</v>
      </c>
      <c r="K1442" s="56" t="s">
        <v>1137</v>
      </c>
      <c r="L1442" s="56" t="s">
        <v>1104</v>
      </c>
      <c r="M1442" s="56" t="s">
        <v>1103</v>
      </c>
      <c r="N1442" s="56">
        <v>100</v>
      </c>
      <c r="O1442" s="56"/>
      <c r="P1442" s="56"/>
      <c r="Q1442" s="56"/>
      <c r="R1442" s="56" t="s">
        <v>18</v>
      </c>
      <c r="S1442" s="57" t="s">
        <v>55</v>
      </c>
      <c r="T1442" s="58" t="s">
        <v>7330</v>
      </c>
      <c r="U1442" s="56" t="s">
        <v>13</v>
      </c>
      <c r="V1442" s="58" t="s">
        <v>13</v>
      </c>
      <c r="W1442" s="58" t="s">
        <v>7330</v>
      </c>
      <c r="X1442" s="58" t="s">
        <v>13</v>
      </c>
      <c r="Y1442" s="58" t="s">
        <v>13</v>
      </c>
      <c r="Z1442" s="58" t="s">
        <v>7330</v>
      </c>
      <c r="AA1442" s="58" t="s">
        <v>13</v>
      </c>
      <c r="AB1442" s="58" t="s">
        <v>13</v>
      </c>
      <c r="AC1442" s="56" t="s">
        <v>7330</v>
      </c>
      <c r="AD1442" s="56" t="s">
        <v>13</v>
      </c>
      <c r="AE1442" s="56" t="s">
        <v>13</v>
      </c>
      <c r="AF1442" s="56" t="s">
        <v>7330</v>
      </c>
      <c r="AG1442" s="56" t="s">
        <v>13</v>
      </c>
      <c r="AH1442" s="56" t="s">
        <v>13</v>
      </c>
    </row>
    <row r="1443" spans="1:34" ht="24.9" customHeight="1" x14ac:dyDescent="0.3">
      <c r="A1443" s="59" t="s">
        <v>6267</v>
      </c>
      <c r="B1443" s="60" t="s">
        <v>6265</v>
      </c>
      <c r="C1443" s="57" t="s">
        <v>6269</v>
      </c>
      <c r="D1443" s="57" t="s">
        <v>6266</v>
      </c>
      <c r="E1443" s="57">
        <v>1</v>
      </c>
      <c r="F1443" s="57">
        <v>1</v>
      </c>
      <c r="G1443" s="57">
        <v>0</v>
      </c>
      <c r="H1443" s="57">
        <v>2</v>
      </c>
      <c r="I1443" s="57">
        <v>8</v>
      </c>
      <c r="J1443" s="104">
        <v>0.25</v>
      </c>
      <c r="K1443" s="56" t="s">
        <v>6268</v>
      </c>
      <c r="L1443" s="57" t="s">
        <v>6270</v>
      </c>
      <c r="M1443" s="57" t="s">
        <v>6269</v>
      </c>
      <c r="N1443" s="57">
        <v>100</v>
      </c>
      <c r="O1443" s="57"/>
      <c r="P1443" s="57"/>
      <c r="Q1443" s="57"/>
      <c r="R1443" s="57" t="s">
        <v>18</v>
      </c>
      <c r="S1443" s="57" t="s">
        <v>55</v>
      </c>
      <c r="T1443" s="61" t="s">
        <v>13</v>
      </c>
      <c r="U1443" s="56" t="s">
        <v>7330</v>
      </c>
      <c r="V1443" s="61" t="s">
        <v>13</v>
      </c>
      <c r="W1443" s="61" t="s">
        <v>13</v>
      </c>
      <c r="X1443" s="61" t="s">
        <v>7330</v>
      </c>
      <c r="Y1443" s="61" t="s">
        <v>13</v>
      </c>
      <c r="Z1443" s="61" t="s">
        <v>13</v>
      </c>
      <c r="AA1443" s="58" t="s">
        <v>7330</v>
      </c>
      <c r="AB1443" s="61" t="s">
        <v>13</v>
      </c>
      <c r="AC1443" s="56" t="s">
        <v>13</v>
      </c>
      <c r="AD1443" s="56" t="s">
        <v>13</v>
      </c>
      <c r="AE1443" s="56" t="s">
        <v>13</v>
      </c>
      <c r="AF1443" s="56" t="s">
        <v>13</v>
      </c>
      <c r="AG1443" s="56" t="s">
        <v>13</v>
      </c>
      <c r="AH1443" s="56" t="s">
        <v>13</v>
      </c>
    </row>
    <row r="1444" spans="1:34" ht="24.9" customHeight="1" x14ac:dyDescent="0.3">
      <c r="A1444" s="54" t="s">
        <v>6279</v>
      </c>
      <c r="B1444" s="55" t="s">
        <v>6273</v>
      </c>
      <c r="C1444" s="56" t="s">
        <v>6277</v>
      </c>
      <c r="D1444" s="56" t="s">
        <v>6274</v>
      </c>
      <c r="E1444" s="56">
        <v>2</v>
      </c>
      <c r="F1444" s="56">
        <v>0</v>
      </c>
      <c r="G1444" s="56">
        <v>1</v>
      </c>
      <c r="H1444" s="56">
        <v>3</v>
      </c>
      <c r="I1444" s="56">
        <v>5</v>
      </c>
      <c r="J1444" s="104">
        <v>0.6</v>
      </c>
      <c r="K1444" s="56" t="s">
        <v>6280</v>
      </c>
      <c r="L1444" s="56" t="s">
        <v>6278</v>
      </c>
      <c r="M1444" s="56" t="s">
        <v>6277</v>
      </c>
      <c r="N1444" s="56">
        <v>100</v>
      </c>
      <c r="O1444" s="56"/>
      <c r="P1444" s="56"/>
      <c r="Q1444" s="56"/>
      <c r="R1444" s="56" t="s">
        <v>18</v>
      </c>
      <c r="S1444" s="57" t="s">
        <v>55</v>
      </c>
      <c r="T1444" s="58" t="s">
        <v>7330</v>
      </c>
      <c r="U1444" s="56" t="s">
        <v>13</v>
      </c>
      <c r="V1444" s="58" t="s">
        <v>13</v>
      </c>
      <c r="W1444" s="58" t="s">
        <v>7330</v>
      </c>
      <c r="X1444" s="58" t="s">
        <v>13</v>
      </c>
      <c r="Y1444" s="58" t="s">
        <v>13</v>
      </c>
      <c r="Z1444" s="58" t="s">
        <v>13</v>
      </c>
      <c r="AA1444" s="58" t="s">
        <v>13</v>
      </c>
      <c r="AB1444" s="58" t="s">
        <v>13</v>
      </c>
      <c r="AC1444" s="56" t="s">
        <v>13</v>
      </c>
      <c r="AD1444" s="56" t="s">
        <v>13</v>
      </c>
      <c r="AE1444" s="56" t="s">
        <v>13</v>
      </c>
      <c r="AF1444" s="56" t="s">
        <v>13</v>
      </c>
      <c r="AG1444" s="56" t="s">
        <v>13</v>
      </c>
      <c r="AH1444" s="56" t="s">
        <v>13</v>
      </c>
    </row>
    <row r="1445" spans="1:34" ht="24.9" customHeight="1" x14ac:dyDescent="0.3">
      <c r="A1445" s="54" t="s">
        <v>2393</v>
      </c>
      <c r="B1445" s="55" t="s">
        <v>2383</v>
      </c>
      <c r="C1445" s="56" t="s">
        <v>2387</v>
      </c>
      <c r="D1445" s="56" t="s">
        <v>2384</v>
      </c>
      <c r="E1445" s="56">
        <v>6</v>
      </c>
      <c r="F1445" s="56">
        <v>0</v>
      </c>
      <c r="G1445" s="56">
        <v>8</v>
      </c>
      <c r="H1445" s="56">
        <v>14</v>
      </c>
      <c r="I1445" s="56">
        <v>28</v>
      </c>
      <c r="J1445" s="104">
        <v>0.5</v>
      </c>
      <c r="K1445" s="56" t="s">
        <v>2394</v>
      </c>
      <c r="L1445" s="56" t="s">
        <v>2388</v>
      </c>
      <c r="M1445" s="56" t="s">
        <v>2389</v>
      </c>
      <c r="N1445" s="56" t="s">
        <v>7378</v>
      </c>
      <c r="O1445" s="56"/>
      <c r="P1445" s="56"/>
      <c r="Q1445" s="56"/>
      <c r="R1445" s="56" t="s">
        <v>63</v>
      </c>
      <c r="S1445" s="56" t="s">
        <v>250</v>
      </c>
      <c r="T1445" s="58" t="s">
        <v>13</v>
      </c>
      <c r="U1445" s="56" t="s">
        <v>13</v>
      </c>
      <c r="V1445" s="58" t="s">
        <v>7330</v>
      </c>
      <c r="W1445" s="58" t="s">
        <v>13</v>
      </c>
      <c r="X1445" s="58" t="s">
        <v>13</v>
      </c>
      <c r="Y1445" s="58" t="s">
        <v>7330</v>
      </c>
      <c r="Z1445" s="58" t="s">
        <v>13</v>
      </c>
      <c r="AA1445" s="58" t="s">
        <v>7330</v>
      </c>
      <c r="AB1445" s="58" t="s">
        <v>13</v>
      </c>
      <c r="AC1445" s="56" t="s">
        <v>13</v>
      </c>
      <c r="AD1445" s="56" t="s">
        <v>13</v>
      </c>
      <c r="AE1445" s="56" t="s">
        <v>7330</v>
      </c>
      <c r="AF1445" s="56" t="s">
        <v>13</v>
      </c>
      <c r="AG1445" s="56" t="s">
        <v>13</v>
      </c>
      <c r="AH1445" s="56" t="s">
        <v>7330</v>
      </c>
    </row>
    <row r="1446" spans="1:34" ht="24.9" customHeight="1" x14ac:dyDescent="0.3">
      <c r="A1446" s="54" t="s">
        <v>4230</v>
      </c>
      <c r="B1446" s="55" t="s">
        <v>4215</v>
      </c>
      <c r="C1446" s="56" t="s">
        <v>4219</v>
      </c>
      <c r="D1446" s="56" t="s">
        <v>4216</v>
      </c>
      <c r="E1446" s="56">
        <v>7</v>
      </c>
      <c r="F1446" s="56">
        <v>0</v>
      </c>
      <c r="G1446" s="56">
        <v>3</v>
      </c>
      <c r="H1446" s="56">
        <v>10</v>
      </c>
      <c r="I1446" s="56">
        <v>32</v>
      </c>
      <c r="J1446" s="104">
        <v>0.3125</v>
      </c>
      <c r="K1446" s="56" t="s">
        <v>4231</v>
      </c>
      <c r="L1446" s="56" t="s">
        <v>4220</v>
      </c>
      <c r="M1446" s="56" t="s">
        <v>4221</v>
      </c>
      <c r="N1446" s="56" t="s">
        <v>7374</v>
      </c>
      <c r="O1446" s="56"/>
      <c r="P1446" s="56"/>
      <c r="Q1446" s="56"/>
      <c r="R1446" s="56" t="s">
        <v>18</v>
      </c>
      <c r="S1446" s="56" t="s">
        <v>465</v>
      </c>
      <c r="T1446" s="58" t="s">
        <v>7330</v>
      </c>
      <c r="U1446" s="56" t="s">
        <v>13</v>
      </c>
      <c r="V1446" s="58" t="s">
        <v>13</v>
      </c>
      <c r="W1446" s="58" t="s">
        <v>7330</v>
      </c>
      <c r="X1446" s="58" t="s">
        <v>13</v>
      </c>
      <c r="Y1446" s="58" t="s">
        <v>13</v>
      </c>
      <c r="Z1446" s="58" t="s">
        <v>13</v>
      </c>
      <c r="AA1446" s="58" t="s">
        <v>13</v>
      </c>
      <c r="AB1446" s="58" t="s">
        <v>13</v>
      </c>
      <c r="AC1446" s="56" t="s">
        <v>13</v>
      </c>
      <c r="AD1446" s="56" t="s">
        <v>13</v>
      </c>
      <c r="AE1446" s="56" t="s">
        <v>13</v>
      </c>
      <c r="AF1446" s="56" t="s">
        <v>13</v>
      </c>
      <c r="AG1446" s="56" t="s">
        <v>13</v>
      </c>
      <c r="AH1446" s="56" t="s">
        <v>13</v>
      </c>
    </row>
    <row r="1447" spans="1:34" ht="24.9" customHeight="1" x14ac:dyDescent="0.3">
      <c r="A1447" s="54" t="s">
        <v>5463</v>
      </c>
      <c r="B1447" s="55" t="s">
        <v>5461</v>
      </c>
      <c r="C1447" s="56" t="s">
        <v>5465</v>
      </c>
      <c r="D1447" s="56" t="s">
        <v>5462</v>
      </c>
      <c r="E1447" s="56">
        <v>3</v>
      </c>
      <c r="F1447" s="56">
        <v>0</v>
      </c>
      <c r="G1447" s="56">
        <v>0</v>
      </c>
      <c r="H1447" s="56">
        <v>3</v>
      </c>
      <c r="I1447" s="56">
        <v>18</v>
      </c>
      <c r="J1447" s="104">
        <v>0.16666666666666666</v>
      </c>
      <c r="K1447" s="56" t="s">
        <v>5464</v>
      </c>
      <c r="L1447" s="56" t="s">
        <v>5466</v>
      </c>
      <c r="M1447" s="56" t="s">
        <v>5465</v>
      </c>
      <c r="N1447" s="56" t="s">
        <v>7387</v>
      </c>
      <c r="O1447" s="56"/>
      <c r="P1447" s="56"/>
      <c r="Q1447" s="56"/>
      <c r="R1447" s="56" t="s">
        <v>18</v>
      </c>
      <c r="S1447" s="57" t="s">
        <v>403</v>
      </c>
      <c r="T1447" s="58" t="s">
        <v>7330</v>
      </c>
      <c r="U1447" s="56" t="s">
        <v>13</v>
      </c>
      <c r="V1447" s="58" t="s">
        <v>13</v>
      </c>
      <c r="W1447" s="58" t="s">
        <v>7330</v>
      </c>
      <c r="X1447" s="58" t="s">
        <v>13</v>
      </c>
      <c r="Y1447" s="58" t="s">
        <v>13</v>
      </c>
      <c r="Z1447" s="58" t="s">
        <v>13</v>
      </c>
      <c r="AA1447" s="58" t="s">
        <v>13</v>
      </c>
      <c r="AB1447" s="58" t="s">
        <v>13</v>
      </c>
      <c r="AC1447" s="56" t="s">
        <v>13</v>
      </c>
      <c r="AD1447" s="56" t="s">
        <v>13</v>
      </c>
      <c r="AE1447" s="56" t="s">
        <v>13</v>
      </c>
      <c r="AF1447" s="56" t="s">
        <v>7330</v>
      </c>
      <c r="AG1447" s="56" t="s">
        <v>13</v>
      </c>
      <c r="AH1447" s="56" t="s">
        <v>13</v>
      </c>
    </row>
    <row r="1448" spans="1:34" ht="24.9" customHeight="1" x14ac:dyDescent="0.3">
      <c r="A1448" s="59" t="s">
        <v>1021</v>
      </c>
      <c r="B1448" s="60" t="s">
        <v>1019</v>
      </c>
      <c r="C1448" s="57" t="s">
        <v>1023</v>
      </c>
      <c r="D1448" s="57" t="s">
        <v>1020</v>
      </c>
      <c r="E1448" s="57">
        <v>6</v>
      </c>
      <c r="F1448" s="57">
        <v>4</v>
      </c>
      <c r="G1448" s="57">
        <v>3</v>
      </c>
      <c r="H1448" s="57">
        <v>13</v>
      </c>
      <c r="I1448" s="57">
        <v>79</v>
      </c>
      <c r="J1448" s="104">
        <v>0.16455696202531644</v>
      </c>
      <c r="K1448" s="56" t="s">
        <v>1022</v>
      </c>
      <c r="L1448" s="57" t="s">
        <v>1024</v>
      </c>
      <c r="M1448" s="57" t="s">
        <v>1025</v>
      </c>
      <c r="N1448" s="57" t="s">
        <v>7386</v>
      </c>
      <c r="O1448" s="57"/>
      <c r="P1448" s="57"/>
      <c r="Q1448" s="57"/>
      <c r="R1448" s="57" t="s">
        <v>18</v>
      </c>
      <c r="S1448" s="56" t="s">
        <v>403</v>
      </c>
      <c r="T1448" s="61" t="s">
        <v>13</v>
      </c>
      <c r="U1448" s="56" t="s">
        <v>7330</v>
      </c>
      <c r="V1448" s="61" t="s">
        <v>13</v>
      </c>
      <c r="W1448" s="61" t="s">
        <v>13</v>
      </c>
      <c r="X1448" s="61" t="s">
        <v>7330</v>
      </c>
      <c r="Y1448" s="61" t="s">
        <v>13</v>
      </c>
      <c r="Z1448" s="61" t="s">
        <v>13</v>
      </c>
      <c r="AA1448" s="61" t="s">
        <v>13</v>
      </c>
      <c r="AB1448" s="61" t="s">
        <v>13</v>
      </c>
      <c r="AC1448" s="56" t="s">
        <v>13</v>
      </c>
      <c r="AD1448" s="56" t="s">
        <v>7330</v>
      </c>
      <c r="AE1448" s="56" t="s">
        <v>13</v>
      </c>
      <c r="AF1448" s="56" t="s">
        <v>13</v>
      </c>
      <c r="AG1448" s="56" t="s">
        <v>7330</v>
      </c>
      <c r="AH1448" s="56" t="s">
        <v>13</v>
      </c>
    </row>
    <row r="1449" spans="1:34" ht="24.9" customHeight="1" x14ac:dyDescent="0.3">
      <c r="A1449" s="54" t="s">
        <v>1648</v>
      </c>
      <c r="B1449" s="55" t="s">
        <v>1631</v>
      </c>
      <c r="C1449" s="56" t="s">
        <v>1635</v>
      </c>
      <c r="D1449" s="56" t="s">
        <v>1632</v>
      </c>
      <c r="E1449" s="56">
        <v>4</v>
      </c>
      <c r="F1449" s="56">
        <v>1</v>
      </c>
      <c r="G1449" s="56">
        <v>3</v>
      </c>
      <c r="H1449" s="56">
        <v>8</v>
      </c>
      <c r="I1449" s="56">
        <v>38</v>
      </c>
      <c r="J1449" s="104">
        <v>0.21052631578947367</v>
      </c>
      <c r="K1449" s="56" t="s">
        <v>1649</v>
      </c>
      <c r="L1449" s="56" t="s">
        <v>1636</v>
      </c>
      <c r="M1449" s="56" t="s">
        <v>1637</v>
      </c>
      <c r="N1449" s="56" t="s">
        <v>7378</v>
      </c>
      <c r="O1449" s="56"/>
      <c r="P1449" s="56"/>
      <c r="Q1449" s="56"/>
      <c r="R1449" s="56" t="s">
        <v>18</v>
      </c>
      <c r="S1449" s="57" t="s">
        <v>130</v>
      </c>
      <c r="T1449" s="58" t="s">
        <v>7330</v>
      </c>
      <c r="U1449" s="56" t="s">
        <v>13</v>
      </c>
      <c r="V1449" s="58" t="s">
        <v>13</v>
      </c>
      <c r="W1449" s="58" t="s">
        <v>7330</v>
      </c>
      <c r="X1449" s="58" t="s">
        <v>13</v>
      </c>
      <c r="Y1449" s="58" t="s">
        <v>13</v>
      </c>
      <c r="Z1449" s="58" t="s">
        <v>13</v>
      </c>
      <c r="AA1449" s="58" t="s">
        <v>13</v>
      </c>
      <c r="AB1449" s="58" t="s">
        <v>13</v>
      </c>
      <c r="AC1449" s="56" t="s">
        <v>13</v>
      </c>
      <c r="AD1449" s="56" t="s">
        <v>13</v>
      </c>
      <c r="AE1449" s="56" t="s">
        <v>13</v>
      </c>
      <c r="AF1449" s="56" t="s">
        <v>13</v>
      </c>
      <c r="AG1449" s="56" t="s">
        <v>13</v>
      </c>
      <c r="AH1449" s="56" t="s">
        <v>13</v>
      </c>
    </row>
    <row r="1450" spans="1:34" ht="24.9" customHeight="1" x14ac:dyDescent="0.3">
      <c r="A1450" s="54" t="s">
        <v>3467</v>
      </c>
      <c r="B1450" s="55" t="s">
        <v>3460</v>
      </c>
      <c r="C1450" s="56" t="s">
        <v>110</v>
      </c>
      <c r="D1450" s="56"/>
      <c r="E1450" s="56">
        <v>1</v>
      </c>
      <c r="F1450" s="56">
        <v>2</v>
      </c>
      <c r="G1450" s="56">
        <v>1</v>
      </c>
      <c r="H1450" s="56">
        <v>4</v>
      </c>
      <c r="I1450" s="56">
        <v>13</v>
      </c>
      <c r="J1450" s="104">
        <v>0.30769230769230771</v>
      </c>
      <c r="K1450" s="56" t="s">
        <v>3468</v>
      </c>
      <c r="L1450" s="56" t="s">
        <v>3463</v>
      </c>
      <c r="M1450" s="56" t="s">
        <v>110</v>
      </c>
      <c r="N1450" s="56">
        <v>98</v>
      </c>
      <c r="O1450" s="56" t="s">
        <v>17936</v>
      </c>
      <c r="P1450" s="57" t="s">
        <v>3464</v>
      </c>
      <c r="Q1450" s="57">
        <v>100</v>
      </c>
      <c r="R1450" s="56" t="s">
        <v>112</v>
      </c>
      <c r="S1450" s="56" t="s">
        <v>79</v>
      </c>
      <c r="T1450" s="58" t="s">
        <v>13</v>
      </c>
      <c r="U1450" s="56" t="s">
        <v>13</v>
      </c>
      <c r="V1450" s="58" t="s">
        <v>7330</v>
      </c>
      <c r="W1450" s="58" t="s">
        <v>13</v>
      </c>
      <c r="X1450" s="58" t="s">
        <v>13</v>
      </c>
      <c r="Y1450" s="58" t="s">
        <v>7330</v>
      </c>
      <c r="Z1450" s="58" t="s">
        <v>7330</v>
      </c>
      <c r="AA1450" s="58" t="s">
        <v>13</v>
      </c>
      <c r="AB1450" s="58" t="s">
        <v>13</v>
      </c>
      <c r="AC1450" s="56" t="s">
        <v>13</v>
      </c>
      <c r="AD1450" s="56" t="s">
        <v>13</v>
      </c>
      <c r="AE1450" s="56" t="s">
        <v>7330</v>
      </c>
      <c r="AF1450" s="56" t="s">
        <v>7330</v>
      </c>
      <c r="AG1450" s="56" t="s">
        <v>13</v>
      </c>
      <c r="AH1450" s="56" t="s">
        <v>13</v>
      </c>
    </row>
    <row r="1451" spans="1:34" ht="24.9" customHeight="1" x14ac:dyDescent="0.3">
      <c r="A1451" s="54" t="s">
        <v>5814</v>
      </c>
      <c r="B1451" s="55" t="s">
        <v>5807</v>
      </c>
      <c r="C1451" s="56" t="s">
        <v>5810</v>
      </c>
      <c r="D1451" s="56"/>
      <c r="E1451" s="56">
        <v>2</v>
      </c>
      <c r="F1451" s="56">
        <v>1</v>
      </c>
      <c r="G1451" s="56">
        <v>1</v>
      </c>
      <c r="H1451" s="56">
        <v>4</v>
      </c>
      <c r="I1451" s="56">
        <v>26</v>
      </c>
      <c r="J1451" s="104">
        <v>0.15384615384615385</v>
      </c>
      <c r="K1451" s="56" t="s">
        <v>5815</v>
      </c>
      <c r="L1451" s="56" t="s">
        <v>5811</v>
      </c>
      <c r="M1451" s="56" t="s">
        <v>202</v>
      </c>
      <c r="N1451" s="56">
        <v>100</v>
      </c>
      <c r="O1451" s="56"/>
      <c r="P1451" s="56"/>
      <c r="Q1451" s="56"/>
      <c r="R1451" s="56" t="s">
        <v>18</v>
      </c>
      <c r="S1451" s="57" t="s">
        <v>55</v>
      </c>
      <c r="T1451" s="58" t="s">
        <v>7330</v>
      </c>
      <c r="U1451" s="56" t="s">
        <v>13</v>
      </c>
      <c r="V1451" s="58" t="s">
        <v>13</v>
      </c>
      <c r="W1451" s="58" t="s">
        <v>7330</v>
      </c>
      <c r="X1451" s="58" t="s">
        <v>13</v>
      </c>
      <c r="Y1451" s="58" t="s">
        <v>13</v>
      </c>
      <c r="Z1451" s="58" t="s">
        <v>13</v>
      </c>
      <c r="AA1451" s="58" t="s">
        <v>13</v>
      </c>
      <c r="AB1451" s="58" t="s">
        <v>13</v>
      </c>
      <c r="AC1451" s="56" t="s">
        <v>7330</v>
      </c>
      <c r="AD1451" s="56" t="s">
        <v>13</v>
      </c>
      <c r="AE1451" s="56" t="s">
        <v>13</v>
      </c>
      <c r="AF1451" s="56" t="s">
        <v>13</v>
      </c>
      <c r="AG1451" s="56" t="s">
        <v>13</v>
      </c>
      <c r="AH1451" s="56" t="s">
        <v>13</v>
      </c>
    </row>
    <row r="1452" spans="1:34" ht="24.9" customHeight="1" x14ac:dyDescent="0.3">
      <c r="A1452" s="54" t="s">
        <v>3658</v>
      </c>
      <c r="B1452" s="55" t="s">
        <v>3649</v>
      </c>
      <c r="C1452" s="56" t="s">
        <v>1103</v>
      </c>
      <c r="D1452" s="56" t="s">
        <v>3650</v>
      </c>
      <c r="E1452" s="56">
        <v>2</v>
      </c>
      <c r="F1452" s="56">
        <v>2</v>
      </c>
      <c r="G1452" s="56">
        <v>1</v>
      </c>
      <c r="H1452" s="56">
        <v>5</v>
      </c>
      <c r="I1452" s="56">
        <v>34</v>
      </c>
      <c r="J1452" s="104">
        <v>0.14705882352941177</v>
      </c>
      <c r="K1452" s="56" t="s">
        <v>3659</v>
      </c>
      <c r="L1452" s="56" t="s">
        <v>3653</v>
      </c>
      <c r="M1452" s="56" t="s">
        <v>1103</v>
      </c>
      <c r="N1452" s="56" t="s">
        <v>7378</v>
      </c>
      <c r="O1452" s="56"/>
      <c r="P1452" s="56"/>
      <c r="Q1452" s="56"/>
      <c r="R1452" s="56" t="s">
        <v>18</v>
      </c>
      <c r="S1452" s="57" t="s">
        <v>55</v>
      </c>
      <c r="T1452" s="58" t="s">
        <v>7330</v>
      </c>
      <c r="U1452" s="56" t="s">
        <v>13</v>
      </c>
      <c r="V1452" s="58" t="s">
        <v>13</v>
      </c>
      <c r="W1452" s="58" t="s">
        <v>7330</v>
      </c>
      <c r="X1452" s="58" t="s">
        <v>13</v>
      </c>
      <c r="Y1452" s="58" t="s">
        <v>13</v>
      </c>
      <c r="Z1452" s="58" t="s">
        <v>13</v>
      </c>
      <c r="AA1452" s="58" t="s">
        <v>13</v>
      </c>
      <c r="AB1452" s="58" t="s">
        <v>13</v>
      </c>
      <c r="AC1452" s="56" t="s">
        <v>13</v>
      </c>
      <c r="AD1452" s="56" t="s">
        <v>13</v>
      </c>
      <c r="AE1452" s="56" t="s">
        <v>13</v>
      </c>
      <c r="AF1452" s="56" t="s">
        <v>13</v>
      </c>
      <c r="AG1452" s="56" t="s">
        <v>13</v>
      </c>
      <c r="AH1452" s="56" t="s">
        <v>13</v>
      </c>
    </row>
    <row r="1453" spans="1:34" ht="24.9" customHeight="1" x14ac:dyDescent="0.3">
      <c r="A1453" s="59" t="s">
        <v>460</v>
      </c>
      <c r="B1453" s="60" t="s">
        <v>458</v>
      </c>
      <c r="C1453" s="57" t="s">
        <v>462</v>
      </c>
      <c r="D1453" s="57" t="s">
        <v>459</v>
      </c>
      <c r="E1453" s="57">
        <v>0</v>
      </c>
      <c r="F1453" s="57">
        <v>1</v>
      </c>
      <c r="G1453" s="57">
        <v>1</v>
      </c>
      <c r="H1453" s="57">
        <v>2</v>
      </c>
      <c r="I1453" s="57">
        <v>13</v>
      </c>
      <c r="J1453" s="104">
        <v>0.15384615384615385</v>
      </c>
      <c r="K1453" s="56" t="s">
        <v>461</v>
      </c>
      <c r="L1453" s="57" t="s">
        <v>463</v>
      </c>
      <c r="M1453" s="57" t="s">
        <v>464</v>
      </c>
      <c r="N1453" s="57">
        <v>100</v>
      </c>
      <c r="O1453" s="57"/>
      <c r="P1453" s="57"/>
      <c r="Q1453" s="57"/>
      <c r="R1453" s="57" t="s">
        <v>18</v>
      </c>
      <c r="S1453" s="56" t="s">
        <v>465</v>
      </c>
      <c r="T1453" s="61" t="s">
        <v>13</v>
      </c>
      <c r="U1453" s="56" t="s">
        <v>7330</v>
      </c>
      <c r="V1453" s="61" t="s">
        <v>13</v>
      </c>
      <c r="W1453" s="61" t="s">
        <v>13</v>
      </c>
      <c r="X1453" s="61" t="s">
        <v>13</v>
      </c>
      <c r="Y1453" s="61" t="s">
        <v>13</v>
      </c>
      <c r="Z1453" s="61" t="s">
        <v>13</v>
      </c>
      <c r="AA1453" s="61" t="s">
        <v>13</v>
      </c>
      <c r="AB1453" s="61" t="s">
        <v>13</v>
      </c>
      <c r="AC1453" s="56" t="s">
        <v>13</v>
      </c>
      <c r="AD1453" s="56" t="s">
        <v>7330</v>
      </c>
      <c r="AE1453" s="56" t="s">
        <v>13</v>
      </c>
      <c r="AF1453" s="56" t="s">
        <v>13</v>
      </c>
      <c r="AG1453" s="56" t="s">
        <v>13</v>
      </c>
      <c r="AH1453" s="56" t="s">
        <v>13</v>
      </c>
    </row>
    <row r="1454" spans="1:34" ht="24.9" customHeight="1" x14ac:dyDescent="0.3">
      <c r="A1454" s="54" t="s">
        <v>1979</v>
      </c>
      <c r="B1454" s="55" t="s">
        <v>1977</v>
      </c>
      <c r="C1454" s="56" t="s">
        <v>1981</v>
      </c>
      <c r="D1454" s="56" t="s">
        <v>1978</v>
      </c>
      <c r="E1454" s="56">
        <v>1</v>
      </c>
      <c r="F1454" s="56">
        <v>0</v>
      </c>
      <c r="G1454" s="56">
        <v>1</v>
      </c>
      <c r="H1454" s="56">
        <v>2</v>
      </c>
      <c r="I1454" s="56">
        <v>25</v>
      </c>
      <c r="J1454" s="104">
        <v>0.08</v>
      </c>
      <c r="K1454" s="56" t="s">
        <v>1980</v>
      </c>
      <c r="L1454" s="56" t="s">
        <v>1982</v>
      </c>
      <c r="M1454" s="56" t="s">
        <v>1983</v>
      </c>
      <c r="N1454" s="56" t="s">
        <v>7372</v>
      </c>
      <c r="O1454" s="56"/>
      <c r="P1454" s="56"/>
      <c r="Q1454" s="56"/>
      <c r="R1454" s="56" t="s">
        <v>18</v>
      </c>
      <c r="S1454" s="57" t="s">
        <v>102</v>
      </c>
      <c r="T1454" s="58" t="s">
        <v>13</v>
      </c>
      <c r="U1454" s="56" t="s">
        <v>13</v>
      </c>
      <c r="V1454" s="58" t="s">
        <v>7330</v>
      </c>
      <c r="W1454" s="58" t="s">
        <v>7330</v>
      </c>
      <c r="X1454" s="58" t="s">
        <v>13</v>
      </c>
      <c r="Y1454" s="58" t="s">
        <v>13</v>
      </c>
      <c r="Z1454" s="58" t="s">
        <v>13</v>
      </c>
      <c r="AA1454" s="58" t="s">
        <v>7330</v>
      </c>
      <c r="AB1454" s="58" t="s">
        <v>13</v>
      </c>
      <c r="AC1454" s="56" t="s">
        <v>13</v>
      </c>
      <c r="AD1454" s="56" t="s">
        <v>13</v>
      </c>
      <c r="AE1454" s="56" t="s">
        <v>13</v>
      </c>
      <c r="AF1454" s="56" t="s">
        <v>13</v>
      </c>
      <c r="AG1454" s="56" t="s">
        <v>7330</v>
      </c>
      <c r="AH1454" s="56" t="s">
        <v>13</v>
      </c>
    </row>
    <row r="1455" spans="1:34" ht="24.9" customHeight="1" x14ac:dyDescent="0.3">
      <c r="A1455" s="54" t="s">
        <v>3692</v>
      </c>
      <c r="B1455" s="55" t="s">
        <v>3684</v>
      </c>
      <c r="C1455" s="56" t="s">
        <v>3688</v>
      </c>
      <c r="D1455" s="56" t="s">
        <v>3685</v>
      </c>
      <c r="E1455" s="56">
        <v>1</v>
      </c>
      <c r="F1455" s="56">
        <v>1</v>
      </c>
      <c r="G1455" s="56">
        <v>1</v>
      </c>
      <c r="H1455" s="56">
        <v>3</v>
      </c>
      <c r="I1455" s="56">
        <v>21</v>
      </c>
      <c r="J1455" s="104">
        <v>0.14285714285714285</v>
      </c>
      <c r="K1455" s="56" t="s">
        <v>3693</v>
      </c>
      <c r="L1455" s="56" t="s">
        <v>3689</v>
      </c>
      <c r="M1455" s="56" t="s">
        <v>3690</v>
      </c>
      <c r="N1455" s="56">
        <v>100</v>
      </c>
      <c r="O1455" s="56"/>
      <c r="P1455" s="56"/>
      <c r="Q1455" s="56"/>
      <c r="R1455" s="56" t="s">
        <v>18</v>
      </c>
      <c r="S1455" s="56" t="s">
        <v>465</v>
      </c>
      <c r="T1455" s="58" t="s">
        <v>13</v>
      </c>
      <c r="U1455" s="56" t="s">
        <v>13</v>
      </c>
      <c r="V1455" s="58" t="s">
        <v>7330</v>
      </c>
      <c r="W1455" s="58" t="s">
        <v>13</v>
      </c>
      <c r="X1455" s="58" t="s">
        <v>13</v>
      </c>
      <c r="Y1455" s="58" t="s">
        <v>7330</v>
      </c>
      <c r="Z1455" s="58" t="s">
        <v>13</v>
      </c>
      <c r="AA1455" s="58" t="s">
        <v>13</v>
      </c>
      <c r="AB1455" s="58" t="s">
        <v>13</v>
      </c>
      <c r="AC1455" s="56" t="s">
        <v>13</v>
      </c>
      <c r="AD1455" s="56" t="s">
        <v>13</v>
      </c>
      <c r="AE1455" s="56" t="s">
        <v>13</v>
      </c>
      <c r="AF1455" s="56" t="s">
        <v>13</v>
      </c>
      <c r="AG1455" s="56" t="s">
        <v>13</v>
      </c>
      <c r="AH1455" s="56" t="s">
        <v>13</v>
      </c>
    </row>
    <row r="1456" spans="1:34" ht="24.9" customHeight="1" x14ac:dyDescent="0.3">
      <c r="A1456" s="54" t="s">
        <v>668</v>
      </c>
      <c r="B1456" s="55" t="s">
        <v>660</v>
      </c>
      <c r="C1456" s="56" t="s">
        <v>663</v>
      </c>
      <c r="D1456" s="56"/>
      <c r="E1456" s="56">
        <v>2</v>
      </c>
      <c r="F1456" s="56">
        <v>0</v>
      </c>
      <c r="G1456" s="56">
        <v>2</v>
      </c>
      <c r="H1456" s="56">
        <v>4</v>
      </c>
      <c r="I1456" s="56">
        <v>5</v>
      </c>
      <c r="J1456" s="104">
        <v>0.8</v>
      </c>
      <c r="K1456" s="56" t="s">
        <v>669</v>
      </c>
      <c r="L1456" s="56" t="s">
        <v>664</v>
      </c>
      <c r="M1456" s="56" t="s">
        <v>665</v>
      </c>
      <c r="N1456" s="56">
        <v>100</v>
      </c>
      <c r="O1456" s="56"/>
      <c r="P1456" s="56"/>
      <c r="Q1456" s="56"/>
      <c r="R1456" s="56" t="s">
        <v>18</v>
      </c>
      <c r="S1456" s="56" t="s">
        <v>149</v>
      </c>
      <c r="T1456" s="58" t="s">
        <v>13</v>
      </c>
      <c r="U1456" s="56" t="s">
        <v>13</v>
      </c>
      <c r="V1456" s="58" t="s">
        <v>7330</v>
      </c>
      <c r="W1456" s="58" t="s">
        <v>7330</v>
      </c>
      <c r="X1456" s="58" t="s">
        <v>13</v>
      </c>
      <c r="Y1456" s="58" t="s">
        <v>13</v>
      </c>
      <c r="Z1456" s="58" t="s">
        <v>7330</v>
      </c>
      <c r="AA1456" s="58" t="s">
        <v>13</v>
      </c>
      <c r="AB1456" s="58" t="s">
        <v>13</v>
      </c>
      <c r="AC1456" s="56" t="s">
        <v>13</v>
      </c>
      <c r="AD1456" s="56" t="s">
        <v>13</v>
      </c>
      <c r="AE1456" s="56" t="s">
        <v>7330</v>
      </c>
      <c r="AF1456" s="56" t="s">
        <v>7330</v>
      </c>
      <c r="AG1456" s="56" t="s">
        <v>13</v>
      </c>
      <c r="AH1456" s="56" t="s">
        <v>13</v>
      </c>
    </row>
    <row r="1457" spans="1:34" ht="24.9" customHeight="1" x14ac:dyDescent="0.3">
      <c r="A1457" s="54" t="s">
        <v>2570</v>
      </c>
      <c r="B1457" s="55" t="s">
        <v>2569</v>
      </c>
      <c r="C1457" s="56" t="s">
        <v>110</v>
      </c>
      <c r="D1457" s="56"/>
      <c r="E1457" s="56">
        <v>0</v>
      </c>
      <c r="F1457" s="56">
        <v>0</v>
      </c>
      <c r="G1457" s="56">
        <v>1</v>
      </c>
      <c r="H1457" s="56">
        <v>1</v>
      </c>
      <c r="I1457" s="56">
        <v>2</v>
      </c>
      <c r="J1457" s="104">
        <v>0.5</v>
      </c>
      <c r="K1457" s="56" t="s">
        <v>2571</v>
      </c>
      <c r="L1457" s="56" t="s">
        <v>2572</v>
      </c>
      <c r="M1457" s="56" t="s">
        <v>202</v>
      </c>
      <c r="N1457" s="56" t="s">
        <v>7380</v>
      </c>
      <c r="O1457" s="57" t="s">
        <v>17906</v>
      </c>
      <c r="P1457" s="56" t="s">
        <v>2573</v>
      </c>
      <c r="Q1457" s="56" t="s">
        <v>7380</v>
      </c>
      <c r="R1457" s="56" t="s">
        <v>112</v>
      </c>
      <c r="S1457" s="56" t="s">
        <v>79</v>
      </c>
      <c r="T1457" s="58" t="s">
        <v>13</v>
      </c>
      <c r="U1457" s="56" t="s">
        <v>13</v>
      </c>
      <c r="V1457" s="58" t="s">
        <v>7330</v>
      </c>
      <c r="W1457" s="58" t="s">
        <v>13</v>
      </c>
      <c r="X1457" s="58" t="s">
        <v>13</v>
      </c>
      <c r="Y1457" s="58" t="s">
        <v>7330</v>
      </c>
      <c r="Z1457" s="58" t="s">
        <v>13</v>
      </c>
      <c r="AA1457" s="58" t="s">
        <v>13</v>
      </c>
      <c r="AB1457" s="58" t="s">
        <v>7330</v>
      </c>
      <c r="AC1457" s="56" t="s">
        <v>13</v>
      </c>
      <c r="AD1457" s="56" t="s">
        <v>7330</v>
      </c>
      <c r="AE1457" s="56" t="s">
        <v>13</v>
      </c>
      <c r="AF1457" s="56" t="s">
        <v>13</v>
      </c>
      <c r="AG1457" s="56" t="s">
        <v>13</v>
      </c>
      <c r="AH1457" s="56" t="s">
        <v>7330</v>
      </c>
    </row>
    <row r="1458" spans="1:34" ht="24.9" customHeight="1" x14ac:dyDescent="0.3">
      <c r="A1458" s="59" t="s">
        <v>606</v>
      </c>
      <c r="B1458" s="60" t="s">
        <v>605</v>
      </c>
      <c r="C1458" s="57" t="s">
        <v>110</v>
      </c>
      <c r="D1458" s="57"/>
      <c r="E1458" s="57">
        <v>0</v>
      </c>
      <c r="F1458" s="57">
        <v>1</v>
      </c>
      <c r="G1458" s="57">
        <v>0</v>
      </c>
      <c r="H1458" s="57">
        <v>1</v>
      </c>
      <c r="I1458" s="57">
        <v>5</v>
      </c>
      <c r="J1458" s="104">
        <v>0.2</v>
      </c>
      <c r="K1458" s="56" t="s">
        <v>607</v>
      </c>
      <c r="L1458" s="57" t="s">
        <v>608</v>
      </c>
      <c r="M1458" s="57" t="s">
        <v>110</v>
      </c>
      <c r="N1458" s="57" t="s">
        <v>7380</v>
      </c>
      <c r="O1458" s="57" t="s">
        <v>17968</v>
      </c>
      <c r="P1458" s="57" t="s">
        <v>609</v>
      </c>
      <c r="Q1458" s="57" t="s">
        <v>7380</v>
      </c>
      <c r="R1458" s="57" t="s">
        <v>112</v>
      </c>
      <c r="S1458" s="57" t="s">
        <v>130</v>
      </c>
      <c r="T1458" s="61" t="s">
        <v>13</v>
      </c>
      <c r="U1458" s="56" t="s">
        <v>7330</v>
      </c>
      <c r="V1458" s="61" t="s">
        <v>13</v>
      </c>
      <c r="W1458" s="61" t="s">
        <v>13</v>
      </c>
      <c r="X1458" s="61" t="s">
        <v>7330</v>
      </c>
      <c r="Y1458" s="61" t="s">
        <v>13</v>
      </c>
      <c r="Z1458" s="61" t="s">
        <v>13</v>
      </c>
      <c r="AA1458" s="61" t="s">
        <v>13</v>
      </c>
      <c r="AB1458" s="61" t="s">
        <v>13</v>
      </c>
      <c r="AC1458" s="56" t="s">
        <v>13</v>
      </c>
      <c r="AD1458" s="56" t="s">
        <v>7330</v>
      </c>
      <c r="AE1458" s="56" t="s">
        <v>13</v>
      </c>
      <c r="AF1458" s="56" t="s">
        <v>13</v>
      </c>
      <c r="AG1458" s="56" t="s">
        <v>7330</v>
      </c>
      <c r="AH1458" s="56" t="s">
        <v>13</v>
      </c>
    </row>
    <row r="1459" spans="1:34" ht="24.9" customHeight="1" x14ac:dyDescent="0.3">
      <c r="A1459" s="54" t="s">
        <v>5067</v>
      </c>
      <c r="B1459" s="55" t="s">
        <v>5058</v>
      </c>
      <c r="C1459" s="56" t="s">
        <v>5062</v>
      </c>
      <c r="D1459" s="56" t="s">
        <v>5059</v>
      </c>
      <c r="E1459" s="56">
        <v>0</v>
      </c>
      <c r="F1459" s="56">
        <v>2</v>
      </c>
      <c r="G1459" s="56">
        <v>2</v>
      </c>
      <c r="H1459" s="56">
        <v>4</v>
      </c>
      <c r="I1459" s="56">
        <v>20</v>
      </c>
      <c r="J1459" s="104">
        <v>0.2</v>
      </c>
      <c r="K1459" s="56" t="s">
        <v>5068</v>
      </c>
      <c r="L1459" s="56" t="s">
        <v>5063</v>
      </c>
      <c r="M1459" s="56" t="s">
        <v>5064</v>
      </c>
      <c r="N1459" s="56">
        <v>100</v>
      </c>
      <c r="O1459" s="56"/>
      <c r="P1459" s="56"/>
      <c r="Q1459" s="56"/>
      <c r="R1459" s="56" t="s">
        <v>18</v>
      </c>
      <c r="S1459" s="57" t="s">
        <v>130</v>
      </c>
      <c r="T1459" s="58" t="s">
        <v>13</v>
      </c>
      <c r="U1459" s="56" t="s">
        <v>13</v>
      </c>
      <c r="V1459" s="58" t="s">
        <v>7330</v>
      </c>
      <c r="W1459" s="58" t="s">
        <v>13</v>
      </c>
      <c r="X1459" s="58" t="s">
        <v>13</v>
      </c>
      <c r="Y1459" s="58" t="s">
        <v>7330</v>
      </c>
      <c r="Z1459" s="58" t="s">
        <v>13</v>
      </c>
      <c r="AA1459" s="58" t="s">
        <v>7330</v>
      </c>
      <c r="AB1459" s="58" t="s">
        <v>13</v>
      </c>
      <c r="AC1459" s="56" t="s">
        <v>13</v>
      </c>
      <c r="AD1459" s="56" t="s">
        <v>7330</v>
      </c>
      <c r="AE1459" s="56" t="s">
        <v>13</v>
      </c>
      <c r="AF1459" s="56" t="s">
        <v>13</v>
      </c>
      <c r="AG1459" s="56" t="s">
        <v>13</v>
      </c>
      <c r="AH1459" s="56" t="s">
        <v>7330</v>
      </c>
    </row>
    <row r="1460" spans="1:34" ht="24.9" customHeight="1" x14ac:dyDescent="0.3">
      <c r="A1460" s="54" t="s">
        <v>5137</v>
      </c>
      <c r="B1460" s="55" t="s">
        <v>5130</v>
      </c>
      <c r="C1460" s="56" t="s">
        <v>110</v>
      </c>
      <c r="D1460" s="56"/>
      <c r="E1460" s="56">
        <v>3</v>
      </c>
      <c r="F1460" s="56">
        <v>0</v>
      </c>
      <c r="G1460" s="56">
        <v>1</v>
      </c>
      <c r="H1460" s="56">
        <v>4</v>
      </c>
      <c r="I1460" s="56">
        <v>19</v>
      </c>
      <c r="J1460" s="104">
        <v>0.21052631578947367</v>
      </c>
      <c r="K1460" s="56" t="s">
        <v>5138</v>
      </c>
      <c r="L1460" s="56" t="s">
        <v>5133</v>
      </c>
      <c r="M1460" s="56" t="s">
        <v>110</v>
      </c>
      <c r="N1460" s="56">
        <v>100</v>
      </c>
      <c r="O1460" s="56" t="s">
        <v>17953</v>
      </c>
      <c r="P1460" s="56" t="s">
        <v>5134</v>
      </c>
      <c r="Q1460" s="56">
        <v>100</v>
      </c>
      <c r="R1460" s="56" t="s">
        <v>402</v>
      </c>
      <c r="S1460" s="56" t="s">
        <v>250</v>
      </c>
      <c r="T1460" s="58" t="s">
        <v>7330</v>
      </c>
      <c r="U1460" s="56" t="s">
        <v>13</v>
      </c>
      <c r="V1460" s="58" t="s">
        <v>13</v>
      </c>
      <c r="W1460" s="58" t="s">
        <v>7330</v>
      </c>
      <c r="X1460" s="58" t="s">
        <v>13</v>
      </c>
      <c r="Y1460" s="58" t="s">
        <v>13</v>
      </c>
      <c r="Z1460" s="58" t="s">
        <v>13</v>
      </c>
      <c r="AA1460" s="58" t="s">
        <v>13</v>
      </c>
      <c r="AB1460" s="58" t="s">
        <v>13</v>
      </c>
      <c r="AC1460" s="56" t="s">
        <v>13</v>
      </c>
      <c r="AD1460" s="56" t="s">
        <v>13</v>
      </c>
      <c r="AE1460" s="56" t="s">
        <v>13</v>
      </c>
      <c r="AF1460" s="56" t="s">
        <v>13</v>
      </c>
      <c r="AG1460" s="56" t="s">
        <v>13</v>
      </c>
      <c r="AH1460" s="56" t="s">
        <v>13</v>
      </c>
    </row>
    <row r="1461" spans="1:34" ht="24.9" customHeight="1" x14ac:dyDescent="0.3">
      <c r="A1461" s="54" t="s">
        <v>4647</v>
      </c>
      <c r="B1461" s="55" t="s">
        <v>4645</v>
      </c>
      <c r="C1461" s="56" t="s">
        <v>4649</v>
      </c>
      <c r="D1461" s="56" t="s">
        <v>4646</v>
      </c>
      <c r="E1461" s="56">
        <v>7</v>
      </c>
      <c r="F1461" s="56">
        <v>0</v>
      </c>
      <c r="G1461" s="56">
        <v>4</v>
      </c>
      <c r="H1461" s="56">
        <v>11</v>
      </c>
      <c r="I1461" s="56">
        <v>31</v>
      </c>
      <c r="J1461" s="104">
        <v>0.35483870967741937</v>
      </c>
      <c r="K1461" s="56" t="s">
        <v>4648</v>
      </c>
      <c r="L1461" s="56" t="s">
        <v>4650</v>
      </c>
      <c r="M1461" s="56" t="s">
        <v>4649</v>
      </c>
      <c r="N1461" s="56" t="s">
        <v>7374</v>
      </c>
      <c r="O1461" s="56"/>
      <c r="P1461" s="56"/>
      <c r="Q1461" s="56"/>
      <c r="R1461" s="56" t="s">
        <v>63</v>
      </c>
      <c r="S1461" s="56" t="s">
        <v>250</v>
      </c>
      <c r="T1461" s="58" t="s">
        <v>13</v>
      </c>
      <c r="U1461" s="56" t="s">
        <v>13</v>
      </c>
      <c r="V1461" s="58" t="s">
        <v>7330</v>
      </c>
      <c r="W1461" s="58" t="s">
        <v>13</v>
      </c>
      <c r="X1461" s="58" t="s">
        <v>13</v>
      </c>
      <c r="Y1461" s="58" t="s">
        <v>7330</v>
      </c>
      <c r="Z1461" s="58" t="s">
        <v>13</v>
      </c>
      <c r="AA1461" s="58" t="s">
        <v>7330</v>
      </c>
      <c r="AB1461" s="58" t="s">
        <v>13</v>
      </c>
      <c r="AC1461" s="56" t="s">
        <v>13</v>
      </c>
      <c r="AD1461" s="56" t="s">
        <v>7330</v>
      </c>
      <c r="AE1461" s="56" t="s">
        <v>13</v>
      </c>
      <c r="AF1461" s="56" t="s">
        <v>13</v>
      </c>
      <c r="AG1461" s="56" t="s">
        <v>7330</v>
      </c>
      <c r="AH1461" s="56" t="s">
        <v>13</v>
      </c>
    </row>
    <row r="1462" spans="1:34" ht="24.9" customHeight="1" x14ac:dyDescent="0.3">
      <c r="A1462" s="54" t="s">
        <v>5032</v>
      </c>
      <c r="B1462" s="55" t="s">
        <v>5031</v>
      </c>
      <c r="C1462" s="56" t="s">
        <v>5034</v>
      </c>
      <c r="D1462" s="56"/>
      <c r="E1462" s="56">
        <v>1</v>
      </c>
      <c r="F1462" s="56">
        <v>0</v>
      </c>
      <c r="G1462" s="56">
        <v>0</v>
      </c>
      <c r="H1462" s="56">
        <v>1</v>
      </c>
      <c r="I1462" s="56">
        <v>5</v>
      </c>
      <c r="J1462" s="104">
        <v>0.2</v>
      </c>
      <c r="K1462" s="56" t="s">
        <v>5033</v>
      </c>
      <c r="L1462" s="56" t="s">
        <v>5035</v>
      </c>
      <c r="M1462" s="56" t="s">
        <v>5036</v>
      </c>
      <c r="N1462" s="56" t="s">
        <v>7383</v>
      </c>
      <c r="O1462" s="56"/>
      <c r="P1462" s="56"/>
      <c r="Q1462" s="56"/>
      <c r="R1462" s="56" t="s">
        <v>18</v>
      </c>
      <c r="S1462" s="56" t="s">
        <v>130</v>
      </c>
      <c r="T1462" s="58" t="s">
        <v>7330</v>
      </c>
      <c r="U1462" s="56" t="s">
        <v>13</v>
      </c>
      <c r="V1462" s="58" t="s">
        <v>13</v>
      </c>
      <c r="W1462" s="58" t="s">
        <v>7330</v>
      </c>
      <c r="X1462" s="58" t="s">
        <v>13</v>
      </c>
      <c r="Y1462" s="58" t="s">
        <v>13</v>
      </c>
      <c r="Z1462" s="58" t="s">
        <v>13</v>
      </c>
      <c r="AA1462" s="58" t="s">
        <v>13</v>
      </c>
      <c r="AB1462" s="58" t="s">
        <v>13</v>
      </c>
      <c r="AC1462" s="56" t="s">
        <v>13</v>
      </c>
      <c r="AD1462" s="56" t="s">
        <v>13</v>
      </c>
      <c r="AE1462" s="56" t="s">
        <v>13</v>
      </c>
      <c r="AF1462" s="56" t="s">
        <v>13</v>
      </c>
      <c r="AG1462" s="56" t="s">
        <v>13</v>
      </c>
      <c r="AH1462" s="56" t="s">
        <v>13</v>
      </c>
    </row>
    <row r="1463" spans="1:34" ht="24.9" customHeight="1" x14ac:dyDescent="0.3">
      <c r="A1463" s="54" t="s">
        <v>2945</v>
      </c>
      <c r="B1463" s="55" t="s">
        <v>2944</v>
      </c>
      <c r="C1463" s="56" t="s">
        <v>110</v>
      </c>
      <c r="D1463" s="56"/>
      <c r="E1463" s="56">
        <v>1</v>
      </c>
      <c r="F1463" s="56">
        <v>0</v>
      </c>
      <c r="G1463" s="56">
        <v>0</v>
      </c>
      <c r="H1463" s="56">
        <v>1</v>
      </c>
      <c r="I1463" s="56">
        <v>5</v>
      </c>
      <c r="J1463" s="104">
        <v>0.2</v>
      </c>
      <c r="K1463" s="56" t="s">
        <v>2946</v>
      </c>
      <c r="L1463" s="56" t="s">
        <v>2947</v>
      </c>
      <c r="M1463" s="56" t="s">
        <v>110</v>
      </c>
      <c r="N1463" s="56" t="s">
        <v>7378</v>
      </c>
      <c r="O1463" s="56" t="s">
        <v>17946</v>
      </c>
      <c r="P1463" s="56" t="s">
        <v>2948</v>
      </c>
      <c r="Q1463" s="56">
        <v>100</v>
      </c>
      <c r="R1463" s="56" t="s">
        <v>112</v>
      </c>
      <c r="S1463" s="56" t="s">
        <v>113</v>
      </c>
      <c r="T1463" s="58" t="s">
        <v>7330</v>
      </c>
      <c r="U1463" s="56" t="s">
        <v>13</v>
      </c>
      <c r="V1463" s="58" t="s">
        <v>13</v>
      </c>
      <c r="W1463" s="58" t="s">
        <v>7330</v>
      </c>
      <c r="X1463" s="58" t="s">
        <v>13</v>
      </c>
      <c r="Y1463" s="58" t="s">
        <v>13</v>
      </c>
      <c r="Z1463" s="58" t="s">
        <v>13</v>
      </c>
      <c r="AA1463" s="58" t="s">
        <v>13</v>
      </c>
      <c r="AB1463" s="58" t="s">
        <v>13</v>
      </c>
      <c r="AC1463" s="56" t="s">
        <v>13</v>
      </c>
      <c r="AD1463" s="56" t="s">
        <v>13</v>
      </c>
      <c r="AE1463" s="56" t="s">
        <v>13</v>
      </c>
      <c r="AF1463" s="56" t="s">
        <v>13</v>
      </c>
      <c r="AG1463" s="56" t="s">
        <v>13</v>
      </c>
      <c r="AH1463" s="56" t="s">
        <v>13</v>
      </c>
    </row>
    <row r="1464" spans="1:34" ht="24.9" customHeight="1" x14ac:dyDescent="0.3">
      <c r="A1464" s="54" t="s">
        <v>5727</v>
      </c>
      <c r="B1464" s="55" t="s">
        <v>5725</v>
      </c>
      <c r="C1464" s="56" t="s">
        <v>5729</v>
      </c>
      <c r="D1464" s="56" t="s">
        <v>5726</v>
      </c>
      <c r="E1464" s="56">
        <v>1</v>
      </c>
      <c r="F1464" s="56">
        <v>0</v>
      </c>
      <c r="G1464" s="56">
        <v>0</v>
      </c>
      <c r="H1464" s="56">
        <v>1</v>
      </c>
      <c r="I1464" s="56">
        <v>18</v>
      </c>
      <c r="J1464" s="104">
        <v>5.5555555555555552E-2</v>
      </c>
      <c r="K1464" s="56" t="s">
        <v>5728</v>
      </c>
      <c r="L1464" s="56" t="s">
        <v>5730</v>
      </c>
      <c r="M1464" s="56" t="s">
        <v>5731</v>
      </c>
      <c r="N1464" s="56">
        <v>100</v>
      </c>
      <c r="O1464" s="56"/>
      <c r="P1464" s="56"/>
      <c r="Q1464" s="56"/>
      <c r="R1464" s="56" t="s">
        <v>18</v>
      </c>
      <c r="S1464" s="56" t="s">
        <v>149</v>
      </c>
      <c r="T1464" s="58" t="s">
        <v>7330</v>
      </c>
      <c r="U1464" s="56" t="s">
        <v>13</v>
      </c>
      <c r="V1464" s="58" t="s">
        <v>13</v>
      </c>
      <c r="W1464" s="58" t="s">
        <v>7330</v>
      </c>
      <c r="X1464" s="58" t="s">
        <v>13</v>
      </c>
      <c r="Y1464" s="58" t="s">
        <v>13</v>
      </c>
      <c r="Z1464" s="58" t="s">
        <v>13</v>
      </c>
      <c r="AA1464" s="58" t="s">
        <v>13</v>
      </c>
      <c r="AB1464" s="58" t="s">
        <v>13</v>
      </c>
      <c r="AC1464" s="56" t="s">
        <v>13</v>
      </c>
      <c r="AD1464" s="56" t="s">
        <v>13</v>
      </c>
      <c r="AE1464" s="56" t="s">
        <v>13</v>
      </c>
      <c r="AF1464" s="56" t="s">
        <v>13</v>
      </c>
      <c r="AG1464" s="56" t="s">
        <v>13</v>
      </c>
      <c r="AH1464" s="56" t="s">
        <v>13</v>
      </c>
    </row>
    <row r="1465" spans="1:34" ht="24.9" customHeight="1" x14ac:dyDescent="0.3">
      <c r="A1465" s="59" t="s">
        <v>1832</v>
      </c>
      <c r="B1465" s="60" t="s">
        <v>1828</v>
      </c>
      <c r="C1465" s="57" t="s">
        <v>110</v>
      </c>
      <c r="D1465" s="57"/>
      <c r="E1465" s="57">
        <v>1</v>
      </c>
      <c r="F1465" s="57">
        <v>2</v>
      </c>
      <c r="G1465" s="57">
        <v>0</v>
      </c>
      <c r="H1465" s="57">
        <v>3</v>
      </c>
      <c r="I1465" s="57">
        <v>44</v>
      </c>
      <c r="J1465" s="104">
        <v>6.8181818181818177E-2</v>
      </c>
      <c r="K1465" s="56" t="s">
        <v>1833</v>
      </c>
      <c r="L1465" s="57" t="s">
        <v>13</v>
      </c>
      <c r="M1465" s="57" t="s">
        <v>13</v>
      </c>
      <c r="N1465" s="57" t="s">
        <v>13</v>
      </c>
      <c r="O1465" s="57" t="s">
        <v>17966</v>
      </c>
      <c r="P1465" s="57" t="s">
        <v>1831</v>
      </c>
      <c r="Q1465" s="57" t="s">
        <v>7385</v>
      </c>
      <c r="R1465" s="57" t="s">
        <v>18</v>
      </c>
      <c r="S1465" s="57" t="s">
        <v>113</v>
      </c>
      <c r="T1465" s="61" t="s">
        <v>13</v>
      </c>
      <c r="U1465" s="56" t="s">
        <v>7330</v>
      </c>
      <c r="V1465" s="61" t="s">
        <v>13</v>
      </c>
      <c r="W1465" s="61" t="s">
        <v>13</v>
      </c>
      <c r="X1465" s="61" t="s">
        <v>13</v>
      </c>
      <c r="Y1465" s="61" t="s">
        <v>13</v>
      </c>
      <c r="Z1465" s="61" t="s">
        <v>13</v>
      </c>
      <c r="AA1465" s="58" t="s">
        <v>7330</v>
      </c>
      <c r="AB1465" s="61" t="s">
        <v>13</v>
      </c>
      <c r="AC1465" s="56" t="s">
        <v>13</v>
      </c>
      <c r="AD1465" s="56" t="s">
        <v>13</v>
      </c>
      <c r="AE1465" s="56" t="s">
        <v>13</v>
      </c>
      <c r="AF1465" s="56" t="s">
        <v>13</v>
      </c>
      <c r="AG1465" s="56" t="s">
        <v>13</v>
      </c>
      <c r="AH1465" s="56" t="s">
        <v>13</v>
      </c>
    </row>
    <row r="1466" spans="1:34" ht="24.9" customHeight="1" x14ac:dyDescent="0.3">
      <c r="A1466" s="59" t="s">
        <v>2709</v>
      </c>
      <c r="B1466" s="60" t="s">
        <v>2707</v>
      </c>
      <c r="C1466" s="57" t="s">
        <v>2711</v>
      </c>
      <c r="D1466" s="57" t="s">
        <v>2708</v>
      </c>
      <c r="E1466" s="57">
        <v>0</v>
      </c>
      <c r="F1466" s="57">
        <v>2</v>
      </c>
      <c r="G1466" s="57">
        <v>2</v>
      </c>
      <c r="H1466" s="57">
        <v>4</v>
      </c>
      <c r="I1466" s="57">
        <v>14</v>
      </c>
      <c r="J1466" s="104">
        <v>0.2857142857142857</v>
      </c>
      <c r="K1466" s="56" t="s">
        <v>2710</v>
      </c>
      <c r="L1466" s="57" t="s">
        <v>2712</v>
      </c>
      <c r="M1466" s="57" t="s">
        <v>2713</v>
      </c>
      <c r="N1466" s="57" t="s">
        <v>7374</v>
      </c>
      <c r="O1466" s="57"/>
      <c r="P1466" s="57"/>
      <c r="Q1466" s="57"/>
      <c r="R1466" s="57" t="s">
        <v>18</v>
      </c>
      <c r="S1466" s="56" t="s">
        <v>102</v>
      </c>
      <c r="T1466" s="61" t="s">
        <v>13</v>
      </c>
      <c r="U1466" s="56" t="s">
        <v>7330</v>
      </c>
      <c r="V1466" s="61" t="s">
        <v>13</v>
      </c>
      <c r="W1466" s="61" t="s">
        <v>13</v>
      </c>
      <c r="X1466" s="61" t="s">
        <v>13</v>
      </c>
      <c r="Y1466" s="61" t="s">
        <v>13</v>
      </c>
      <c r="Z1466" s="61" t="s">
        <v>13</v>
      </c>
      <c r="AA1466" s="58" t="s">
        <v>7330</v>
      </c>
      <c r="AB1466" s="61" t="s">
        <v>13</v>
      </c>
      <c r="AC1466" s="56" t="s">
        <v>13</v>
      </c>
      <c r="AD1466" s="56" t="s">
        <v>7330</v>
      </c>
      <c r="AE1466" s="56" t="s">
        <v>13</v>
      </c>
      <c r="AF1466" s="56" t="s">
        <v>13</v>
      </c>
      <c r="AG1466" s="56" t="s">
        <v>13</v>
      </c>
      <c r="AH1466" s="56" t="s">
        <v>13</v>
      </c>
    </row>
    <row r="1467" spans="1:34" ht="24.9" customHeight="1" x14ac:dyDescent="0.3">
      <c r="A1467" s="54" t="s">
        <v>4289</v>
      </c>
      <c r="B1467" s="55" t="s">
        <v>4287</v>
      </c>
      <c r="C1467" s="56" t="s">
        <v>4291</v>
      </c>
      <c r="D1467" s="56" t="s">
        <v>4288</v>
      </c>
      <c r="E1467" s="56">
        <v>1</v>
      </c>
      <c r="F1467" s="56">
        <v>0</v>
      </c>
      <c r="G1467" s="56">
        <v>1</v>
      </c>
      <c r="H1467" s="56">
        <v>2</v>
      </c>
      <c r="I1467" s="56">
        <v>43</v>
      </c>
      <c r="J1467" s="104">
        <v>4.6511627906976744E-2</v>
      </c>
      <c r="K1467" s="56" t="s">
        <v>4290</v>
      </c>
      <c r="L1467" s="56" t="s">
        <v>4292</v>
      </c>
      <c r="M1467" s="56" t="s">
        <v>4293</v>
      </c>
      <c r="N1467" s="56">
        <v>100</v>
      </c>
      <c r="O1467" s="56"/>
      <c r="P1467" s="56"/>
      <c r="Q1467" s="56"/>
      <c r="R1467" s="56" t="s">
        <v>18</v>
      </c>
      <c r="S1467" s="56" t="s">
        <v>465</v>
      </c>
      <c r="T1467" s="58" t="s">
        <v>13</v>
      </c>
      <c r="U1467" s="56" t="s">
        <v>13</v>
      </c>
      <c r="V1467" s="58" t="s">
        <v>7330</v>
      </c>
      <c r="W1467" s="58" t="s">
        <v>7330</v>
      </c>
      <c r="X1467" s="58" t="s">
        <v>13</v>
      </c>
      <c r="Y1467" s="58" t="s">
        <v>13</v>
      </c>
      <c r="Z1467" s="58" t="s">
        <v>13</v>
      </c>
      <c r="AA1467" s="58" t="s">
        <v>13</v>
      </c>
      <c r="AB1467" s="58" t="s">
        <v>13</v>
      </c>
      <c r="AC1467" s="56" t="s">
        <v>13</v>
      </c>
      <c r="AD1467" s="56" t="s">
        <v>7330</v>
      </c>
      <c r="AE1467" s="56" t="s">
        <v>13</v>
      </c>
      <c r="AF1467" s="56" t="s">
        <v>13</v>
      </c>
      <c r="AG1467" s="56" t="s">
        <v>13</v>
      </c>
      <c r="AH1467" s="56" t="s">
        <v>13</v>
      </c>
    </row>
    <row r="1468" spans="1:34" ht="24.9" customHeight="1" x14ac:dyDescent="0.3">
      <c r="A1468" s="54" t="s">
        <v>1911</v>
      </c>
      <c r="B1468" s="55" t="s">
        <v>1898</v>
      </c>
      <c r="C1468" s="56" t="s">
        <v>1902</v>
      </c>
      <c r="D1468" s="56" t="s">
        <v>1899</v>
      </c>
      <c r="E1468" s="56">
        <v>4</v>
      </c>
      <c r="F1468" s="56">
        <v>1</v>
      </c>
      <c r="G1468" s="56">
        <v>1</v>
      </c>
      <c r="H1468" s="56">
        <v>6</v>
      </c>
      <c r="I1468" s="56">
        <v>25</v>
      </c>
      <c r="J1468" s="104">
        <v>0.24</v>
      </c>
      <c r="K1468" s="56" t="s">
        <v>1912</v>
      </c>
      <c r="L1468" s="56" t="s">
        <v>1903</v>
      </c>
      <c r="M1468" s="56" t="s">
        <v>1902</v>
      </c>
      <c r="N1468" s="56" t="s">
        <v>7387</v>
      </c>
      <c r="O1468" s="56"/>
      <c r="P1468" s="56"/>
      <c r="Q1468" s="56"/>
      <c r="R1468" s="56" t="s">
        <v>18</v>
      </c>
      <c r="S1468" s="57" t="s">
        <v>55</v>
      </c>
      <c r="T1468" s="58" t="s">
        <v>7330</v>
      </c>
      <c r="U1468" s="56" t="s">
        <v>13</v>
      </c>
      <c r="V1468" s="58" t="s">
        <v>13</v>
      </c>
      <c r="W1468" s="58" t="s">
        <v>7330</v>
      </c>
      <c r="X1468" s="58" t="s">
        <v>13</v>
      </c>
      <c r="Y1468" s="58" t="s">
        <v>13</v>
      </c>
      <c r="Z1468" s="58" t="s">
        <v>13</v>
      </c>
      <c r="AA1468" s="58" t="s">
        <v>13</v>
      </c>
      <c r="AB1468" s="58" t="s">
        <v>13</v>
      </c>
      <c r="AC1468" s="56" t="s">
        <v>13</v>
      </c>
      <c r="AD1468" s="56" t="s">
        <v>13</v>
      </c>
      <c r="AE1468" s="56" t="s">
        <v>13</v>
      </c>
      <c r="AF1468" s="56" t="s">
        <v>13</v>
      </c>
      <c r="AG1468" s="56" t="s">
        <v>13</v>
      </c>
      <c r="AH1468" s="56" t="s">
        <v>13</v>
      </c>
    </row>
    <row r="1469" spans="1:34" ht="24.9" customHeight="1" x14ac:dyDescent="0.3">
      <c r="A1469" s="59" t="s">
        <v>2076</v>
      </c>
      <c r="B1469" s="60" t="s">
        <v>2075</v>
      </c>
      <c r="C1469" s="57" t="s">
        <v>110</v>
      </c>
      <c r="D1469" s="57"/>
      <c r="E1469" s="57">
        <v>4</v>
      </c>
      <c r="F1469" s="57">
        <v>2</v>
      </c>
      <c r="G1469" s="57">
        <v>0</v>
      </c>
      <c r="H1469" s="57">
        <v>6</v>
      </c>
      <c r="I1469" s="57">
        <v>22</v>
      </c>
      <c r="J1469" s="104">
        <v>0.27272727272727271</v>
      </c>
      <c r="K1469" s="56" t="s">
        <v>2077</v>
      </c>
      <c r="L1469" s="57" t="s">
        <v>2078</v>
      </c>
      <c r="M1469" s="57" t="s">
        <v>2079</v>
      </c>
      <c r="N1469" s="57">
        <v>100</v>
      </c>
      <c r="O1469" s="57" t="s">
        <v>17906</v>
      </c>
      <c r="P1469" s="57" t="s">
        <v>2080</v>
      </c>
      <c r="Q1469" s="57">
        <v>100</v>
      </c>
      <c r="R1469" s="57" t="s">
        <v>402</v>
      </c>
      <c r="S1469" s="57" t="s">
        <v>250</v>
      </c>
      <c r="T1469" s="61" t="s">
        <v>13</v>
      </c>
      <c r="U1469" s="56" t="s">
        <v>7330</v>
      </c>
      <c r="V1469" s="61" t="s">
        <v>13</v>
      </c>
      <c r="W1469" s="61" t="s">
        <v>13</v>
      </c>
      <c r="X1469" s="61" t="s">
        <v>7330</v>
      </c>
      <c r="Y1469" s="61" t="s">
        <v>13</v>
      </c>
      <c r="Z1469" s="61" t="s">
        <v>13</v>
      </c>
      <c r="AA1469" s="61" t="s">
        <v>13</v>
      </c>
      <c r="AB1469" s="61" t="s">
        <v>13</v>
      </c>
      <c r="AC1469" s="56" t="s">
        <v>13</v>
      </c>
      <c r="AD1469" s="56" t="s">
        <v>13</v>
      </c>
      <c r="AE1469" s="56" t="s">
        <v>13</v>
      </c>
      <c r="AF1469" s="56" t="s">
        <v>13</v>
      </c>
      <c r="AG1469" s="56" t="s">
        <v>13</v>
      </c>
      <c r="AH1469" s="56" t="s">
        <v>13</v>
      </c>
    </row>
    <row r="1470" spans="1:34" ht="24.9" customHeight="1" x14ac:dyDescent="0.3">
      <c r="A1470" s="54" t="s">
        <v>5196</v>
      </c>
      <c r="B1470" s="55" t="s">
        <v>5180</v>
      </c>
      <c r="C1470" s="56" t="s">
        <v>5184</v>
      </c>
      <c r="D1470" s="56" t="s">
        <v>5181</v>
      </c>
      <c r="E1470" s="56">
        <v>2</v>
      </c>
      <c r="F1470" s="56">
        <v>4</v>
      </c>
      <c r="G1470" s="56">
        <v>1</v>
      </c>
      <c r="H1470" s="56">
        <v>7</v>
      </c>
      <c r="I1470" s="56">
        <v>19</v>
      </c>
      <c r="J1470" s="104">
        <v>0.36842105263157893</v>
      </c>
      <c r="K1470" s="56" t="s">
        <v>5197</v>
      </c>
      <c r="L1470" s="56" t="s">
        <v>5185</v>
      </c>
      <c r="M1470" s="56" t="s">
        <v>5184</v>
      </c>
      <c r="N1470" s="56">
        <v>100</v>
      </c>
      <c r="O1470" s="56"/>
      <c r="P1470" s="56"/>
      <c r="Q1470" s="56"/>
      <c r="R1470" s="56" t="s">
        <v>18</v>
      </c>
      <c r="S1470" s="56" t="s">
        <v>403</v>
      </c>
      <c r="T1470" s="58" t="s">
        <v>7330</v>
      </c>
      <c r="U1470" s="56" t="s">
        <v>13</v>
      </c>
      <c r="V1470" s="58" t="s">
        <v>13</v>
      </c>
      <c r="W1470" s="58" t="s">
        <v>7330</v>
      </c>
      <c r="X1470" s="58" t="s">
        <v>13</v>
      </c>
      <c r="Y1470" s="58" t="s">
        <v>13</v>
      </c>
      <c r="Z1470" s="58" t="s">
        <v>13</v>
      </c>
      <c r="AA1470" s="58" t="s">
        <v>13</v>
      </c>
      <c r="AB1470" s="58" t="s">
        <v>13</v>
      </c>
      <c r="AC1470" s="56" t="s">
        <v>13</v>
      </c>
      <c r="AD1470" s="56" t="s">
        <v>13</v>
      </c>
      <c r="AE1470" s="56" t="s">
        <v>13</v>
      </c>
      <c r="AF1470" s="56" t="s">
        <v>13</v>
      </c>
      <c r="AG1470" s="56" t="s">
        <v>13</v>
      </c>
      <c r="AH1470" s="56" t="s">
        <v>13</v>
      </c>
    </row>
    <row r="1471" spans="1:34" ht="24.9" customHeight="1" x14ac:dyDescent="0.3">
      <c r="A1471" s="54" t="s">
        <v>1209</v>
      </c>
      <c r="B1471" s="55" t="s">
        <v>1202</v>
      </c>
      <c r="C1471" s="56" t="s">
        <v>1206</v>
      </c>
      <c r="D1471" s="56" t="s">
        <v>1203</v>
      </c>
      <c r="E1471" s="56">
        <v>0</v>
      </c>
      <c r="F1471" s="56">
        <v>1</v>
      </c>
      <c r="G1471" s="56">
        <v>1</v>
      </c>
      <c r="H1471" s="56">
        <v>2</v>
      </c>
      <c r="I1471" s="56">
        <v>12</v>
      </c>
      <c r="J1471" s="104">
        <v>0.16666666666666666</v>
      </c>
      <c r="K1471" s="56" t="s">
        <v>1210</v>
      </c>
      <c r="L1471" s="56" t="s">
        <v>1207</v>
      </c>
      <c r="M1471" s="56" t="s">
        <v>1206</v>
      </c>
      <c r="N1471" s="56">
        <v>100</v>
      </c>
      <c r="O1471" s="56"/>
      <c r="P1471" s="56"/>
      <c r="Q1471" s="56"/>
      <c r="R1471" s="56" t="s">
        <v>18</v>
      </c>
      <c r="S1471" s="57" t="s">
        <v>55</v>
      </c>
      <c r="T1471" s="58" t="s">
        <v>13</v>
      </c>
      <c r="U1471" s="56" t="s">
        <v>13</v>
      </c>
      <c r="V1471" s="58" t="s">
        <v>7330</v>
      </c>
      <c r="W1471" s="58" t="s">
        <v>7330</v>
      </c>
      <c r="X1471" s="58" t="s">
        <v>13</v>
      </c>
      <c r="Y1471" s="58" t="s">
        <v>13</v>
      </c>
      <c r="Z1471" s="58" t="s">
        <v>13</v>
      </c>
      <c r="AA1471" s="58" t="s">
        <v>7330</v>
      </c>
      <c r="AB1471" s="58" t="s">
        <v>13</v>
      </c>
      <c r="AC1471" s="56" t="s">
        <v>13</v>
      </c>
      <c r="AD1471" s="56" t="s">
        <v>7330</v>
      </c>
      <c r="AE1471" s="56" t="s">
        <v>13</v>
      </c>
      <c r="AF1471" s="56" t="s">
        <v>13</v>
      </c>
      <c r="AG1471" s="56" t="s">
        <v>13</v>
      </c>
      <c r="AH1471" s="56" t="s">
        <v>13</v>
      </c>
    </row>
    <row r="1472" spans="1:34" ht="24.9" customHeight="1" x14ac:dyDescent="0.3">
      <c r="A1472" s="59" t="s">
        <v>3066</v>
      </c>
      <c r="B1472" s="60" t="s">
        <v>3065</v>
      </c>
      <c r="C1472" s="57" t="s">
        <v>3068</v>
      </c>
      <c r="D1472" s="57"/>
      <c r="E1472" s="57">
        <v>0</v>
      </c>
      <c r="F1472" s="57">
        <v>1</v>
      </c>
      <c r="G1472" s="57">
        <v>0</v>
      </c>
      <c r="H1472" s="57">
        <v>1</v>
      </c>
      <c r="I1472" s="57">
        <v>39</v>
      </c>
      <c r="J1472" s="104">
        <v>2.564102564102564E-2</v>
      </c>
      <c r="K1472" s="56" t="s">
        <v>3067</v>
      </c>
      <c r="L1472" s="57" t="s">
        <v>3069</v>
      </c>
      <c r="M1472" s="57" t="s">
        <v>3068</v>
      </c>
      <c r="N1472" s="57" t="s">
        <v>7387</v>
      </c>
      <c r="O1472" s="57"/>
      <c r="P1472" s="57"/>
      <c r="Q1472" s="57"/>
      <c r="R1472" s="57" t="s">
        <v>18</v>
      </c>
      <c r="S1472" s="57" t="s">
        <v>79</v>
      </c>
      <c r="T1472" s="61" t="s">
        <v>13</v>
      </c>
      <c r="U1472" s="56" t="s">
        <v>7330</v>
      </c>
      <c r="V1472" s="61" t="s">
        <v>13</v>
      </c>
      <c r="W1472" s="61" t="s">
        <v>13</v>
      </c>
      <c r="X1472" s="61" t="s">
        <v>13</v>
      </c>
      <c r="Y1472" s="61" t="s">
        <v>13</v>
      </c>
      <c r="Z1472" s="61" t="s">
        <v>13</v>
      </c>
      <c r="AA1472" s="58" t="s">
        <v>7330</v>
      </c>
      <c r="AB1472" s="61" t="s">
        <v>13</v>
      </c>
      <c r="AC1472" s="56" t="s">
        <v>13</v>
      </c>
      <c r="AD1472" s="56" t="s">
        <v>13</v>
      </c>
      <c r="AE1472" s="56" t="s">
        <v>13</v>
      </c>
      <c r="AF1472" s="56" t="s">
        <v>13</v>
      </c>
      <c r="AG1472" s="56" t="s">
        <v>13</v>
      </c>
      <c r="AH1472" s="56" t="s">
        <v>13</v>
      </c>
    </row>
    <row r="1473" spans="1:34" ht="24.9" customHeight="1" x14ac:dyDescent="0.3">
      <c r="A1473" s="59" t="s">
        <v>3295</v>
      </c>
      <c r="B1473" s="60" t="s">
        <v>3293</v>
      </c>
      <c r="C1473" s="57" t="s">
        <v>3297</v>
      </c>
      <c r="D1473" s="57" t="s">
        <v>3294</v>
      </c>
      <c r="E1473" s="57">
        <v>1</v>
      </c>
      <c r="F1473" s="57">
        <v>1</v>
      </c>
      <c r="G1473" s="57">
        <v>0</v>
      </c>
      <c r="H1473" s="57">
        <v>2</v>
      </c>
      <c r="I1473" s="57">
        <v>33</v>
      </c>
      <c r="J1473" s="104">
        <v>6.0606060606060608E-2</v>
      </c>
      <c r="K1473" s="56" t="s">
        <v>3296</v>
      </c>
      <c r="L1473" s="57" t="s">
        <v>3298</v>
      </c>
      <c r="M1473" s="57" t="s">
        <v>3299</v>
      </c>
      <c r="N1473" s="57" t="s">
        <v>7378</v>
      </c>
      <c r="O1473" s="57"/>
      <c r="P1473" s="57"/>
      <c r="Q1473" s="57"/>
      <c r="R1473" s="57" t="s">
        <v>18</v>
      </c>
      <c r="S1473" s="56" t="s">
        <v>79</v>
      </c>
      <c r="T1473" s="61" t="s">
        <v>13</v>
      </c>
      <c r="U1473" s="56" t="s">
        <v>7330</v>
      </c>
      <c r="V1473" s="61" t="s">
        <v>13</v>
      </c>
      <c r="W1473" s="61" t="s">
        <v>13</v>
      </c>
      <c r="X1473" s="61" t="s">
        <v>7330</v>
      </c>
      <c r="Y1473" s="61" t="s">
        <v>13</v>
      </c>
      <c r="Z1473" s="61" t="s">
        <v>13</v>
      </c>
      <c r="AA1473" s="58" t="s">
        <v>7330</v>
      </c>
      <c r="AB1473" s="61" t="s">
        <v>13</v>
      </c>
      <c r="AC1473" s="56" t="s">
        <v>13</v>
      </c>
      <c r="AD1473" s="56" t="s">
        <v>13</v>
      </c>
      <c r="AE1473" s="56" t="s">
        <v>13</v>
      </c>
      <c r="AF1473" s="56" t="s">
        <v>13</v>
      </c>
      <c r="AG1473" s="56" t="s">
        <v>7330</v>
      </c>
      <c r="AH1473" s="56" t="s">
        <v>13</v>
      </c>
    </row>
    <row r="1474" spans="1:34" ht="24.9" customHeight="1" x14ac:dyDescent="0.3">
      <c r="A1474" s="54" t="s">
        <v>6100</v>
      </c>
      <c r="B1474" s="55" t="s">
        <v>6098</v>
      </c>
      <c r="C1474" s="56" t="s">
        <v>6102</v>
      </c>
      <c r="D1474" s="56" t="s">
        <v>6099</v>
      </c>
      <c r="E1474" s="56">
        <v>1</v>
      </c>
      <c r="F1474" s="56">
        <v>0</v>
      </c>
      <c r="G1474" s="56">
        <v>0</v>
      </c>
      <c r="H1474" s="56">
        <v>1</v>
      </c>
      <c r="I1474" s="56">
        <v>8</v>
      </c>
      <c r="J1474" s="104">
        <v>0.125</v>
      </c>
      <c r="K1474" s="56" t="s">
        <v>6101</v>
      </c>
      <c r="L1474" s="56" t="s">
        <v>6103</v>
      </c>
      <c r="M1474" s="56" t="s">
        <v>6102</v>
      </c>
      <c r="N1474" s="56">
        <v>100</v>
      </c>
      <c r="O1474" s="56"/>
      <c r="P1474" s="56"/>
      <c r="Q1474" s="56"/>
      <c r="R1474" s="56" t="s">
        <v>18</v>
      </c>
      <c r="S1474" s="56" t="s">
        <v>680</v>
      </c>
      <c r="T1474" s="58" t="s">
        <v>7330</v>
      </c>
      <c r="U1474" s="56" t="s">
        <v>13</v>
      </c>
      <c r="V1474" s="58" t="s">
        <v>13</v>
      </c>
      <c r="W1474" s="58" t="s">
        <v>7330</v>
      </c>
      <c r="X1474" s="58" t="s">
        <v>13</v>
      </c>
      <c r="Y1474" s="58" t="s">
        <v>13</v>
      </c>
      <c r="Z1474" s="58" t="s">
        <v>7330</v>
      </c>
      <c r="AA1474" s="58" t="s">
        <v>13</v>
      </c>
      <c r="AB1474" s="58" t="s">
        <v>13</v>
      </c>
      <c r="AC1474" s="56" t="s">
        <v>13</v>
      </c>
      <c r="AD1474" s="56" t="s">
        <v>13</v>
      </c>
      <c r="AE1474" s="56" t="s">
        <v>13</v>
      </c>
      <c r="AF1474" s="56" t="s">
        <v>13</v>
      </c>
      <c r="AG1474" s="56" t="s">
        <v>13</v>
      </c>
      <c r="AH1474" s="56" t="s">
        <v>13</v>
      </c>
    </row>
    <row r="1475" spans="1:34" ht="24.9" customHeight="1" x14ac:dyDescent="0.3">
      <c r="A1475" s="54" t="s">
        <v>2048</v>
      </c>
      <c r="B1475" s="55" t="s">
        <v>2042</v>
      </c>
      <c r="C1475" s="56" t="s">
        <v>2046</v>
      </c>
      <c r="D1475" s="56" t="s">
        <v>2043</v>
      </c>
      <c r="E1475" s="56">
        <v>3</v>
      </c>
      <c r="F1475" s="56">
        <v>0</v>
      </c>
      <c r="G1475" s="56">
        <v>8</v>
      </c>
      <c r="H1475" s="56">
        <v>11</v>
      </c>
      <c r="I1475" s="56">
        <v>15</v>
      </c>
      <c r="J1475" s="104">
        <v>0.73333333333333328</v>
      </c>
      <c r="K1475" s="56" t="s">
        <v>2049</v>
      </c>
      <c r="L1475" s="56" t="s">
        <v>2047</v>
      </c>
      <c r="M1475" s="56" t="s">
        <v>2046</v>
      </c>
      <c r="N1475" s="56">
        <v>100</v>
      </c>
      <c r="O1475" s="56"/>
      <c r="P1475" s="56"/>
      <c r="Q1475" s="56"/>
      <c r="R1475" s="56" t="s">
        <v>18</v>
      </c>
      <c r="S1475" s="57" t="s">
        <v>55</v>
      </c>
      <c r="T1475" s="58" t="s">
        <v>13</v>
      </c>
      <c r="U1475" s="56" t="s">
        <v>13</v>
      </c>
      <c r="V1475" s="58" t="s">
        <v>7330</v>
      </c>
      <c r="W1475" s="58" t="s">
        <v>13</v>
      </c>
      <c r="X1475" s="58" t="s">
        <v>13</v>
      </c>
      <c r="Y1475" s="58" t="s">
        <v>7330</v>
      </c>
      <c r="Z1475" s="58" t="s">
        <v>13</v>
      </c>
      <c r="AA1475" s="58" t="s">
        <v>13</v>
      </c>
      <c r="AB1475" s="58" t="s">
        <v>7330</v>
      </c>
      <c r="AC1475" s="56" t="s">
        <v>13</v>
      </c>
      <c r="AD1475" s="56" t="s">
        <v>13</v>
      </c>
      <c r="AE1475" s="56" t="s">
        <v>7330</v>
      </c>
      <c r="AF1475" s="56" t="s">
        <v>13</v>
      </c>
      <c r="AG1475" s="56" t="s">
        <v>13</v>
      </c>
      <c r="AH1475" s="56" t="s">
        <v>7330</v>
      </c>
    </row>
    <row r="1476" spans="1:34" ht="24.9" customHeight="1" x14ac:dyDescent="0.3">
      <c r="A1476" s="59" t="s">
        <v>5485</v>
      </c>
      <c r="B1476" s="60" t="s">
        <v>5483</v>
      </c>
      <c r="C1476" s="57" t="s">
        <v>5487</v>
      </c>
      <c r="D1476" s="57" t="s">
        <v>5484</v>
      </c>
      <c r="E1476" s="57">
        <v>1</v>
      </c>
      <c r="F1476" s="57">
        <v>1</v>
      </c>
      <c r="G1476" s="57">
        <v>1</v>
      </c>
      <c r="H1476" s="57">
        <v>3</v>
      </c>
      <c r="I1476" s="57">
        <v>22</v>
      </c>
      <c r="J1476" s="104">
        <v>0.13636363636363635</v>
      </c>
      <c r="K1476" s="56" t="s">
        <v>5486</v>
      </c>
      <c r="L1476" s="57" t="s">
        <v>5488</v>
      </c>
      <c r="M1476" s="57" t="s">
        <v>5489</v>
      </c>
      <c r="N1476" s="57">
        <v>100</v>
      </c>
      <c r="O1476" s="57"/>
      <c r="P1476" s="57"/>
      <c r="Q1476" s="57"/>
      <c r="R1476" s="57" t="s">
        <v>18</v>
      </c>
      <c r="S1476" s="56" t="s">
        <v>102</v>
      </c>
      <c r="T1476" s="61" t="s">
        <v>13</v>
      </c>
      <c r="U1476" s="56" t="s">
        <v>7330</v>
      </c>
      <c r="V1476" s="61" t="s">
        <v>13</v>
      </c>
      <c r="W1476" s="61" t="s">
        <v>13</v>
      </c>
      <c r="X1476" s="61" t="s">
        <v>7330</v>
      </c>
      <c r="Y1476" s="61" t="s">
        <v>13</v>
      </c>
      <c r="Z1476" s="61" t="s">
        <v>13</v>
      </c>
      <c r="AA1476" s="61" t="s">
        <v>13</v>
      </c>
      <c r="AB1476" s="61" t="s">
        <v>13</v>
      </c>
      <c r="AC1476" s="56" t="s">
        <v>13</v>
      </c>
      <c r="AD1476" s="56" t="s">
        <v>13</v>
      </c>
      <c r="AE1476" s="56" t="s">
        <v>13</v>
      </c>
      <c r="AF1476" s="56" t="s">
        <v>13</v>
      </c>
      <c r="AG1476" s="56" t="s">
        <v>7330</v>
      </c>
      <c r="AH1476" s="56" t="s">
        <v>13</v>
      </c>
    </row>
    <row r="1477" spans="1:34" ht="24.9" customHeight="1" x14ac:dyDescent="0.3">
      <c r="A1477" s="54" t="s">
        <v>5200</v>
      </c>
      <c r="B1477" s="55" t="s">
        <v>5198</v>
      </c>
      <c r="C1477" s="56" t="s">
        <v>5202</v>
      </c>
      <c r="D1477" s="56" t="s">
        <v>5199</v>
      </c>
      <c r="E1477" s="56">
        <v>1</v>
      </c>
      <c r="F1477" s="56">
        <v>0</v>
      </c>
      <c r="G1477" s="56">
        <v>0</v>
      </c>
      <c r="H1477" s="56">
        <v>1</v>
      </c>
      <c r="I1477" s="56">
        <v>7</v>
      </c>
      <c r="J1477" s="104">
        <v>0.14285714285714285</v>
      </c>
      <c r="K1477" s="56" t="s">
        <v>5201</v>
      </c>
      <c r="L1477" s="56" t="s">
        <v>5203</v>
      </c>
      <c r="M1477" s="56" t="s">
        <v>5204</v>
      </c>
      <c r="N1477" s="56" t="s">
        <v>7378</v>
      </c>
      <c r="O1477" s="56"/>
      <c r="P1477" s="56"/>
      <c r="Q1477" s="56"/>
      <c r="R1477" s="56" t="s">
        <v>18</v>
      </c>
      <c r="S1477" s="57" t="s">
        <v>19</v>
      </c>
      <c r="T1477" s="58" t="s">
        <v>7330</v>
      </c>
      <c r="U1477" s="56" t="s">
        <v>13</v>
      </c>
      <c r="V1477" s="58" t="s">
        <v>13</v>
      </c>
      <c r="W1477" s="58" t="s">
        <v>7330</v>
      </c>
      <c r="X1477" s="58" t="s">
        <v>13</v>
      </c>
      <c r="Y1477" s="58" t="s">
        <v>13</v>
      </c>
      <c r="Z1477" s="58" t="s">
        <v>13</v>
      </c>
      <c r="AA1477" s="58" t="s">
        <v>13</v>
      </c>
      <c r="AB1477" s="58" t="s">
        <v>13</v>
      </c>
      <c r="AC1477" s="56" t="s">
        <v>13</v>
      </c>
      <c r="AD1477" s="56" t="s">
        <v>13</v>
      </c>
      <c r="AE1477" s="56" t="s">
        <v>13</v>
      </c>
      <c r="AF1477" s="56" t="s">
        <v>13</v>
      </c>
      <c r="AG1477" s="56" t="s">
        <v>13</v>
      </c>
      <c r="AH1477" s="56" t="s">
        <v>13</v>
      </c>
    </row>
    <row r="1478" spans="1:34" ht="24.9" customHeight="1" x14ac:dyDescent="0.3">
      <c r="A1478" s="54" t="s">
        <v>721</v>
      </c>
      <c r="B1478" s="55" t="s">
        <v>712</v>
      </c>
      <c r="C1478" s="56" t="s">
        <v>716</v>
      </c>
      <c r="D1478" s="56" t="s">
        <v>713</v>
      </c>
      <c r="E1478" s="56">
        <v>2</v>
      </c>
      <c r="F1478" s="56">
        <v>2</v>
      </c>
      <c r="G1478" s="56">
        <v>0</v>
      </c>
      <c r="H1478" s="56">
        <v>4</v>
      </c>
      <c r="I1478" s="56">
        <v>40</v>
      </c>
      <c r="J1478" s="104">
        <v>0.1</v>
      </c>
      <c r="K1478" s="56" t="s">
        <v>722</v>
      </c>
      <c r="L1478" s="56" t="s">
        <v>717</v>
      </c>
      <c r="M1478" s="56" t="s">
        <v>716</v>
      </c>
      <c r="N1478" s="56" t="s">
        <v>7386</v>
      </c>
      <c r="O1478" s="56"/>
      <c r="P1478" s="56"/>
      <c r="Q1478" s="56"/>
      <c r="R1478" s="56" t="s">
        <v>18</v>
      </c>
      <c r="S1478" s="57" t="s">
        <v>130</v>
      </c>
      <c r="T1478" s="58" t="s">
        <v>7330</v>
      </c>
      <c r="U1478" s="56" t="s">
        <v>13</v>
      </c>
      <c r="V1478" s="58" t="s">
        <v>13</v>
      </c>
      <c r="W1478" s="58" t="s">
        <v>7330</v>
      </c>
      <c r="X1478" s="58" t="s">
        <v>13</v>
      </c>
      <c r="Y1478" s="58" t="s">
        <v>13</v>
      </c>
      <c r="Z1478" s="58" t="s">
        <v>13</v>
      </c>
      <c r="AA1478" s="58" t="s">
        <v>13</v>
      </c>
      <c r="AB1478" s="58" t="s">
        <v>13</v>
      </c>
      <c r="AC1478" s="56" t="s">
        <v>13</v>
      </c>
      <c r="AD1478" s="56" t="s">
        <v>13</v>
      </c>
      <c r="AE1478" s="56" t="s">
        <v>13</v>
      </c>
      <c r="AF1478" s="56" t="s">
        <v>13</v>
      </c>
      <c r="AG1478" s="56" t="s">
        <v>13</v>
      </c>
      <c r="AH1478" s="56" t="s">
        <v>13</v>
      </c>
    </row>
    <row r="1479" spans="1:34" ht="24.9" customHeight="1" x14ac:dyDescent="0.3">
      <c r="A1479" s="54" t="s">
        <v>6362</v>
      </c>
      <c r="B1479" s="55" t="s">
        <v>6355</v>
      </c>
      <c r="C1479" s="56" t="s">
        <v>6359</v>
      </c>
      <c r="D1479" s="56" t="s">
        <v>6356</v>
      </c>
      <c r="E1479" s="56">
        <v>2</v>
      </c>
      <c r="F1479" s="56">
        <v>1</v>
      </c>
      <c r="G1479" s="56">
        <v>2</v>
      </c>
      <c r="H1479" s="56">
        <v>5</v>
      </c>
      <c r="I1479" s="56">
        <v>11</v>
      </c>
      <c r="J1479" s="104">
        <v>0.45454545454545453</v>
      </c>
      <c r="K1479" s="56" t="s">
        <v>6363</v>
      </c>
      <c r="L1479" s="56" t="s">
        <v>6360</v>
      </c>
      <c r="M1479" s="56" t="s">
        <v>6361</v>
      </c>
      <c r="N1479" s="56">
        <v>100</v>
      </c>
      <c r="O1479" s="56"/>
      <c r="P1479" s="56"/>
      <c r="Q1479" s="56"/>
      <c r="R1479" s="56" t="s">
        <v>18</v>
      </c>
      <c r="S1479" s="56" t="s">
        <v>102</v>
      </c>
      <c r="T1479" s="58" t="s">
        <v>13</v>
      </c>
      <c r="U1479" s="56" t="s">
        <v>13</v>
      </c>
      <c r="V1479" s="58" t="s">
        <v>7330</v>
      </c>
      <c r="W1479" s="58" t="s">
        <v>7330</v>
      </c>
      <c r="X1479" s="58" t="s">
        <v>13</v>
      </c>
      <c r="Y1479" s="58" t="s">
        <v>13</v>
      </c>
      <c r="Z1479" s="58" t="s">
        <v>13</v>
      </c>
      <c r="AA1479" s="58" t="s">
        <v>13</v>
      </c>
      <c r="AB1479" s="58" t="s">
        <v>13</v>
      </c>
      <c r="AC1479" s="56" t="s">
        <v>7330</v>
      </c>
      <c r="AD1479" s="56" t="s">
        <v>13</v>
      </c>
      <c r="AE1479" s="56" t="s">
        <v>13</v>
      </c>
      <c r="AF1479" s="56" t="s">
        <v>13</v>
      </c>
      <c r="AG1479" s="56" t="s">
        <v>13</v>
      </c>
      <c r="AH1479" s="56" t="s">
        <v>7330</v>
      </c>
    </row>
    <row r="1480" spans="1:34" ht="24.9" customHeight="1" x14ac:dyDescent="0.3">
      <c r="A1480" s="59" t="s">
        <v>6420</v>
      </c>
      <c r="B1480" s="60" t="s">
        <v>6419</v>
      </c>
      <c r="C1480" s="57" t="s">
        <v>110</v>
      </c>
      <c r="D1480" s="57"/>
      <c r="E1480" s="57">
        <v>1</v>
      </c>
      <c r="F1480" s="57">
        <v>0</v>
      </c>
      <c r="G1480" s="57">
        <v>0</v>
      </c>
      <c r="H1480" s="57">
        <v>1</v>
      </c>
      <c r="I1480" s="57">
        <v>4</v>
      </c>
      <c r="J1480" s="104">
        <v>0.25</v>
      </c>
      <c r="K1480" s="56" t="s">
        <v>6421</v>
      </c>
      <c r="L1480" s="57" t="s">
        <v>6422</v>
      </c>
      <c r="M1480" s="57" t="s">
        <v>110</v>
      </c>
      <c r="N1480" s="57" t="s">
        <v>7377</v>
      </c>
      <c r="O1480" s="57" t="s">
        <v>17967</v>
      </c>
      <c r="P1480" s="57" t="s">
        <v>652</v>
      </c>
      <c r="Q1480" s="57" t="s">
        <v>7377</v>
      </c>
      <c r="R1480" s="57" t="s">
        <v>18</v>
      </c>
      <c r="S1480" s="56" t="s">
        <v>113</v>
      </c>
      <c r="T1480" s="61" t="s">
        <v>13</v>
      </c>
      <c r="U1480" s="56" t="s">
        <v>7330</v>
      </c>
      <c r="V1480" s="61" t="s">
        <v>13</v>
      </c>
      <c r="W1480" s="61" t="s">
        <v>13</v>
      </c>
      <c r="X1480" s="61" t="s">
        <v>13</v>
      </c>
      <c r="Y1480" s="61" t="s">
        <v>13</v>
      </c>
      <c r="Z1480" s="61" t="s">
        <v>13</v>
      </c>
      <c r="AA1480" s="61" t="s">
        <v>13</v>
      </c>
      <c r="AB1480" s="61" t="s">
        <v>13</v>
      </c>
      <c r="AC1480" s="56" t="s">
        <v>13</v>
      </c>
      <c r="AD1480" s="56" t="s">
        <v>13</v>
      </c>
      <c r="AE1480" s="56" t="s">
        <v>13</v>
      </c>
      <c r="AF1480" s="56" t="s">
        <v>13</v>
      </c>
      <c r="AG1480" s="56" t="s">
        <v>7330</v>
      </c>
      <c r="AH1480" s="56" t="s">
        <v>13</v>
      </c>
    </row>
    <row r="1481" spans="1:34" ht="24.9" customHeight="1" x14ac:dyDescent="0.3">
      <c r="A1481" s="54" t="s">
        <v>1335</v>
      </c>
      <c r="B1481" s="55" t="s">
        <v>1328</v>
      </c>
      <c r="C1481" s="56" t="s">
        <v>110</v>
      </c>
      <c r="D1481" s="56" t="s">
        <v>1329</v>
      </c>
      <c r="E1481" s="56">
        <v>2</v>
      </c>
      <c r="F1481" s="56">
        <v>1</v>
      </c>
      <c r="G1481" s="56">
        <v>0</v>
      </c>
      <c r="H1481" s="56">
        <v>3</v>
      </c>
      <c r="I1481" s="56">
        <v>8</v>
      </c>
      <c r="J1481" s="104">
        <v>0.375</v>
      </c>
      <c r="K1481" s="56" t="s">
        <v>1336</v>
      </c>
      <c r="L1481" s="56" t="s">
        <v>1332</v>
      </c>
      <c r="M1481" s="56" t="s">
        <v>1333</v>
      </c>
      <c r="N1481" s="56" t="s">
        <v>7377</v>
      </c>
      <c r="O1481" s="56" t="s">
        <v>17920</v>
      </c>
      <c r="P1481" s="56" t="s">
        <v>1334</v>
      </c>
      <c r="Q1481" s="56" t="s">
        <v>7372</v>
      </c>
      <c r="R1481" s="56" t="s">
        <v>18</v>
      </c>
      <c r="S1481" s="56" t="s">
        <v>130</v>
      </c>
      <c r="T1481" s="58" t="s">
        <v>7330</v>
      </c>
      <c r="U1481" s="56" t="s">
        <v>13</v>
      </c>
      <c r="V1481" s="58" t="s">
        <v>13</v>
      </c>
      <c r="W1481" s="58" t="s">
        <v>7330</v>
      </c>
      <c r="X1481" s="58" t="s">
        <v>13</v>
      </c>
      <c r="Y1481" s="58" t="s">
        <v>13</v>
      </c>
      <c r="Z1481" s="58" t="s">
        <v>7330</v>
      </c>
      <c r="AA1481" s="58" t="s">
        <v>13</v>
      </c>
      <c r="AB1481" s="58" t="s">
        <v>13</v>
      </c>
      <c r="AC1481" s="56" t="s">
        <v>7330</v>
      </c>
      <c r="AD1481" s="56" t="s">
        <v>13</v>
      </c>
      <c r="AE1481" s="56" t="s">
        <v>13</v>
      </c>
      <c r="AF1481" s="56" t="s">
        <v>13</v>
      </c>
      <c r="AG1481" s="56" t="s">
        <v>13</v>
      </c>
      <c r="AH1481" s="56" t="s">
        <v>13</v>
      </c>
    </row>
    <row r="1482" spans="1:34" ht="24.9" customHeight="1" x14ac:dyDescent="0.3">
      <c r="A1482" s="59" t="s">
        <v>3998</v>
      </c>
      <c r="B1482" s="60" t="s">
        <v>3996</v>
      </c>
      <c r="C1482" s="57" t="s">
        <v>4000</v>
      </c>
      <c r="D1482" s="57" t="s">
        <v>3997</v>
      </c>
      <c r="E1482" s="57">
        <v>1</v>
      </c>
      <c r="F1482" s="57">
        <v>1</v>
      </c>
      <c r="G1482" s="57">
        <v>0</v>
      </c>
      <c r="H1482" s="57">
        <v>2</v>
      </c>
      <c r="I1482" s="57">
        <v>19</v>
      </c>
      <c r="J1482" s="104">
        <v>0.10526315789473684</v>
      </c>
      <c r="K1482" s="56" t="s">
        <v>3999</v>
      </c>
      <c r="L1482" s="57" t="s">
        <v>4001</v>
      </c>
      <c r="M1482" s="57" t="s">
        <v>4002</v>
      </c>
      <c r="N1482" s="57">
        <v>100</v>
      </c>
      <c r="O1482" s="57"/>
      <c r="P1482" s="57"/>
      <c r="Q1482" s="57"/>
      <c r="R1482" s="57" t="s">
        <v>1922</v>
      </c>
      <c r="S1482" s="57" t="s">
        <v>250</v>
      </c>
      <c r="T1482" s="61" t="s">
        <v>13</v>
      </c>
      <c r="U1482" s="56" t="s">
        <v>7330</v>
      </c>
      <c r="V1482" s="61" t="s">
        <v>13</v>
      </c>
      <c r="W1482" s="61" t="s">
        <v>13</v>
      </c>
      <c r="X1482" s="61" t="s">
        <v>7330</v>
      </c>
      <c r="Y1482" s="61" t="s">
        <v>13</v>
      </c>
      <c r="Z1482" s="61" t="s">
        <v>13</v>
      </c>
      <c r="AA1482" s="61" t="s">
        <v>13</v>
      </c>
      <c r="AB1482" s="61" t="s">
        <v>13</v>
      </c>
      <c r="AC1482" s="56" t="s">
        <v>13</v>
      </c>
      <c r="AD1482" s="56" t="s">
        <v>13</v>
      </c>
      <c r="AE1482" s="56" t="s">
        <v>13</v>
      </c>
      <c r="AF1482" s="56" t="s">
        <v>13</v>
      </c>
      <c r="AG1482" s="56" t="s">
        <v>13</v>
      </c>
      <c r="AH1482" s="56" t="s">
        <v>13</v>
      </c>
    </row>
    <row r="1483" spans="1:34" ht="24.9" customHeight="1" x14ac:dyDescent="0.3">
      <c r="A1483" s="54" t="s">
        <v>252</v>
      </c>
      <c r="B1483" s="55" t="s">
        <v>251</v>
      </c>
      <c r="C1483" s="56" t="s">
        <v>254</v>
      </c>
      <c r="D1483" s="56" t="s">
        <v>7409</v>
      </c>
      <c r="E1483" s="56">
        <v>2</v>
      </c>
      <c r="F1483" s="56">
        <v>0</v>
      </c>
      <c r="G1483" s="56">
        <v>0</v>
      </c>
      <c r="H1483" s="56">
        <v>2</v>
      </c>
      <c r="I1483" s="56">
        <v>21</v>
      </c>
      <c r="J1483" s="104">
        <v>9.5238095238095233E-2</v>
      </c>
      <c r="K1483" s="56" t="s">
        <v>253</v>
      </c>
      <c r="L1483" s="56" t="s">
        <v>255</v>
      </c>
      <c r="M1483" s="56" t="s">
        <v>256</v>
      </c>
      <c r="N1483" s="56" t="s">
        <v>7387</v>
      </c>
      <c r="O1483" s="56"/>
      <c r="P1483" s="56"/>
      <c r="Q1483" s="56"/>
      <c r="R1483" s="56" t="s">
        <v>236</v>
      </c>
      <c r="S1483" s="56" t="s">
        <v>257</v>
      </c>
      <c r="T1483" s="58" t="s">
        <v>7330</v>
      </c>
      <c r="U1483" s="56" t="s">
        <v>13</v>
      </c>
      <c r="V1483" s="58" t="s">
        <v>13</v>
      </c>
      <c r="W1483" s="58" t="s">
        <v>7330</v>
      </c>
      <c r="X1483" s="58" t="s">
        <v>13</v>
      </c>
      <c r="Y1483" s="58" t="s">
        <v>13</v>
      </c>
      <c r="Z1483" s="58" t="s">
        <v>13</v>
      </c>
      <c r="AA1483" s="58" t="s">
        <v>13</v>
      </c>
      <c r="AB1483" s="58" t="s">
        <v>13</v>
      </c>
      <c r="AC1483" s="56" t="s">
        <v>13</v>
      </c>
      <c r="AD1483" s="56" t="s">
        <v>13</v>
      </c>
      <c r="AE1483" s="56" t="s">
        <v>13</v>
      </c>
      <c r="AF1483" s="56" t="s">
        <v>13</v>
      </c>
      <c r="AG1483" s="56" t="s">
        <v>13</v>
      </c>
      <c r="AH1483" s="56" t="s">
        <v>13</v>
      </c>
    </row>
    <row r="1484" spans="1:34" ht="24.9" customHeight="1" x14ac:dyDescent="0.3">
      <c r="A1484" s="54" t="s">
        <v>7111</v>
      </c>
      <c r="B1484" s="55" t="s">
        <v>7110</v>
      </c>
      <c r="C1484" s="56" t="s">
        <v>7113</v>
      </c>
      <c r="D1484" s="56"/>
      <c r="E1484" s="56">
        <v>1</v>
      </c>
      <c r="F1484" s="56">
        <v>0</v>
      </c>
      <c r="G1484" s="56">
        <v>0</v>
      </c>
      <c r="H1484" s="56">
        <v>1</v>
      </c>
      <c r="I1484" s="56">
        <v>10</v>
      </c>
      <c r="J1484" s="104">
        <v>0.1</v>
      </c>
      <c r="K1484" s="56" t="s">
        <v>7112</v>
      </c>
      <c r="L1484" s="56" t="s">
        <v>7114</v>
      </c>
      <c r="M1484" s="56" t="s">
        <v>5340</v>
      </c>
      <c r="N1484" s="56">
        <v>100</v>
      </c>
      <c r="O1484" s="56"/>
      <c r="P1484" s="56"/>
      <c r="Q1484" s="56"/>
      <c r="R1484" s="56" t="s">
        <v>18</v>
      </c>
      <c r="S1484" s="56" t="s">
        <v>91</v>
      </c>
      <c r="T1484" s="58" t="s">
        <v>7330</v>
      </c>
      <c r="U1484" s="56" t="s">
        <v>13</v>
      </c>
      <c r="V1484" s="58" t="s">
        <v>13</v>
      </c>
      <c r="W1484" s="58" t="s">
        <v>7330</v>
      </c>
      <c r="X1484" s="58" t="s">
        <v>13</v>
      </c>
      <c r="Y1484" s="58" t="s">
        <v>13</v>
      </c>
      <c r="Z1484" s="58" t="s">
        <v>13</v>
      </c>
      <c r="AA1484" s="58" t="s">
        <v>13</v>
      </c>
      <c r="AB1484" s="58" t="s">
        <v>13</v>
      </c>
      <c r="AC1484" s="56" t="s">
        <v>13</v>
      </c>
      <c r="AD1484" s="56" t="s">
        <v>13</v>
      </c>
      <c r="AE1484" s="56" t="s">
        <v>13</v>
      </c>
      <c r="AF1484" s="56" t="s">
        <v>13</v>
      </c>
      <c r="AG1484" s="56" t="s">
        <v>13</v>
      </c>
      <c r="AH1484" s="56" t="s">
        <v>13</v>
      </c>
    </row>
    <row r="1485" spans="1:34" ht="24.9" customHeight="1" x14ac:dyDescent="0.3">
      <c r="A1485" s="59" t="s">
        <v>3093</v>
      </c>
      <c r="B1485" s="60" t="s">
        <v>3091</v>
      </c>
      <c r="C1485" s="57" t="s">
        <v>3095</v>
      </c>
      <c r="D1485" s="57" t="s">
        <v>3092</v>
      </c>
      <c r="E1485" s="57">
        <v>1</v>
      </c>
      <c r="F1485" s="57">
        <v>1</v>
      </c>
      <c r="G1485" s="57">
        <v>0</v>
      </c>
      <c r="H1485" s="57">
        <v>2</v>
      </c>
      <c r="I1485" s="57">
        <v>17</v>
      </c>
      <c r="J1485" s="104">
        <v>0.11764705882352941</v>
      </c>
      <c r="K1485" s="56" t="s">
        <v>3094</v>
      </c>
      <c r="L1485" s="57" t="s">
        <v>3096</v>
      </c>
      <c r="M1485" s="57" t="s">
        <v>3097</v>
      </c>
      <c r="N1485" s="57">
        <v>100</v>
      </c>
      <c r="O1485" s="57"/>
      <c r="P1485" s="57"/>
      <c r="Q1485" s="57"/>
      <c r="R1485" s="57" t="s">
        <v>112</v>
      </c>
      <c r="S1485" s="57" t="s">
        <v>79</v>
      </c>
      <c r="T1485" s="61" t="s">
        <v>13</v>
      </c>
      <c r="U1485" s="56" t="s">
        <v>7330</v>
      </c>
      <c r="V1485" s="61" t="s">
        <v>13</v>
      </c>
      <c r="W1485" s="61" t="s">
        <v>13</v>
      </c>
      <c r="X1485" s="61" t="s">
        <v>7330</v>
      </c>
      <c r="Y1485" s="61" t="s">
        <v>13</v>
      </c>
      <c r="Z1485" s="61" t="s">
        <v>13</v>
      </c>
      <c r="AA1485" s="58" t="s">
        <v>7330</v>
      </c>
      <c r="AB1485" s="61" t="s">
        <v>13</v>
      </c>
      <c r="AC1485" s="56" t="s">
        <v>13</v>
      </c>
      <c r="AD1485" s="56" t="s">
        <v>7330</v>
      </c>
      <c r="AE1485" s="56" t="s">
        <v>13</v>
      </c>
      <c r="AF1485" s="56" t="s">
        <v>13</v>
      </c>
      <c r="AG1485" s="56" t="s">
        <v>13</v>
      </c>
      <c r="AH1485" s="56" t="s">
        <v>13</v>
      </c>
    </row>
    <row r="1486" spans="1:34" ht="24.9" customHeight="1" x14ac:dyDescent="0.3">
      <c r="A1486" s="54" t="s">
        <v>5780</v>
      </c>
      <c r="B1486" s="55" t="s">
        <v>5779</v>
      </c>
      <c r="C1486" s="56" t="s">
        <v>110</v>
      </c>
      <c r="D1486" s="56"/>
      <c r="E1486" s="56">
        <v>1</v>
      </c>
      <c r="F1486" s="56">
        <v>0</v>
      </c>
      <c r="G1486" s="56">
        <v>1</v>
      </c>
      <c r="H1486" s="56">
        <v>2</v>
      </c>
      <c r="I1486" s="56">
        <v>7</v>
      </c>
      <c r="J1486" s="104">
        <v>0.2857142857142857</v>
      </c>
      <c r="K1486" s="56" t="s">
        <v>5781</v>
      </c>
      <c r="L1486" s="56" t="s">
        <v>5782</v>
      </c>
      <c r="M1486" s="56" t="s">
        <v>110</v>
      </c>
      <c r="N1486" s="56" t="s">
        <v>7378</v>
      </c>
      <c r="O1486" s="56" t="s">
        <v>17939</v>
      </c>
      <c r="P1486" s="56" t="s">
        <v>5783</v>
      </c>
      <c r="Q1486" s="56" t="s">
        <v>7378</v>
      </c>
      <c r="R1486" s="56" t="s">
        <v>112</v>
      </c>
      <c r="S1486" s="56" t="s">
        <v>113</v>
      </c>
      <c r="T1486" s="58" t="s">
        <v>13</v>
      </c>
      <c r="U1486" s="56" t="s">
        <v>13</v>
      </c>
      <c r="V1486" s="58" t="s">
        <v>7330</v>
      </c>
      <c r="W1486" s="58" t="s">
        <v>13</v>
      </c>
      <c r="X1486" s="58" t="s">
        <v>13</v>
      </c>
      <c r="Y1486" s="58" t="s">
        <v>7330</v>
      </c>
      <c r="Z1486" s="58" t="s">
        <v>13</v>
      </c>
      <c r="AA1486" s="58" t="s">
        <v>13</v>
      </c>
      <c r="AB1486" s="58" t="s">
        <v>7330</v>
      </c>
      <c r="AC1486" s="56" t="s">
        <v>13</v>
      </c>
      <c r="AD1486" s="56" t="s">
        <v>13</v>
      </c>
      <c r="AE1486" s="56" t="s">
        <v>7330</v>
      </c>
      <c r="AF1486" s="56" t="s">
        <v>13</v>
      </c>
      <c r="AG1486" s="56" t="s">
        <v>13</v>
      </c>
      <c r="AH1486" s="56" t="s">
        <v>7330</v>
      </c>
    </row>
    <row r="1487" spans="1:34" ht="24.9" customHeight="1" x14ac:dyDescent="0.3">
      <c r="A1487" s="54" t="s">
        <v>5606</v>
      </c>
      <c r="B1487" s="55" t="s">
        <v>5597</v>
      </c>
      <c r="C1487" s="56" t="s">
        <v>5601</v>
      </c>
      <c r="D1487" s="56" t="s">
        <v>5598</v>
      </c>
      <c r="E1487" s="56">
        <v>2</v>
      </c>
      <c r="F1487" s="56">
        <v>1</v>
      </c>
      <c r="G1487" s="56">
        <v>1</v>
      </c>
      <c r="H1487" s="56">
        <v>4</v>
      </c>
      <c r="I1487" s="56">
        <v>33</v>
      </c>
      <c r="J1487" s="104">
        <v>0.12121212121212122</v>
      </c>
      <c r="K1487" s="56" t="s">
        <v>5607</v>
      </c>
      <c r="L1487" s="56" t="s">
        <v>5602</v>
      </c>
      <c r="M1487" s="56" t="s">
        <v>5603</v>
      </c>
      <c r="N1487" s="56" t="s">
        <v>7372</v>
      </c>
      <c r="O1487" s="56"/>
      <c r="P1487" s="56"/>
      <c r="Q1487" s="56"/>
      <c r="R1487" s="56" t="s">
        <v>18</v>
      </c>
      <c r="S1487" s="57" t="s">
        <v>55</v>
      </c>
      <c r="T1487" s="58" t="s">
        <v>7330</v>
      </c>
      <c r="U1487" s="56" t="s">
        <v>13</v>
      </c>
      <c r="V1487" s="58" t="s">
        <v>13</v>
      </c>
      <c r="W1487" s="58" t="s">
        <v>7330</v>
      </c>
      <c r="X1487" s="58" t="s">
        <v>13</v>
      </c>
      <c r="Y1487" s="58" t="s">
        <v>13</v>
      </c>
      <c r="Z1487" s="58" t="s">
        <v>13</v>
      </c>
      <c r="AA1487" s="58" t="s">
        <v>13</v>
      </c>
      <c r="AB1487" s="58" t="s">
        <v>13</v>
      </c>
      <c r="AC1487" s="56" t="s">
        <v>13</v>
      </c>
      <c r="AD1487" s="56" t="s">
        <v>13</v>
      </c>
      <c r="AE1487" s="56" t="s">
        <v>13</v>
      </c>
      <c r="AF1487" s="56" t="s">
        <v>13</v>
      </c>
      <c r="AG1487" s="56" t="s">
        <v>13</v>
      </c>
      <c r="AH1487" s="56" t="s">
        <v>13</v>
      </c>
    </row>
    <row r="1488" spans="1:34" ht="24.9" customHeight="1" x14ac:dyDescent="0.3">
      <c r="A1488" s="54" t="s">
        <v>2813</v>
      </c>
      <c r="B1488" s="55" t="s">
        <v>2797</v>
      </c>
      <c r="C1488" s="56" t="s">
        <v>2801</v>
      </c>
      <c r="D1488" s="56" t="s">
        <v>2798</v>
      </c>
      <c r="E1488" s="56">
        <v>8</v>
      </c>
      <c r="F1488" s="56">
        <v>1</v>
      </c>
      <c r="G1488" s="56">
        <v>4</v>
      </c>
      <c r="H1488" s="56">
        <v>13</v>
      </c>
      <c r="I1488" s="56">
        <v>70</v>
      </c>
      <c r="J1488" s="104">
        <v>0.18571428571428572</v>
      </c>
      <c r="K1488" s="56" t="s">
        <v>2814</v>
      </c>
      <c r="L1488" s="56" t="s">
        <v>2802</v>
      </c>
      <c r="M1488" s="56" t="s">
        <v>2801</v>
      </c>
      <c r="N1488" s="56" t="s">
        <v>7386</v>
      </c>
      <c r="O1488" s="56"/>
      <c r="P1488" s="56"/>
      <c r="Q1488" s="56"/>
      <c r="R1488" s="56" t="s">
        <v>18</v>
      </c>
      <c r="S1488" s="56" t="s">
        <v>102</v>
      </c>
      <c r="T1488" s="58" t="s">
        <v>7330</v>
      </c>
      <c r="U1488" s="56" t="s">
        <v>13</v>
      </c>
      <c r="V1488" s="58" t="s">
        <v>13</v>
      </c>
      <c r="W1488" s="58" t="s">
        <v>7330</v>
      </c>
      <c r="X1488" s="58" t="s">
        <v>13</v>
      </c>
      <c r="Y1488" s="58" t="s">
        <v>13</v>
      </c>
      <c r="Z1488" s="58" t="s">
        <v>13</v>
      </c>
      <c r="AA1488" s="58" t="s">
        <v>13</v>
      </c>
      <c r="AB1488" s="58" t="s">
        <v>13</v>
      </c>
      <c r="AC1488" s="56" t="s">
        <v>13</v>
      </c>
      <c r="AD1488" s="56" t="s">
        <v>13</v>
      </c>
      <c r="AE1488" s="56" t="s">
        <v>13</v>
      </c>
      <c r="AF1488" s="56" t="s">
        <v>13</v>
      </c>
      <c r="AG1488" s="56" t="s">
        <v>13</v>
      </c>
      <c r="AH1488" s="56" t="s">
        <v>13</v>
      </c>
    </row>
    <row r="1489" spans="1:34" ht="24.9" customHeight="1" x14ac:dyDescent="0.3">
      <c r="A1489" s="59" t="s">
        <v>4970</v>
      </c>
      <c r="B1489" s="60" t="s">
        <v>4968</v>
      </c>
      <c r="C1489" s="57" t="s">
        <v>4972</v>
      </c>
      <c r="D1489" s="57" t="s">
        <v>4969</v>
      </c>
      <c r="E1489" s="57">
        <v>1</v>
      </c>
      <c r="F1489" s="57">
        <v>1</v>
      </c>
      <c r="G1489" s="57">
        <v>1</v>
      </c>
      <c r="H1489" s="57">
        <v>3</v>
      </c>
      <c r="I1489" s="57">
        <v>15</v>
      </c>
      <c r="J1489" s="104">
        <v>0.2</v>
      </c>
      <c r="K1489" s="56" t="s">
        <v>4971</v>
      </c>
      <c r="L1489" s="57" t="s">
        <v>4973</v>
      </c>
      <c r="M1489" s="57" t="s">
        <v>4972</v>
      </c>
      <c r="N1489" s="57" t="s">
        <v>7374</v>
      </c>
      <c r="O1489" s="57"/>
      <c r="P1489" s="57"/>
      <c r="Q1489" s="57"/>
      <c r="R1489" s="57" t="s">
        <v>18</v>
      </c>
      <c r="S1489" s="56" t="s">
        <v>102</v>
      </c>
      <c r="T1489" s="61" t="s">
        <v>13</v>
      </c>
      <c r="U1489" s="56" t="s">
        <v>7330</v>
      </c>
      <c r="V1489" s="61" t="s">
        <v>13</v>
      </c>
      <c r="W1489" s="61" t="s">
        <v>13</v>
      </c>
      <c r="X1489" s="61" t="s">
        <v>13</v>
      </c>
      <c r="Y1489" s="61" t="s">
        <v>13</v>
      </c>
      <c r="Z1489" s="61" t="s">
        <v>13</v>
      </c>
      <c r="AA1489" s="58" t="s">
        <v>7330</v>
      </c>
      <c r="AB1489" s="61" t="s">
        <v>13</v>
      </c>
      <c r="AC1489" s="56" t="s">
        <v>13</v>
      </c>
      <c r="AD1489" s="56" t="s">
        <v>13</v>
      </c>
      <c r="AE1489" s="56" t="s">
        <v>13</v>
      </c>
      <c r="AF1489" s="56" t="s">
        <v>13</v>
      </c>
      <c r="AG1489" s="56" t="s">
        <v>13</v>
      </c>
      <c r="AH1489" s="56" t="s">
        <v>13</v>
      </c>
    </row>
    <row r="1490" spans="1:34" ht="24.9" customHeight="1" x14ac:dyDescent="0.3">
      <c r="A1490" s="54" t="s">
        <v>6747</v>
      </c>
      <c r="B1490" s="55" t="s">
        <v>6740</v>
      </c>
      <c r="C1490" s="56" t="s">
        <v>6744</v>
      </c>
      <c r="D1490" s="56" t="s">
        <v>6741</v>
      </c>
      <c r="E1490" s="56">
        <v>0</v>
      </c>
      <c r="F1490" s="56">
        <v>1</v>
      </c>
      <c r="G1490" s="56">
        <v>1</v>
      </c>
      <c r="H1490" s="56">
        <v>2</v>
      </c>
      <c r="I1490" s="56">
        <v>14</v>
      </c>
      <c r="J1490" s="104">
        <v>0.14285714285714285</v>
      </c>
      <c r="K1490" s="56" t="s">
        <v>6748</v>
      </c>
      <c r="L1490" s="56" t="s">
        <v>6745</v>
      </c>
      <c r="M1490" s="56" t="s">
        <v>6746</v>
      </c>
      <c r="N1490" s="56" t="s">
        <v>7372</v>
      </c>
      <c r="O1490" s="56"/>
      <c r="P1490" s="56"/>
      <c r="Q1490" s="56"/>
      <c r="R1490" s="56" t="s">
        <v>18</v>
      </c>
      <c r="S1490" s="57" t="s">
        <v>55</v>
      </c>
      <c r="T1490" s="58" t="s">
        <v>13</v>
      </c>
      <c r="U1490" s="56" t="s">
        <v>13</v>
      </c>
      <c r="V1490" s="58" t="s">
        <v>7330</v>
      </c>
      <c r="W1490" s="58" t="s">
        <v>7330</v>
      </c>
      <c r="X1490" s="58" t="s">
        <v>13</v>
      </c>
      <c r="Y1490" s="58" t="s">
        <v>13</v>
      </c>
      <c r="Z1490" s="58" t="s">
        <v>7330</v>
      </c>
      <c r="AA1490" s="58" t="s">
        <v>13</v>
      </c>
      <c r="AB1490" s="58" t="s">
        <v>13</v>
      </c>
      <c r="AC1490" s="56" t="s">
        <v>13</v>
      </c>
      <c r="AD1490" s="56" t="s">
        <v>7330</v>
      </c>
      <c r="AE1490" s="56" t="s">
        <v>13</v>
      </c>
      <c r="AF1490" s="56" t="s">
        <v>7330</v>
      </c>
      <c r="AG1490" s="56" t="s">
        <v>13</v>
      </c>
      <c r="AH1490" s="56" t="s">
        <v>13</v>
      </c>
    </row>
    <row r="1491" spans="1:34" ht="24.9" customHeight="1" x14ac:dyDescent="0.3">
      <c r="A1491" s="54" t="s">
        <v>2963</v>
      </c>
      <c r="B1491" s="55" t="s">
        <v>2949</v>
      </c>
      <c r="C1491" s="56" t="s">
        <v>2600</v>
      </c>
      <c r="D1491" s="56" t="s">
        <v>2950</v>
      </c>
      <c r="E1491" s="56">
        <v>4</v>
      </c>
      <c r="F1491" s="56">
        <v>2</v>
      </c>
      <c r="G1491" s="56">
        <v>6</v>
      </c>
      <c r="H1491" s="56">
        <v>12</v>
      </c>
      <c r="I1491" s="56">
        <v>25</v>
      </c>
      <c r="J1491" s="104">
        <v>0.48</v>
      </c>
      <c r="K1491" s="56" t="s">
        <v>2964</v>
      </c>
      <c r="L1491" s="56" t="s">
        <v>2953</v>
      </c>
      <c r="M1491" s="56" t="s">
        <v>2954</v>
      </c>
      <c r="N1491" s="56" t="s">
        <v>7387</v>
      </c>
      <c r="O1491" s="56"/>
      <c r="P1491" s="56"/>
      <c r="Q1491" s="56"/>
      <c r="R1491" s="56" t="s">
        <v>18</v>
      </c>
      <c r="S1491" s="56" t="s">
        <v>465</v>
      </c>
      <c r="T1491" s="58" t="s">
        <v>13</v>
      </c>
      <c r="U1491" s="56" t="s">
        <v>13</v>
      </c>
      <c r="V1491" s="58" t="s">
        <v>7330</v>
      </c>
      <c r="W1491" s="58" t="s">
        <v>13</v>
      </c>
      <c r="X1491" s="58" t="s">
        <v>13</v>
      </c>
      <c r="Y1491" s="58" t="s">
        <v>7330</v>
      </c>
      <c r="Z1491" s="58" t="s">
        <v>13</v>
      </c>
      <c r="AA1491" s="58" t="s">
        <v>13</v>
      </c>
      <c r="AB1491" s="58" t="s">
        <v>7330</v>
      </c>
      <c r="AC1491" s="56" t="s">
        <v>13</v>
      </c>
      <c r="AD1491" s="56" t="s">
        <v>13</v>
      </c>
      <c r="AE1491" s="56" t="s">
        <v>7330</v>
      </c>
      <c r="AF1491" s="56" t="s">
        <v>13</v>
      </c>
      <c r="AG1491" s="56" t="s">
        <v>13</v>
      </c>
      <c r="AH1491" s="56" t="s">
        <v>7330</v>
      </c>
    </row>
    <row r="1492" spans="1:34" ht="24.9" customHeight="1" x14ac:dyDescent="0.3">
      <c r="A1492" s="59" t="s">
        <v>2927</v>
      </c>
      <c r="B1492" s="60" t="s">
        <v>2921</v>
      </c>
      <c r="C1492" s="57" t="s">
        <v>2925</v>
      </c>
      <c r="D1492" s="57" t="s">
        <v>2922</v>
      </c>
      <c r="E1492" s="57">
        <v>3</v>
      </c>
      <c r="F1492" s="57">
        <v>4</v>
      </c>
      <c r="G1492" s="57">
        <v>2</v>
      </c>
      <c r="H1492" s="57">
        <v>9</v>
      </c>
      <c r="I1492" s="57">
        <v>72</v>
      </c>
      <c r="J1492" s="104">
        <v>0.125</v>
      </c>
      <c r="K1492" s="56" t="s">
        <v>2928</v>
      </c>
      <c r="L1492" s="57" t="s">
        <v>2926</v>
      </c>
      <c r="M1492" s="57" t="s">
        <v>2925</v>
      </c>
      <c r="N1492" s="57">
        <v>100</v>
      </c>
      <c r="O1492" s="57"/>
      <c r="P1492" s="57"/>
      <c r="Q1492" s="57"/>
      <c r="R1492" s="57" t="s">
        <v>18</v>
      </c>
      <c r="S1492" s="57" t="s">
        <v>19</v>
      </c>
      <c r="T1492" s="61" t="s">
        <v>13</v>
      </c>
      <c r="U1492" s="56" t="s">
        <v>7330</v>
      </c>
      <c r="V1492" s="61" t="s">
        <v>13</v>
      </c>
      <c r="W1492" s="61" t="s">
        <v>13</v>
      </c>
      <c r="X1492" s="61" t="s">
        <v>13</v>
      </c>
      <c r="Y1492" s="61" t="s">
        <v>13</v>
      </c>
      <c r="Z1492" s="61" t="s">
        <v>13</v>
      </c>
      <c r="AA1492" s="58" t="s">
        <v>7330</v>
      </c>
      <c r="AB1492" s="61" t="s">
        <v>13</v>
      </c>
      <c r="AC1492" s="56" t="s">
        <v>13</v>
      </c>
      <c r="AD1492" s="56" t="s">
        <v>13</v>
      </c>
      <c r="AE1492" s="56" t="s">
        <v>13</v>
      </c>
      <c r="AF1492" s="56" t="s">
        <v>13</v>
      </c>
      <c r="AG1492" s="56" t="s">
        <v>13</v>
      </c>
      <c r="AH1492" s="56" t="s">
        <v>13</v>
      </c>
    </row>
    <row r="1493" spans="1:34" ht="24.9" customHeight="1" x14ac:dyDescent="0.3">
      <c r="A1493" s="54" t="s">
        <v>2297</v>
      </c>
      <c r="B1493" s="55" t="s">
        <v>2296</v>
      </c>
      <c r="C1493" s="56" t="s">
        <v>2299</v>
      </c>
      <c r="D1493" s="56"/>
      <c r="E1493" s="56">
        <v>1</v>
      </c>
      <c r="F1493" s="56">
        <v>0</v>
      </c>
      <c r="G1493" s="56">
        <v>0</v>
      </c>
      <c r="H1493" s="56">
        <v>1</v>
      </c>
      <c r="I1493" s="56">
        <v>17</v>
      </c>
      <c r="J1493" s="104">
        <v>5.8823529411764705E-2</v>
      </c>
      <c r="K1493" s="56" t="s">
        <v>2298</v>
      </c>
      <c r="L1493" s="56" t="s">
        <v>2300</v>
      </c>
      <c r="M1493" s="56" t="s">
        <v>2301</v>
      </c>
      <c r="N1493" s="56" t="s">
        <v>7372</v>
      </c>
      <c r="O1493" s="56"/>
      <c r="P1493" s="56"/>
      <c r="Q1493" s="56"/>
      <c r="R1493" s="56" t="s">
        <v>18</v>
      </c>
      <c r="S1493" s="56" t="s">
        <v>130</v>
      </c>
      <c r="T1493" s="58" t="s">
        <v>7330</v>
      </c>
      <c r="U1493" s="56" t="s">
        <v>13</v>
      </c>
      <c r="V1493" s="58" t="s">
        <v>13</v>
      </c>
      <c r="W1493" s="58" t="s">
        <v>7330</v>
      </c>
      <c r="X1493" s="58" t="s">
        <v>13</v>
      </c>
      <c r="Y1493" s="58" t="s">
        <v>13</v>
      </c>
      <c r="Z1493" s="58" t="s">
        <v>7330</v>
      </c>
      <c r="AA1493" s="58" t="s">
        <v>13</v>
      </c>
      <c r="AB1493" s="58" t="s">
        <v>13</v>
      </c>
      <c r="AC1493" s="56" t="s">
        <v>7330</v>
      </c>
      <c r="AD1493" s="56" t="s">
        <v>13</v>
      </c>
      <c r="AE1493" s="56" t="s">
        <v>13</v>
      </c>
      <c r="AF1493" s="56" t="s">
        <v>7330</v>
      </c>
      <c r="AG1493" s="56" t="s">
        <v>13</v>
      </c>
      <c r="AH1493" s="56" t="s">
        <v>13</v>
      </c>
    </row>
    <row r="1494" spans="1:34" ht="24.9" customHeight="1" x14ac:dyDescent="0.3">
      <c r="A1494" s="59" t="s">
        <v>7036</v>
      </c>
      <c r="B1494" s="60" t="s">
        <v>7035</v>
      </c>
      <c r="C1494" s="57" t="s">
        <v>110</v>
      </c>
      <c r="D1494" s="57"/>
      <c r="E1494" s="57">
        <v>0</v>
      </c>
      <c r="F1494" s="57">
        <v>2</v>
      </c>
      <c r="G1494" s="57">
        <v>0</v>
      </c>
      <c r="H1494" s="57">
        <v>2</v>
      </c>
      <c r="I1494" s="57">
        <v>6</v>
      </c>
      <c r="J1494" s="104">
        <v>0.33333333333333331</v>
      </c>
      <c r="K1494" s="56" t="s">
        <v>7037</v>
      </c>
      <c r="L1494" s="57" t="s">
        <v>7038</v>
      </c>
      <c r="M1494" s="57" t="s">
        <v>110</v>
      </c>
      <c r="N1494" s="57" t="s">
        <v>7378</v>
      </c>
      <c r="O1494" s="57" t="s">
        <v>17929</v>
      </c>
      <c r="P1494" s="57" t="s">
        <v>7039</v>
      </c>
      <c r="Q1494" s="57" t="s">
        <v>7374</v>
      </c>
      <c r="R1494" s="57" t="s">
        <v>18</v>
      </c>
      <c r="S1494" s="56" t="s">
        <v>465</v>
      </c>
      <c r="T1494" s="61" t="s">
        <v>13</v>
      </c>
      <c r="U1494" s="56" t="s">
        <v>7330</v>
      </c>
      <c r="V1494" s="61" t="s">
        <v>13</v>
      </c>
      <c r="W1494" s="61" t="s">
        <v>13</v>
      </c>
      <c r="X1494" s="61" t="s">
        <v>7330</v>
      </c>
      <c r="Y1494" s="61" t="s">
        <v>13</v>
      </c>
      <c r="Z1494" s="61" t="s">
        <v>13</v>
      </c>
      <c r="AA1494" s="58" t="s">
        <v>7330</v>
      </c>
      <c r="AB1494" s="61" t="s">
        <v>13</v>
      </c>
      <c r="AC1494" s="56" t="s">
        <v>13</v>
      </c>
      <c r="AD1494" s="56" t="s">
        <v>7330</v>
      </c>
      <c r="AE1494" s="56" t="s">
        <v>13</v>
      </c>
      <c r="AF1494" s="56" t="s">
        <v>13</v>
      </c>
      <c r="AG1494" s="56" t="s">
        <v>13</v>
      </c>
      <c r="AH1494" s="56" t="s">
        <v>13</v>
      </c>
    </row>
    <row r="1495" spans="1:34" ht="24.9" customHeight="1" x14ac:dyDescent="0.3">
      <c r="A1495" s="54" t="s">
        <v>3325</v>
      </c>
      <c r="B1495" s="55" t="s">
        <v>3314</v>
      </c>
      <c r="C1495" s="56" t="s">
        <v>3318</v>
      </c>
      <c r="D1495" s="56" t="s">
        <v>3315</v>
      </c>
      <c r="E1495" s="56">
        <v>1</v>
      </c>
      <c r="F1495" s="56">
        <v>0</v>
      </c>
      <c r="G1495" s="56">
        <v>2</v>
      </c>
      <c r="H1495" s="56">
        <v>3</v>
      </c>
      <c r="I1495" s="56">
        <v>37</v>
      </c>
      <c r="J1495" s="104">
        <v>8.1081081081081086E-2</v>
      </c>
      <c r="K1495" s="56" t="s">
        <v>3326</v>
      </c>
      <c r="L1495" s="56" t="s">
        <v>3319</v>
      </c>
      <c r="M1495" s="56" t="s">
        <v>3320</v>
      </c>
      <c r="N1495" s="56" t="s">
        <v>7372</v>
      </c>
      <c r="O1495" s="56"/>
      <c r="P1495" s="56"/>
      <c r="Q1495" s="56"/>
      <c r="R1495" s="56" t="s">
        <v>18</v>
      </c>
      <c r="S1495" s="56" t="s">
        <v>465</v>
      </c>
      <c r="T1495" s="58" t="s">
        <v>7330</v>
      </c>
      <c r="U1495" s="56" t="s">
        <v>13</v>
      </c>
      <c r="V1495" s="58" t="s">
        <v>13</v>
      </c>
      <c r="W1495" s="58" t="s">
        <v>7330</v>
      </c>
      <c r="X1495" s="58" t="s">
        <v>13</v>
      </c>
      <c r="Y1495" s="58" t="s">
        <v>13</v>
      </c>
      <c r="Z1495" s="58" t="s">
        <v>13</v>
      </c>
      <c r="AA1495" s="58" t="s">
        <v>13</v>
      </c>
      <c r="AB1495" s="58" t="s">
        <v>13</v>
      </c>
      <c r="AC1495" s="56" t="s">
        <v>7330</v>
      </c>
      <c r="AD1495" s="56" t="s">
        <v>13</v>
      </c>
      <c r="AE1495" s="56" t="s">
        <v>13</v>
      </c>
      <c r="AF1495" s="56" t="s">
        <v>7330</v>
      </c>
      <c r="AG1495" s="56" t="s">
        <v>13</v>
      </c>
      <c r="AH1495" s="56" t="s">
        <v>13</v>
      </c>
    </row>
    <row r="1496" spans="1:34" ht="24.9" customHeight="1" x14ac:dyDescent="0.3">
      <c r="A1496" s="54" t="s">
        <v>3747</v>
      </c>
      <c r="B1496" s="55" t="s">
        <v>3741</v>
      </c>
      <c r="C1496" s="56" t="s">
        <v>3745</v>
      </c>
      <c r="D1496" s="56" t="s">
        <v>3742</v>
      </c>
      <c r="E1496" s="56">
        <v>1</v>
      </c>
      <c r="F1496" s="56">
        <v>0</v>
      </c>
      <c r="G1496" s="56">
        <v>1</v>
      </c>
      <c r="H1496" s="56">
        <v>2</v>
      </c>
      <c r="I1496" s="56">
        <v>7</v>
      </c>
      <c r="J1496" s="104">
        <v>0.2857142857142857</v>
      </c>
      <c r="K1496" s="56" t="s">
        <v>3748</v>
      </c>
      <c r="L1496" s="56" t="s">
        <v>3746</v>
      </c>
      <c r="M1496" s="56" t="s">
        <v>3745</v>
      </c>
      <c r="N1496" s="56" t="s">
        <v>7384</v>
      </c>
      <c r="O1496" s="56"/>
      <c r="P1496" s="56"/>
      <c r="Q1496" s="56"/>
      <c r="R1496" s="56" t="s">
        <v>18</v>
      </c>
      <c r="S1496" s="56" t="s">
        <v>130</v>
      </c>
      <c r="T1496" s="58" t="s">
        <v>7330</v>
      </c>
      <c r="U1496" s="56" t="s">
        <v>13</v>
      </c>
      <c r="V1496" s="58" t="s">
        <v>13</v>
      </c>
      <c r="W1496" s="58" t="s">
        <v>7330</v>
      </c>
      <c r="X1496" s="58" t="s">
        <v>13</v>
      </c>
      <c r="Y1496" s="58" t="s">
        <v>13</v>
      </c>
      <c r="Z1496" s="58" t="s">
        <v>13</v>
      </c>
      <c r="AA1496" s="58" t="s">
        <v>13</v>
      </c>
      <c r="AB1496" s="58" t="s">
        <v>13</v>
      </c>
      <c r="AC1496" s="56" t="s">
        <v>7330</v>
      </c>
      <c r="AD1496" s="56" t="s">
        <v>13</v>
      </c>
      <c r="AE1496" s="56" t="s">
        <v>13</v>
      </c>
      <c r="AF1496" s="56" t="s">
        <v>13</v>
      </c>
      <c r="AG1496" s="56" t="s">
        <v>13</v>
      </c>
      <c r="AH1496" s="56" t="s">
        <v>13</v>
      </c>
    </row>
    <row r="1497" spans="1:34" ht="24.9" customHeight="1" x14ac:dyDescent="0.3">
      <c r="A1497" s="54" t="s">
        <v>1171</v>
      </c>
      <c r="B1497" s="55" t="s">
        <v>1169</v>
      </c>
      <c r="C1497" s="56" t="s">
        <v>1173</v>
      </c>
      <c r="D1497" s="56" t="s">
        <v>1170</v>
      </c>
      <c r="E1497" s="56">
        <v>1</v>
      </c>
      <c r="F1497" s="56">
        <v>0</v>
      </c>
      <c r="G1497" s="56">
        <v>0</v>
      </c>
      <c r="H1497" s="56">
        <v>1</v>
      </c>
      <c r="I1497" s="56">
        <v>14</v>
      </c>
      <c r="J1497" s="104">
        <v>7.1428571428571425E-2</v>
      </c>
      <c r="K1497" s="56" t="s">
        <v>1172</v>
      </c>
      <c r="L1497" s="56" t="s">
        <v>1174</v>
      </c>
      <c r="M1497" s="56" t="s">
        <v>1173</v>
      </c>
      <c r="N1497" s="56">
        <v>100</v>
      </c>
      <c r="O1497" s="56"/>
      <c r="P1497" s="56"/>
      <c r="Q1497" s="56"/>
      <c r="R1497" s="56" t="s">
        <v>18</v>
      </c>
      <c r="S1497" s="57" t="s">
        <v>55</v>
      </c>
      <c r="T1497" s="58" t="s">
        <v>7330</v>
      </c>
      <c r="U1497" s="56" t="s">
        <v>13</v>
      </c>
      <c r="V1497" s="58" t="s">
        <v>13</v>
      </c>
      <c r="W1497" s="58" t="s">
        <v>7330</v>
      </c>
      <c r="X1497" s="58" t="s">
        <v>13</v>
      </c>
      <c r="Y1497" s="58" t="s">
        <v>13</v>
      </c>
      <c r="Z1497" s="58" t="s">
        <v>13</v>
      </c>
      <c r="AA1497" s="58" t="s">
        <v>13</v>
      </c>
      <c r="AB1497" s="58" t="s">
        <v>13</v>
      </c>
      <c r="AC1497" s="56" t="s">
        <v>13</v>
      </c>
      <c r="AD1497" s="56" t="s">
        <v>13</v>
      </c>
      <c r="AE1497" s="56" t="s">
        <v>13</v>
      </c>
      <c r="AF1497" s="56" t="s">
        <v>13</v>
      </c>
      <c r="AG1497" s="56" t="s">
        <v>13</v>
      </c>
      <c r="AH1497" s="56" t="s">
        <v>13</v>
      </c>
    </row>
    <row r="1498" spans="1:34" ht="24.9" customHeight="1" x14ac:dyDescent="0.3">
      <c r="A1498" s="54" t="s">
        <v>6260</v>
      </c>
      <c r="B1498" s="55" t="s">
        <v>6248</v>
      </c>
      <c r="C1498" s="56" t="s">
        <v>6252</v>
      </c>
      <c r="D1498" s="56" t="s">
        <v>6249</v>
      </c>
      <c r="E1498" s="56">
        <v>3</v>
      </c>
      <c r="F1498" s="56">
        <v>0</v>
      </c>
      <c r="G1498" s="56">
        <v>3</v>
      </c>
      <c r="H1498" s="56">
        <v>6</v>
      </c>
      <c r="I1498" s="56">
        <v>12</v>
      </c>
      <c r="J1498" s="104">
        <v>0.5</v>
      </c>
      <c r="K1498" s="56" t="s">
        <v>6261</v>
      </c>
      <c r="L1498" s="56" t="s">
        <v>6253</v>
      </c>
      <c r="M1498" s="56" t="s">
        <v>6254</v>
      </c>
      <c r="N1498" s="56" t="s">
        <v>7377</v>
      </c>
      <c r="O1498" s="56"/>
      <c r="P1498" s="56"/>
      <c r="Q1498" s="56"/>
      <c r="R1498" s="56" t="s">
        <v>63</v>
      </c>
      <c r="S1498" s="56" t="s">
        <v>79</v>
      </c>
      <c r="T1498" s="58" t="s">
        <v>7330</v>
      </c>
      <c r="U1498" s="56" t="s">
        <v>13</v>
      </c>
      <c r="V1498" s="58" t="s">
        <v>13</v>
      </c>
      <c r="W1498" s="58" t="s">
        <v>7330</v>
      </c>
      <c r="X1498" s="58" t="s">
        <v>13</v>
      </c>
      <c r="Y1498" s="58" t="s">
        <v>13</v>
      </c>
      <c r="Z1498" s="58" t="s">
        <v>13</v>
      </c>
      <c r="AA1498" s="58" t="s">
        <v>13</v>
      </c>
      <c r="AB1498" s="58" t="s">
        <v>13</v>
      </c>
      <c r="AC1498" s="56" t="s">
        <v>7330</v>
      </c>
      <c r="AD1498" s="56" t="s">
        <v>13</v>
      </c>
      <c r="AE1498" s="56" t="s">
        <v>13</v>
      </c>
      <c r="AF1498" s="56" t="s">
        <v>7330</v>
      </c>
      <c r="AG1498" s="56" t="s">
        <v>13</v>
      </c>
      <c r="AH1498" s="56" t="s">
        <v>13</v>
      </c>
    </row>
    <row r="1499" spans="1:34" ht="24.9" customHeight="1" x14ac:dyDescent="0.3">
      <c r="A1499" s="54" t="s">
        <v>6209</v>
      </c>
      <c r="B1499" s="55" t="s">
        <v>6200</v>
      </c>
      <c r="C1499" s="56" t="s">
        <v>110</v>
      </c>
      <c r="D1499" s="56"/>
      <c r="E1499" s="56">
        <v>9</v>
      </c>
      <c r="F1499" s="56">
        <v>0</v>
      </c>
      <c r="G1499" s="56">
        <v>1</v>
      </c>
      <c r="H1499" s="56">
        <v>10</v>
      </c>
      <c r="I1499" s="56">
        <v>20</v>
      </c>
      <c r="J1499" s="104">
        <v>0.5</v>
      </c>
      <c r="K1499" s="56" t="s">
        <v>6210</v>
      </c>
      <c r="L1499" s="56" t="s">
        <v>6203</v>
      </c>
      <c r="M1499" s="56" t="s">
        <v>202</v>
      </c>
      <c r="N1499" s="56">
        <v>100</v>
      </c>
      <c r="O1499" s="56" t="s">
        <v>17920</v>
      </c>
      <c r="P1499" s="56" t="s">
        <v>6204</v>
      </c>
      <c r="Q1499" s="56">
        <v>100</v>
      </c>
      <c r="R1499" s="56" t="s">
        <v>63</v>
      </c>
      <c r="S1499" s="56" t="s">
        <v>149</v>
      </c>
      <c r="T1499" s="58" t="s">
        <v>7330</v>
      </c>
      <c r="U1499" s="56" t="s">
        <v>13</v>
      </c>
      <c r="V1499" s="58" t="s">
        <v>13</v>
      </c>
      <c r="W1499" s="58" t="s">
        <v>7330</v>
      </c>
      <c r="X1499" s="58" t="s">
        <v>13</v>
      </c>
      <c r="Y1499" s="58" t="s">
        <v>13</v>
      </c>
      <c r="Z1499" s="58" t="s">
        <v>13</v>
      </c>
      <c r="AA1499" s="58" t="s">
        <v>13</v>
      </c>
      <c r="AB1499" s="58" t="s">
        <v>13</v>
      </c>
      <c r="AC1499" s="56" t="s">
        <v>7330</v>
      </c>
      <c r="AD1499" s="56" t="s">
        <v>13</v>
      </c>
      <c r="AE1499" s="56" t="s">
        <v>13</v>
      </c>
      <c r="AF1499" s="56" t="s">
        <v>13</v>
      </c>
      <c r="AG1499" s="56" t="s">
        <v>13</v>
      </c>
      <c r="AH1499" s="56" t="s">
        <v>13</v>
      </c>
    </row>
    <row r="1500" spans="1:34" ht="24.9" customHeight="1" x14ac:dyDescent="0.3">
      <c r="A1500" s="59" t="s">
        <v>3465</v>
      </c>
      <c r="B1500" s="60" t="s">
        <v>3460</v>
      </c>
      <c r="C1500" s="57" t="s">
        <v>110</v>
      </c>
      <c r="D1500" s="57"/>
      <c r="E1500" s="57">
        <v>1</v>
      </c>
      <c r="F1500" s="57">
        <v>2</v>
      </c>
      <c r="G1500" s="57">
        <v>1</v>
      </c>
      <c r="H1500" s="57">
        <v>4</v>
      </c>
      <c r="I1500" s="57">
        <v>13</v>
      </c>
      <c r="J1500" s="104">
        <v>0.30769230769230771</v>
      </c>
      <c r="K1500" s="56" t="s">
        <v>3466</v>
      </c>
      <c r="L1500" s="57" t="s">
        <v>3463</v>
      </c>
      <c r="M1500" s="57" t="s">
        <v>110</v>
      </c>
      <c r="N1500" s="57">
        <v>98</v>
      </c>
      <c r="O1500" s="56" t="s">
        <v>17935</v>
      </c>
      <c r="P1500" s="57" t="s">
        <v>3464</v>
      </c>
      <c r="Q1500" s="57">
        <v>100</v>
      </c>
      <c r="R1500" s="57" t="s">
        <v>112</v>
      </c>
      <c r="S1500" s="56" t="s">
        <v>79</v>
      </c>
      <c r="T1500" s="61" t="s">
        <v>13</v>
      </c>
      <c r="U1500" s="56" t="s">
        <v>7330</v>
      </c>
      <c r="V1500" s="61" t="s">
        <v>13</v>
      </c>
      <c r="W1500" s="61" t="s">
        <v>13</v>
      </c>
      <c r="X1500" s="61" t="s">
        <v>7330</v>
      </c>
      <c r="Y1500" s="61" t="s">
        <v>13</v>
      </c>
      <c r="Z1500" s="61" t="s">
        <v>13</v>
      </c>
      <c r="AA1500" s="58" t="s">
        <v>7330</v>
      </c>
      <c r="AB1500" s="61" t="s">
        <v>13</v>
      </c>
      <c r="AC1500" s="56" t="s">
        <v>13</v>
      </c>
      <c r="AD1500" s="56" t="s">
        <v>7330</v>
      </c>
      <c r="AE1500" s="56" t="s">
        <v>13</v>
      </c>
      <c r="AF1500" s="56" t="s">
        <v>13</v>
      </c>
      <c r="AG1500" s="56" t="s">
        <v>7330</v>
      </c>
      <c r="AH1500" s="56" t="s">
        <v>13</v>
      </c>
    </row>
    <row r="1501" spans="1:34" ht="24.9" customHeight="1" x14ac:dyDescent="0.3">
      <c r="A1501" s="54" t="s">
        <v>6243</v>
      </c>
      <c r="B1501" s="55" t="s">
        <v>6241</v>
      </c>
      <c r="C1501" s="56" t="s">
        <v>6245</v>
      </c>
      <c r="D1501" s="56" t="s">
        <v>6242</v>
      </c>
      <c r="E1501" s="56">
        <v>0</v>
      </c>
      <c r="F1501" s="56">
        <v>0</v>
      </c>
      <c r="G1501" s="56">
        <v>1</v>
      </c>
      <c r="H1501" s="56">
        <v>1</v>
      </c>
      <c r="I1501" s="56">
        <v>11</v>
      </c>
      <c r="J1501" s="104">
        <v>9.0909090909090912E-2</v>
      </c>
      <c r="K1501" s="56" t="s">
        <v>6244</v>
      </c>
      <c r="L1501" s="56" t="s">
        <v>6246</v>
      </c>
      <c r="M1501" s="56" t="s">
        <v>6247</v>
      </c>
      <c r="N1501" s="56" t="s">
        <v>7387</v>
      </c>
      <c r="O1501" s="56"/>
      <c r="P1501" s="56"/>
      <c r="Q1501" s="56"/>
      <c r="R1501" s="56" t="s">
        <v>18</v>
      </c>
      <c r="S1501" s="56" t="s">
        <v>102</v>
      </c>
      <c r="T1501" s="58" t="s">
        <v>13</v>
      </c>
      <c r="U1501" s="56" t="s">
        <v>13</v>
      </c>
      <c r="V1501" s="58" t="s">
        <v>7330</v>
      </c>
      <c r="W1501" s="58" t="s">
        <v>13</v>
      </c>
      <c r="X1501" s="58" t="s">
        <v>13</v>
      </c>
      <c r="Y1501" s="58" t="s">
        <v>7330</v>
      </c>
      <c r="Z1501" s="58" t="s">
        <v>13</v>
      </c>
      <c r="AA1501" s="58" t="s">
        <v>13</v>
      </c>
      <c r="AB1501" s="58" t="s">
        <v>7330</v>
      </c>
      <c r="AC1501" s="56" t="s">
        <v>13</v>
      </c>
      <c r="AD1501" s="56" t="s">
        <v>13</v>
      </c>
      <c r="AE1501" s="56" t="s">
        <v>7330</v>
      </c>
      <c r="AF1501" s="56" t="s">
        <v>13</v>
      </c>
      <c r="AG1501" s="56" t="s">
        <v>13</v>
      </c>
      <c r="AH1501" s="56" t="s">
        <v>7330</v>
      </c>
    </row>
    <row r="1502" spans="1:34" ht="24.9" customHeight="1" x14ac:dyDescent="0.3">
      <c r="A1502" s="59" t="s">
        <v>4572</v>
      </c>
      <c r="B1502" s="60" t="s">
        <v>4571</v>
      </c>
      <c r="C1502" s="57" t="s">
        <v>3160</v>
      </c>
      <c r="D1502" s="57"/>
      <c r="E1502" s="57">
        <v>0</v>
      </c>
      <c r="F1502" s="57">
        <v>1</v>
      </c>
      <c r="G1502" s="57">
        <v>0</v>
      </c>
      <c r="H1502" s="57">
        <v>1</v>
      </c>
      <c r="I1502" s="57">
        <v>6</v>
      </c>
      <c r="J1502" s="104">
        <v>0.16666666666666666</v>
      </c>
      <c r="K1502" s="56" t="s">
        <v>4573</v>
      </c>
      <c r="L1502" s="57" t="s">
        <v>4574</v>
      </c>
      <c r="M1502" s="57" t="s">
        <v>3162</v>
      </c>
      <c r="N1502" s="57">
        <v>100</v>
      </c>
      <c r="O1502" s="57"/>
      <c r="P1502" s="57"/>
      <c r="Q1502" s="57"/>
      <c r="R1502" s="57" t="s">
        <v>18</v>
      </c>
      <c r="S1502" s="57" t="s">
        <v>868</v>
      </c>
      <c r="T1502" s="61" t="s">
        <v>13</v>
      </c>
      <c r="U1502" s="56" t="s">
        <v>7330</v>
      </c>
      <c r="V1502" s="61" t="s">
        <v>13</v>
      </c>
      <c r="W1502" s="61" t="s">
        <v>13</v>
      </c>
      <c r="X1502" s="61" t="s">
        <v>13</v>
      </c>
      <c r="Y1502" s="61" t="s">
        <v>13</v>
      </c>
      <c r="Z1502" s="61" t="s">
        <v>13</v>
      </c>
      <c r="AA1502" s="58" t="s">
        <v>7330</v>
      </c>
      <c r="AB1502" s="61" t="s">
        <v>13</v>
      </c>
      <c r="AC1502" s="56" t="s">
        <v>13</v>
      </c>
      <c r="AD1502" s="56" t="s">
        <v>13</v>
      </c>
      <c r="AE1502" s="56" t="s">
        <v>13</v>
      </c>
      <c r="AF1502" s="56" t="s">
        <v>13</v>
      </c>
      <c r="AG1502" s="56" t="s">
        <v>13</v>
      </c>
      <c r="AH1502" s="56" t="s">
        <v>13</v>
      </c>
    </row>
    <row r="1503" spans="1:34" ht="24.9" customHeight="1" x14ac:dyDescent="0.3">
      <c r="A1503" s="59" t="s">
        <v>6834</v>
      </c>
      <c r="B1503" s="60" t="s">
        <v>6832</v>
      </c>
      <c r="C1503" s="57" t="s">
        <v>6836</v>
      </c>
      <c r="D1503" s="57" t="s">
        <v>6833</v>
      </c>
      <c r="E1503" s="57">
        <v>0</v>
      </c>
      <c r="F1503" s="57">
        <v>1</v>
      </c>
      <c r="G1503" s="57">
        <v>0</v>
      </c>
      <c r="H1503" s="57">
        <v>1</v>
      </c>
      <c r="I1503" s="57">
        <v>9</v>
      </c>
      <c r="J1503" s="104">
        <v>0.1111111111111111</v>
      </c>
      <c r="K1503" s="56" t="s">
        <v>6835</v>
      </c>
      <c r="L1503" s="57" t="s">
        <v>6837</v>
      </c>
      <c r="M1503" s="57" t="s">
        <v>6836</v>
      </c>
      <c r="N1503" s="57">
        <v>100</v>
      </c>
      <c r="O1503" s="57"/>
      <c r="P1503" s="57"/>
      <c r="Q1503" s="57"/>
      <c r="R1503" s="57" t="s">
        <v>18</v>
      </c>
      <c r="S1503" s="56" t="s">
        <v>403</v>
      </c>
      <c r="T1503" s="61" t="s">
        <v>13</v>
      </c>
      <c r="U1503" s="56" t="s">
        <v>7330</v>
      </c>
      <c r="V1503" s="61" t="s">
        <v>13</v>
      </c>
      <c r="W1503" s="61" t="s">
        <v>13</v>
      </c>
      <c r="X1503" s="61" t="s">
        <v>13</v>
      </c>
      <c r="Y1503" s="61" t="s">
        <v>13</v>
      </c>
      <c r="Z1503" s="61" t="s">
        <v>13</v>
      </c>
      <c r="AA1503" s="58" t="s">
        <v>7330</v>
      </c>
      <c r="AB1503" s="61" t="s">
        <v>13</v>
      </c>
      <c r="AC1503" s="56" t="s">
        <v>13</v>
      </c>
      <c r="AD1503" s="56" t="s">
        <v>13</v>
      </c>
      <c r="AE1503" s="56" t="s">
        <v>13</v>
      </c>
      <c r="AF1503" s="56" t="s">
        <v>13</v>
      </c>
      <c r="AG1503" s="56" t="s">
        <v>7330</v>
      </c>
      <c r="AH1503" s="56" t="s">
        <v>13</v>
      </c>
    </row>
    <row r="1504" spans="1:34" ht="24.9" customHeight="1" x14ac:dyDescent="0.3">
      <c r="A1504" s="54" t="s">
        <v>5330</v>
      </c>
      <c r="B1504" s="55" t="s">
        <v>5321</v>
      </c>
      <c r="C1504" s="56" t="s">
        <v>5325</v>
      </c>
      <c r="D1504" s="56" t="s">
        <v>5322</v>
      </c>
      <c r="E1504" s="56">
        <v>1</v>
      </c>
      <c r="F1504" s="56">
        <v>0</v>
      </c>
      <c r="G1504" s="56">
        <v>5</v>
      </c>
      <c r="H1504" s="56">
        <v>6</v>
      </c>
      <c r="I1504" s="56">
        <v>6</v>
      </c>
      <c r="J1504" s="104">
        <v>1</v>
      </c>
      <c r="K1504" s="56" t="s">
        <v>5331</v>
      </c>
      <c r="L1504" s="56" t="s">
        <v>5326</v>
      </c>
      <c r="M1504" s="56" t="s">
        <v>5327</v>
      </c>
      <c r="N1504" s="56">
        <v>100</v>
      </c>
      <c r="O1504" s="56"/>
      <c r="P1504" s="56"/>
      <c r="Q1504" s="56"/>
      <c r="R1504" s="56" t="s">
        <v>18</v>
      </c>
      <c r="S1504" s="56" t="s">
        <v>680</v>
      </c>
      <c r="T1504" s="58" t="s">
        <v>13</v>
      </c>
      <c r="U1504" s="56" t="s">
        <v>13</v>
      </c>
      <c r="V1504" s="58" t="s">
        <v>7330</v>
      </c>
      <c r="W1504" s="58" t="s">
        <v>13</v>
      </c>
      <c r="X1504" s="58" t="s">
        <v>13</v>
      </c>
      <c r="Y1504" s="58" t="s">
        <v>13</v>
      </c>
      <c r="Z1504" s="58" t="s">
        <v>7330</v>
      </c>
      <c r="AA1504" s="58" t="s">
        <v>13</v>
      </c>
      <c r="AB1504" s="58" t="s">
        <v>13</v>
      </c>
      <c r="AC1504" s="56" t="s">
        <v>7330</v>
      </c>
      <c r="AD1504" s="56" t="s">
        <v>13</v>
      </c>
      <c r="AE1504" s="56" t="s">
        <v>13</v>
      </c>
      <c r="AF1504" s="56" t="s">
        <v>13</v>
      </c>
      <c r="AG1504" s="56" t="s">
        <v>7330</v>
      </c>
      <c r="AH1504" s="56" t="s">
        <v>13</v>
      </c>
    </row>
    <row r="1505" spans="1:34" ht="24.9" customHeight="1" x14ac:dyDescent="0.3">
      <c r="A1505" s="54" t="s">
        <v>3880</v>
      </c>
      <c r="B1505" s="55" t="s">
        <v>3870</v>
      </c>
      <c r="C1505" s="56" t="s">
        <v>3874</v>
      </c>
      <c r="D1505" s="56" t="s">
        <v>3871</v>
      </c>
      <c r="E1505" s="56">
        <v>3</v>
      </c>
      <c r="F1505" s="56">
        <v>1</v>
      </c>
      <c r="G1505" s="56">
        <v>2</v>
      </c>
      <c r="H1505" s="56">
        <v>6</v>
      </c>
      <c r="I1505" s="56">
        <v>10</v>
      </c>
      <c r="J1505" s="104">
        <v>0.6</v>
      </c>
      <c r="K1505" s="56" t="s">
        <v>3881</v>
      </c>
      <c r="L1505" s="56" t="s">
        <v>3875</v>
      </c>
      <c r="M1505" s="56" t="s">
        <v>3874</v>
      </c>
      <c r="N1505" s="56">
        <v>100</v>
      </c>
      <c r="O1505" s="56"/>
      <c r="P1505" s="56"/>
      <c r="Q1505" s="56"/>
      <c r="R1505" s="56" t="s">
        <v>18</v>
      </c>
      <c r="S1505" s="57" t="s">
        <v>19</v>
      </c>
      <c r="T1505" s="58" t="s">
        <v>7330</v>
      </c>
      <c r="U1505" s="56" t="s">
        <v>13</v>
      </c>
      <c r="V1505" s="58" t="s">
        <v>13</v>
      </c>
      <c r="W1505" s="58" t="s">
        <v>7330</v>
      </c>
      <c r="X1505" s="58" t="s">
        <v>13</v>
      </c>
      <c r="Y1505" s="58" t="s">
        <v>13</v>
      </c>
      <c r="Z1505" s="58" t="s">
        <v>13</v>
      </c>
      <c r="AA1505" s="58" t="s">
        <v>13</v>
      </c>
      <c r="AB1505" s="58" t="s">
        <v>13</v>
      </c>
      <c r="AC1505" s="56" t="s">
        <v>7330</v>
      </c>
      <c r="AD1505" s="56" t="s">
        <v>13</v>
      </c>
      <c r="AE1505" s="56" t="s">
        <v>13</v>
      </c>
      <c r="AF1505" s="56" t="s">
        <v>13</v>
      </c>
      <c r="AG1505" s="56" t="s">
        <v>13</v>
      </c>
      <c r="AH1505" s="56" t="s">
        <v>13</v>
      </c>
    </row>
    <row r="1506" spans="1:34" ht="24.9" customHeight="1" x14ac:dyDescent="0.3">
      <c r="A1506" s="54" t="s">
        <v>2160</v>
      </c>
      <c r="B1506" s="55" t="s">
        <v>2152</v>
      </c>
      <c r="C1506" s="56" t="s">
        <v>2156</v>
      </c>
      <c r="D1506" s="56" t="s">
        <v>2153</v>
      </c>
      <c r="E1506" s="56">
        <v>3</v>
      </c>
      <c r="F1506" s="56">
        <v>1</v>
      </c>
      <c r="G1506" s="56">
        <v>0</v>
      </c>
      <c r="H1506" s="56">
        <v>4</v>
      </c>
      <c r="I1506" s="56">
        <v>21</v>
      </c>
      <c r="J1506" s="104">
        <v>0.19047619047619047</v>
      </c>
      <c r="K1506" s="56" t="s">
        <v>2161</v>
      </c>
      <c r="L1506" s="56" t="s">
        <v>2157</v>
      </c>
      <c r="M1506" s="56" t="s">
        <v>2158</v>
      </c>
      <c r="N1506" s="56" t="s">
        <v>7374</v>
      </c>
      <c r="O1506" s="56"/>
      <c r="P1506" s="56"/>
      <c r="Q1506" s="56"/>
      <c r="R1506" s="56" t="s">
        <v>18</v>
      </c>
      <c r="S1506" s="56" t="s">
        <v>465</v>
      </c>
      <c r="T1506" s="58" t="s">
        <v>7330</v>
      </c>
      <c r="U1506" s="56" t="s">
        <v>13</v>
      </c>
      <c r="V1506" s="58" t="s">
        <v>13</v>
      </c>
      <c r="W1506" s="58" t="s">
        <v>7330</v>
      </c>
      <c r="X1506" s="58" t="s">
        <v>13</v>
      </c>
      <c r="Y1506" s="58" t="s">
        <v>13</v>
      </c>
      <c r="Z1506" s="58" t="s">
        <v>13</v>
      </c>
      <c r="AA1506" s="58" t="s">
        <v>13</v>
      </c>
      <c r="AB1506" s="58" t="s">
        <v>13</v>
      </c>
      <c r="AC1506" s="56" t="s">
        <v>7330</v>
      </c>
      <c r="AD1506" s="56" t="s">
        <v>13</v>
      </c>
      <c r="AE1506" s="56" t="s">
        <v>13</v>
      </c>
      <c r="AF1506" s="56" t="s">
        <v>13</v>
      </c>
      <c r="AG1506" s="56" t="s">
        <v>13</v>
      </c>
      <c r="AH1506" s="56" t="s">
        <v>13</v>
      </c>
    </row>
    <row r="1507" spans="1:34" ht="24.9" customHeight="1" x14ac:dyDescent="0.3">
      <c r="A1507" s="59" t="s">
        <v>4451</v>
      </c>
      <c r="B1507" s="60" t="s">
        <v>4450</v>
      </c>
      <c r="C1507" s="57" t="s">
        <v>110</v>
      </c>
      <c r="D1507" s="57"/>
      <c r="E1507" s="57">
        <v>0</v>
      </c>
      <c r="F1507" s="57">
        <v>1</v>
      </c>
      <c r="G1507" s="57">
        <v>0</v>
      </c>
      <c r="H1507" s="57">
        <v>1</v>
      </c>
      <c r="I1507" s="57">
        <v>4</v>
      </c>
      <c r="J1507" s="104">
        <v>0.25</v>
      </c>
      <c r="K1507" s="56" t="s">
        <v>4452</v>
      </c>
      <c r="L1507" s="57" t="s">
        <v>4453</v>
      </c>
      <c r="M1507" s="57" t="s">
        <v>110</v>
      </c>
      <c r="N1507" s="57">
        <v>100</v>
      </c>
      <c r="O1507" s="56" t="s">
        <v>17950</v>
      </c>
      <c r="P1507" s="57" t="s">
        <v>4454</v>
      </c>
      <c r="Q1507" s="57">
        <v>100</v>
      </c>
      <c r="R1507" s="57" t="s">
        <v>18</v>
      </c>
      <c r="S1507" s="56" t="s">
        <v>113</v>
      </c>
      <c r="T1507" s="61" t="s">
        <v>13</v>
      </c>
      <c r="U1507" s="56" t="s">
        <v>7330</v>
      </c>
      <c r="V1507" s="61" t="s">
        <v>13</v>
      </c>
      <c r="W1507" s="61" t="s">
        <v>13</v>
      </c>
      <c r="X1507" s="61" t="s">
        <v>13</v>
      </c>
      <c r="Y1507" s="61" t="s">
        <v>13</v>
      </c>
      <c r="Z1507" s="61" t="s">
        <v>13</v>
      </c>
      <c r="AA1507" s="58" t="s">
        <v>7330</v>
      </c>
      <c r="AB1507" s="61" t="s">
        <v>13</v>
      </c>
      <c r="AC1507" s="56" t="s">
        <v>13</v>
      </c>
      <c r="AD1507" s="56" t="s">
        <v>7330</v>
      </c>
      <c r="AE1507" s="56" t="s">
        <v>13</v>
      </c>
      <c r="AF1507" s="56" t="s">
        <v>13</v>
      </c>
      <c r="AG1507" s="56" t="s">
        <v>7330</v>
      </c>
      <c r="AH1507" s="56" t="s">
        <v>13</v>
      </c>
    </row>
    <row r="1508" spans="1:34" ht="24.9" customHeight="1" x14ac:dyDescent="0.3">
      <c r="A1508" s="54" t="s">
        <v>3275</v>
      </c>
      <c r="B1508" s="55" t="s">
        <v>3274</v>
      </c>
      <c r="C1508" s="56" t="s">
        <v>110</v>
      </c>
      <c r="D1508" s="56"/>
      <c r="E1508" s="56">
        <v>0</v>
      </c>
      <c r="F1508" s="56">
        <v>0</v>
      </c>
      <c r="G1508" s="56">
        <v>4</v>
      </c>
      <c r="H1508" s="56">
        <v>4</v>
      </c>
      <c r="I1508" s="56">
        <v>8</v>
      </c>
      <c r="J1508" s="104">
        <v>0.5</v>
      </c>
      <c r="K1508" s="56" t="s">
        <v>3276</v>
      </c>
      <c r="L1508" s="56" t="s">
        <v>3277</v>
      </c>
      <c r="M1508" s="56" t="s">
        <v>110</v>
      </c>
      <c r="N1508" s="56">
        <v>100</v>
      </c>
      <c r="O1508" s="57" t="s">
        <v>17906</v>
      </c>
      <c r="P1508" s="56" t="s">
        <v>3278</v>
      </c>
      <c r="Q1508" s="56">
        <v>100</v>
      </c>
      <c r="R1508" s="56" t="s">
        <v>112</v>
      </c>
      <c r="S1508" s="56" t="s">
        <v>113</v>
      </c>
      <c r="T1508" s="58" t="s">
        <v>13</v>
      </c>
      <c r="U1508" s="56" t="s">
        <v>13</v>
      </c>
      <c r="V1508" s="58" t="s">
        <v>7330</v>
      </c>
      <c r="W1508" s="58" t="s">
        <v>13</v>
      </c>
      <c r="X1508" s="58" t="s">
        <v>13</v>
      </c>
      <c r="Y1508" s="58" t="s">
        <v>7330</v>
      </c>
      <c r="Z1508" s="58" t="s">
        <v>13</v>
      </c>
      <c r="AA1508" s="58" t="s">
        <v>13</v>
      </c>
      <c r="AB1508" s="58" t="s">
        <v>7330</v>
      </c>
      <c r="AC1508" s="56" t="s">
        <v>13</v>
      </c>
      <c r="AD1508" s="56" t="s">
        <v>13</v>
      </c>
      <c r="AE1508" s="56" t="s">
        <v>7330</v>
      </c>
      <c r="AF1508" s="56" t="s">
        <v>7330</v>
      </c>
      <c r="AG1508" s="56" t="s">
        <v>13</v>
      </c>
      <c r="AH1508" s="56" t="s">
        <v>13</v>
      </c>
    </row>
    <row r="1509" spans="1:34" ht="24.9" customHeight="1" x14ac:dyDescent="0.3">
      <c r="A1509" s="54" t="s">
        <v>5280</v>
      </c>
      <c r="B1509" s="55" t="s">
        <v>5270</v>
      </c>
      <c r="C1509" s="56" t="s">
        <v>5274</v>
      </c>
      <c r="D1509" s="56" t="s">
        <v>5271</v>
      </c>
      <c r="E1509" s="56">
        <v>9</v>
      </c>
      <c r="F1509" s="56">
        <v>1</v>
      </c>
      <c r="G1509" s="56">
        <v>10</v>
      </c>
      <c r="H1509" s="56">
        <v>20</v>
      </c>
      <c r="I1509" s="56">
        <v>42</v>
      </c>
      <c r="J1509" s="104">
        <v>0.47599999999999998</v>
      </c>
      <c r="K1509" s="56" t="s">
        <v>5281</v>
      </c>
      <c r="L1509" s="56" t="s">
        <v>5275</v>
      </c>
      <c r="M1509" s="56" t="s">
        <v>5276</v>
      </c>
      <c r="N1509" s="56">
        <v>100</v>
      </c>
      <c r="O1509" s="56"/>
      <c r="P1509" s="56"/>
      <c r="Q1509" s="56"/>
      <c r="R1509" s="56" t="s">
        <v>18</v>
      </c>
      <c r="S1509" s="56" t="s">
        <v>680</v>
      </c>
      <c r="T1509" s="58" t="s">
        <v>13</v>
      </c>
      <c r="U1509" s="56" t="s">
        <v>13</v>
      </c>
      <c r="V1509" s="58" t="s">
        <v>7330</v>
      </c>
      <c r="W1509" s="58" t="s">
        <v>13</v>
      </c>
      <c r="X1509" s="58" t="s">
        <v>13</v>
      </c>
      <c r="Y1509" s="58" t="s">
        <v>7330</v>
      </c>
      <c r="Z1509" s="58" t="s">
        <v>7330</v>
      </c>
      <c r="AA1509" s="58" t="s">
        <v>13</v>
      </c>
      <c r="AB1509" s="58" t="s">
        <v>13</v>
      </c>
      <c r="AC1509" s="56" t="s">
        <v>13</v>
      </c>
      <c r="AD1509" s="56" t="s">
        <v>13</v>
      </c>
      <c r="AE1509" s="56" t="s">
        <v>7330</v>
      </c>
      <c r="AF1509" s="56" t="s">
        <v>13</v>
      </c>
      <c r="AG1509" s="56" t="s">
        <v>13</v>
      </c>
      <c r="AH1509" s="56" t="s">
        <v>7330</v>
      </c>
    </row>
    <row r="1510" spans="1:34" ht="24.9" customHeight="1" x14ac:dyDescent="0.3">
      <c r="A1510" s="54" t="s">
        <v>6178</v>
      </c>
      <c r="B1510" s="55" t="s">
        <v>6176</v>
      </c>
      <c r="C1510" s="56" t="s">
        <v>6180</v>
      </c>
      <c r="D1510" s="56" t="s">
        <v>6177</v>
      </c>
      <c r="E1510" s="56">
        <v>2</v>
      </c>
      <c r="F1510" s="56">
        <v>0</v>
      </c>
      <c r="G1510" s="56">
        <v>4</v>
      </c>
      <c r="H1510" s="56">
        <v>6</v>
      </c>
      <c r="I1510" s="56">
        <v>29</v>
      </c>
      <c r="J1510" s="104">
        <v>0.20689655172413793</v>
      </c>
      <c r="K1510" s="56" t="s">
        <v>6179</v>
      </c>
      <c r="L1510" s="56" t="s">
        <v>6181</v>
      </c>
      <c r="M1510" s="56" t="s">
        <v>6182</v>
      </c>
      <c r="N1510" s="56" t="s">
        <v>7387</v>
      </c>
      <c r="O1510" s="56"/>
      <c r="P1510" s="56"/>
      <c r="Q1510" s="56"/>
      <c r="R1510" s="56" t="s">
        <v>18</v>
      </c>
      <c r="S1510" s="56" t="s">
        <v>534</v>
      </c>
      <c r="T1510" s="58" t="s">
        <v>13</v>
      </c>
      <c r="U1510" s="56" t="s">
        <v>13</v>
      </c>
      <c r="V1510" s="58" t="s">
        <v>7330</v>
      </c>
      <c r="W1510" s="58" t="s">
        <v>7330</v>
      </c>
      <c r="X1510" s="58" t="s">
        <v>13</v>
      </c>
      <c r="Y1510" s="58" t="s">
        <v>13</v>
      </c>
      <c r="Z1510" s="58" t="s">
        <v>7330</v>
      </c>
      <c r="AA1510" s="58" t="s">
        <v>13</v>
      </c>
      <c r="AB1510" s="58" t="s">
        <v>13</v>
      </c>
      <c r="AC1510" s="56" t="s">
        <v>7330</v>
      </c>
      <c r="AD1510" s="56" t="s">
        <v>13</v>
      </c>
      <c r="AE1510" s="56" t="s">
        <v>13</v>
      </c>
      <c r="AF1510" s="56" t="s">
        <v>13</v>
      </c>
      <c r="AG1510" s="56" t="s">
        <v>13</v>
      </c>
      <c r="AH1510" s="56" t="s">
        <v>7330</v>
      </c>
    </row>
    <row r="1511" spans="1:34" ht="24.9" customHeight="1" x14ac:dyDescent="0.3">
      <c r="A1511" s="54" t="s">
        <v>577</v>
      </c>
      <c r="B1511" s="55" t="s">
        <v>558</v>
      </c>
      <c r="C1511" s="56" t="s">
        <v>110</v>
      </c>
      <c r="D1511" s="56" t="s">
        <v>7412</v>
      </c>
      <c r="E1511" s="56">
        <v>2</v>
      </c>
      <c r="F1511" s="56">
        <v>1</v>
      </c>
      <c r="G1511" s="56">
        <v>5</v>
      </c>
      <c r="H1511" s="56">
        <v>8</v>
      </c>
      <c r="I1511" s="56">
        <v>17</v>
      </c>
      <c r="J1511" s="104">
        <v>0.47058823529411764</v>
      </c>
      <c r="K1511" s="56" t="s">
        <v>578</v>
      </c>
      <c r="L1511" s="56" t="s">
        <v>561</v>
      </c>
      <c r="M1511" s="56" t="s">
        <v>562</v>
      </c>
      <c r="N1511" s="56">
        <v>100</v>
      </c>
      <c r="O1511" s="57" t="s">
        <v>17906</v>
      </c>
      <c r="P1511" s="56" t="s">
        <v>563</v>
      </c>
      <c r="Q1511" s="56" t="s">
        <v>7372</v>
      </c>
      <c r="R1511" s="56" t="s">
        <v>112</v>
      </c>
      <c r="S1511" s="56" t="s">
        <v>195</v>
      </c>
      <c r="T1511" s="58" t="s">
        <v>7330</v>
      </c>
      <c r="U1511" s="56" t="s">
        <v>13</v>
      </c>
      <c r="V1511" s="58" t="s">
        <v>13</v>
      </c>
      <c r="W1511" s="58" t="s">
        <v>7330</v>
      </c>
      <c r="X1511" s="58" t="s">
        <v>13</v>
      </c>
      <c r="Y1511" s="58" t="s">
        <v>13</v>
      </c>
      <c r="Z1511" s="58" t="s">
        <v>13</v>
      </c>
      <c r="AA1511" s="58" t="s">
        <v>13</v>
      </c>
      <c r="AB1511" s="58" t="s">
        <v>13</v>
      </c>
      <c r="AC1511" s="56" t="s">
        <v>7330</v>
      </c>
      <c r="AD1511" s="56" t="s">
        <v>13</v>
      </c>
      <c r="AE1511" s="56" t="s">
        <v>13</v>
      </c>
      <c r="AF1511" s="56" t="s">
        <v>13</v>
      </c>
      <c r="AG1511" s="56" t="s">
        <v>13</v>
      </c>
      <c r="AH1511" s="56" t="s">
        <v>13</v>
      </c>
    </row>
    <row r="1512" spans="1:34" ht="24.9" customHeight="1" x14ac:dyDescent="0.3">
      <c r="A1512" s="59" t="s">
        <v>5668</v>
      </c>
      <c r="B1512" s="60" t="s">
        <v>5666</v>
      </c>
      <c r="C1512" s="57" t="s">
        <v>5670</v>
      </c>
      <c r="D1512" s="57" t="s">
        <v>5667</v>
      </c>
      <c r="E1512" s="57">
        <v>0</v>
      </c>
      <c r="F1512" s="57">
        <v>1</v>
      </c>
      <c r="G1512" s="57">
        <v>0</v>
      </c>
      <c r="H1512" s="57">
        <v>1</v>
      </c>
      <c r="I1512" s="57">
        <v>13</v>
      </c>
      <c r="J1512" s="104">
        <v>7.6923076923076927E-2</v>
      </c>
      <c r="K1512" s="56" t="s">
        <v>5669</v>
      </c>
      <c r="L1512" s="57" t="s">
        <v>13</v>
      </c>
      <c r="M1512" s="57" t="s">
        <v>13</v>
      </c>
      <c r="N1512" s="57" t="s">
        <v>13</v>
      </c>
      <c r="O1512" s="57"/>
      <c r="P1512" s="57"/>
      <c r="Q1512" s="57"/>
      <c r="R1512" s="57" t="s">
        <v>112</v>
      </c>
      <c r="S1512" s="57" t="s">
        <v>55</v>
      </c>
      <c r="T1512" s="61" t="s">
        <v>13</v>
      </c>
      <c r="U1512" s="56" t="s">
        <v>7330</v>
      </c>
      <c r="V1512" s="61" t="s">
        <v>13</v>
      </c>
      <c r="W1512" s="61" t="s">
        <v>13</v>
      </c>
      <c r="X1512" s="61" t="s">
        <v>7330</v>
      </c>
      <c r="Y1512" s="61" t="s">
        <v>13</v>
      </c>
      <c r="Z1512" s="61" t="s">
        <v>13</v>
      </c>
      <c r="AA1512" s="58" t="s">
        <v>7330</v>
      </c>
      <c r="AB1512" s="61" t="s">
        <v>13</v>
      </c>
      <c r="AC1512" s="56" t="s">
        <v>13</v>
      </c>
      <c r="AD1512" s="56" t="s">
        <v>7330</v>
      </c>
      <c r="AE1512" s="56" t="s">
        <v>13</v>
      </c>
      <c r="AF1512" s="56" t="s">
        <v>13</v>
      </c>
      <c r="AG1512" s="56" t="s">
        <v>13</v>
      </c>
      <c r="AH1512" s="56" t="s">
        <v>13</v>
      </c>
    </row>
    <row r="1513" spans="1:34" ht="24.9" customHeight="1" x14ac:dyDescent="0.3">
      <c r="A1513" s="54" t="s">
        <v>1908</v>
      </c>
      <c r="B1513" s="55" t="s">
        <v>1898</v>
      </c>
      <c r="C1513" s="56" t="s">
        <v>1902</v>
      </c>
      <c r="D1513" s="56" t="s">
        <v>1899</v>
      </c>
      <c r="E1513" s="56">
        <v>4</v>
      </c>
      <c r="F1513" s="56">
        <v>1</v>
      </c>
      <c r="G1513" s="56">
        <v>1</v>
      </c>
      <c r="H1513" s="56">
        <v>6</v>
      </c>
      <c r="I1513" s="56">
        <v>25</v>
      </c>
      <c r="J1513" s="104">
        <v>0.24</v>
      </c>
      <c r="K1513" s="56" t="s">
        <v>1909</v>
      </c>
      <c r="L1513" s="56" t="s">
        <v>1903</v>
      </c>
      <c r="M1513" s="56" t="s">
        <v>1902</v>
      </c>
      <c r="N1513" s="56" t="s">
        <v>7387</v>
      </c>
      <c r="O1513" s="56"/>
      <c r="P1513" s="56"/>
      <c r="Q1513" s="56"/>
      <c r="R1513" s="56" t="s">
        <v>18</v>
      </c>
      <c r="S1513" s="57" t="s">
        <v>55</v>
      </c>
      <c r="T1513" s="58" t="s">
        <v>7330</v>
      </c>
      <c r="U1513" s="56" t="s">
        <v>13</v>
      </c>
      <c r="V1513" s="58" t="s">
        <v>13</v>
      </c>
      <c r="W1513" s="58" t="s">
        <v>7330</v>
      </c>
      <c r="X1513" s="58" t="s">
        <v>13</v>
      </c>
      <c r="Y1513" s="58" t="s">
        <v>13</v>
      </c>
      <c r="Z1513" s="58" t="s">
        <v>7330</v>
      </c>
      <c r="AA1513" s="58" t="s">
        <v>13</v>
      </c>
      <c r="AB1513" s="58" t="s">
        <v>13</v>
      </c>
      <c r="AC1513" s="56" t="s">
        <v>7330</v>
      </c>
      <c r="AD1513" s="56" t="s">
        <v>13</v>
      </c>
      <c r="AE1513" s="56" t="s">
        <v>13</v>
      </c>
      <c r="AF1513" s="56" t="s">
        <v>13</v>
      </c>
      <c r="AG1513" s="56" t="s">
        <v>13</v>
      </c>
      <c r="AH1513" s="56" t="s">
        <v>13</v>
      </c>
    </row>
    <row r="1514" spans="1:34" ht="24.9" customHeight="1" x14ac:dyDescent="0.3">
      <c r="A1514" s="54" t="s">
        <v>4947</v>
      </c>
      <c r="B1514" s="55" t="s">
        <v>4945</v>
      </c>
      <c r="C1514" s="56" t="s">
        <v>4949</v>
      </c>
      <c r="D1514" s="56" t="s">
        <v>4946</v>
      </c>
      <c r="E1514" s="56">
        <v>1</v>
      </c>
      <c r="F1514" s="56">
        <v>0</v>
      </c>
      <c r="G1514" s="56">
        <v>0</v>
      </c>
      <c r="H1514" s="56">
        <v>1</v>
      </c>
      <c r="I1514" s="56">
        <v>31</v>
      </c>
      <c r="J1514" s="104">
        <v>3.2258064516129031E-2</v>
      </c>
      <c r="K1514" s="56" t="s">
        <v>4948</v>
      </c>
      <c r="L1514" s="56" t="s">
        <v>4950</v>
      </c>
      <c r="M1514" s="56" t="s">
        <v>4951</v>
      </c>
      <c r="N1514" s="56">
        <v>100</v>
      </c>
      <c r="O1514" s="56"/>
      <c r="P1514" s="56"/>
      <c r="Q1514" s="56"/>
      <c r="R1514" s="56" t="s">
        <v>18</v>
      </c>
      <c r="S1514" s="56" t="s">
        <v>465</v>
      </c>
      <c r="T1514" s="58" t="s">
        <v>7330</v>
      </c>
      <c r="U1514" s="56" t="s">
        <v>13</v>
      </c>
      <c r="V1514" s="58" t="s">
        <v>13</v>
      </c>
      <c r="W1514" s="58" t="s">
        <v>13</v>
      </c>
      <c r="X1514" s="58" t="s">
        <v>13</v>
      </c>
      <c r="Y1514" s="58" t="s">
        <v>13</v>
      </c>
      <c r="Z1514" s="58" t="s">
        <v>13</v>
      </c>
      <c r="AA1514" s="58" t="s">
        <v>13</v>
      </c>
      <c r="AB1514" s="58" t="s">
        <v>13</v>
      </c>
      <c r="AC1514" s="56" t="s">
        <v>13</v>
      </c>
      <c r="AD1514" s="56" t="s">
        <v>13</v>
      </c>
      <c r="AE1514" s="56" t="s">
        <v>13</v>
      </c>
      <c r="AF1514" s="56" t="s">
        <v>7330</v>
      </c>
      <c r="AG1514" s="56" t="s">
        <v>13</v>
      </c>
      <c r="AH1514" s="56" t="s">
        <v>13</v>
      </c>
    </row>
    <row r="1515" spans="1:34" ht="24.9" customHeight="1" x14ac:dyDescent="0.3">
      <c r="A1515" s="54" t="s">
        <v>5691</v>
      </c>
      <c r="B1515" s="55" t="s">
        <v>5672</v>
      </c>
      <c r="C1515" s="56" t="s">
        <v>5676</v>
      </c>
      <c r="D1515" s="56" t="s">
        <v>5673</v>
      </c>
      <c r="E1515" s="56">
        <v>2</v>
      </c>
      <c r="F1515" s="56">
        <v>7</v>
      </c>
      <c r="G1515" s="56">
        <v>1</v>
      </c>
      <c r="H1515" s="56">
        <v>10</v>
      </c>
      <c r="I1515" s="56">
        <v>51</v>
      </c>
      <c r="J1515" s="104">
        <v>0.19607843137254902</v>
      </c>
      <c r="K1515" s="56" t="s">
        <v>5692</v>
      </c>
      <c r="L1515" s="57" t="s">
        <v>5677</v>
      </c>
      <c r="M1515" s="57" t="s">
        <v>5678</v>
      </c>
      <c r="N1515" s="57">
        <v>100</v>
      </c>
      <c r="O1515" s="57"/>
      <c r="P1515" s="57"/>
      <c r="Q1515" s="57"/>
      <c r="R1515" s="56" t="s">
        <v>18</v>
      </c>
      <c r="S1515" s="57" t="s">
        <v>680</v>
      </c>
      <c r="T1515" s="58" t="s">
        <v>13</v>
      </c>
      <c r="U1515" s="56" t="s">
        <v>13</v>
      </c>
      <c r="V1515" s="58" t="s">
        <v>7330</v>
      </c>
      <c r="W1515" s="58" t="s">
        <v>13</v>
      </c>
      <c r="X1515" s="58" t="s">
        <v>13</v>
      </c>
      <c r="Y1515" s="58" t="s">
        <v>7330</v>
      </c>
      <c r="Z1515" s="58" t="s">
        <v>13</v>
      </c>
      <c r="AA1515" s="58" t="s">
        <v>13</v>
      </c>
      <c r="AB1515" s="58" t="s">
        <v>13</v>
      </c>
      <c r="AC1515" s="56" t="s">
        <v>13</v>
      </c>
      <c r="AD1515" s="56" t="s">
        <v>7330</v>
      </c>
      <c r="AE1515" s="56" t="s">
        <v>13</v>
      </c>
      <c r="AF1515" s="56" t="s">
        <v>7330</v>
      </c>
      <c r="AG1515" s="56" t="s">
        <v>13</v>
      </c>
      <c r="AH1515" s="56" t="s">
        <v>13</v>
      </c>
    </row>
    <row r="1516" spans="1:34" ht="24.9" customHeight="1" x14ac:dyDescent="0.3">
      <c r="A1516" s="59" t="s">
        <v>6957</v>
      </c>
      <c r="B1516" s="60" t="s">
        <v>6955</v>
      </c>
      <c r="C1516" s="57" t="s">
        <v>6959</v>
      </c>
      <c r="D1516" s="57" t="s">
        <v>6956</v>
      </c>
      <c r="E1516" s="57">
        <v>1</v>
      </c>
      <c r="F1516" s="57">
        <v>1</v>
      </c>
      <c r="G1516" s="57">
        <v>0</v>
      </c>
      <c r="H1516" s="57">
        <v>2</v>
      </c>
      <c r="I1516" s="57">
        <v>4</v>
      </c>
      <c r="J1516" s="104">
        <v>0.5</v>
      </c>
      <c r="K1516" s="56" t="s">
        <v>6958</v>
      </c>
      <c r="L1516" s="57" t="s">
        <v>6960</v>
      </c>
      <c r="M1516" s="57" t="s">
        <v>6959</v>
      </c>
      <c r="N1516" s="57">
        <v>100</v>
      </c>
      <c r="O1516" s="57"/>
      <c r="P1516" s="57"/>
      <c r="Q1516" s="57"/>
      <c r="R1516" s="57" t="s">
        <v>18</v>
      </c>
      <c r="S1516" s="56" t="s">
        <v>534</v>
      </c>
      <c r="T1516" s="61" t="s">
        <v>13</v>
      </c>
      <c r="U1516" s="56" t="s">
        <v>7330</v>
      </c>
      <c r="V1516" s="61" t="s">
        <v>13</v>
      </c>
      <c r="W1516" s="61" t="s">
        <v>13</v>
      </c>
      <c r="X1516" s="61" t="s">
        <v>13</v>
      </c>
      <c r="Y1516" s="61" t="s">
        <v>13</v>
      </c>
      <c r="Z1516" s="61" t="s">
        <v>13</v>
      </c>
      <c r="AA1516" s="61" t="s">
        <v>13</v>
      </c>
      <c r="AB1516" s="61" t="s">
        <v>13</v>
      </c>
      <c r="AC1516" s="56" t="s">
        <v>13</v>
      </c>
      <c r="AD1516" s="56" t="s">
        <v>7330</v>
      </c>
      <c r="AE1516" s="56" t="s">
        <v>13</v>
      </c>
      <c r="AF1516" s="56" t="s">
        <v>13</v>
      </c>
      <c r="AG1516" s="56" t="s">
        <v>13</v>
      </c>
      <c r="AH1516" s="56" t="s">
        <v>13</v>
      </c>
    </row>
    <row r="1517" spans="1:34" ht="24.9" customHeight="1" x14ac:dyDescent="0.3">
      <c r="A1517" s="54" t="s">
        <v>6234</v>
      </c>
      <c r="B1517" s="55" t="s">
        <v>6228</v>
      </c>
      <c r="C1517" s="56" t="s">
        <v>6231</v>
      </c>
      <c r="D1517" s="56"/>
      <c r="E1517" s="56">
        <v>2</v>
      </c>
      <c r="F1517" s="56">
        <v>0</v>
      </c>
      <c r="G1517" s="56">
        <v>0</v>
      </c>
      <c r="H1517" s="56">
        <v>2</v>
      </c>
      <c r="I1517" s="56">
        <v>5</v>
      </c>
      <c r="J1517" s="104">
        <v>0.4</v>
      </c>
      <c r="K1517" s="56" t="s">
        <v>6235</v>
      </c>
      <c r="L1517" s="56" t="s">
        <v>6232</v>
      </c>
      <c r="M1517" s="56" t="s">
        <v>6233</v>
      </c>
      <c r="N1517" s="56" t="s">
        <v>7378</v>
      </c>
      <c r="O1517" s="56"/>
      <c r="P1517" s="56"/>
      <c r="Q1517" s="56"/>
      <c r="R1517" s="56" t="s">
        <v>18</v>
      </c>
      <c r="S1517" s="56" t="s">
        <v>130</v>
      </c>
      <c r="T1517" s="58" t="s">
        <v>7330</v>
      </c>
      <c r="U1517" s="56" t="s">
        <v>13</v>
      </c>
      <c r="V1517" s="58" t="s">
        <v>13</v>
      </c>
      <c r="W1517" s="58" t="s">
        <v>7330</v>
      </c>
      <c r="X1517" s="58" t="s">
        <v>13</v>
      </c>
      <c r="Y1517" s="58" t="s">
        <v>13</v>
      </c>
      <c r="Z1517" s="58" t="s">
        <v>7330</v>
      </c>
      <c r="AA1517" s="58" t="s">
        <v>13</v>
      </c>
      <c r="AB1517" s="58" t="s">
        <v>13</v>
      </c>
      <c r="AC1517" s="56" t="s">
        <v>7330</v>
      </c>
      <c r="AD1517" s="56" t="s">
        <v>13</v>
      </c>
      <c r="AE1517" s="56" t="s">
        <v>13</v>
      </c>
      <c r="AF1517" s="56" t="s">
        <v>7330</v>
      </c>
      <c r="AG1517" s="56" t="s">
        <v>13</v>
      </c>
      <c r="AH1517" s="56" t="s">
        <v>13</v>
      </c>
    </row>
    <row r="1518" spans="1:34" ht="24.9" customHeight="1" x14ac:dyDescent="0.3">
      <c r="A1518" s="59" t="s">
        <v>4733</v>
      </c>
      <c r="B1518" s="60" t="s">
        <v>4731</v>
      </c>
      <c r="C1518" s="57" t="s">
        <v>4735</v>
      </c>
      <c r="D1518" s="57" t="s">
        <v>4732</v>
      </c>
      <c r="E1518" s="57">
        <v>3</v>
      </c>
      <c r="F1518" s="57">
        <v>1</v>
      </c>
      <c r="G1518" s="57">
        <v>1</v>
      </c>
      <c r="H1518" s="57">
        <v>5</v>
      </c>
      <c r="I1518" s="57">
        <v>15</v>
      </c>
      <c r="J1518" s="104">
        <v>0.33333333333333331</v>
      </c>
      <c r="K1518" s="56" t="s">
        <v>4734</v>
      </c>
      <c r="L1518" s="57" t="s">
        <v>4736</v>
      </c>
      <c r="M1518" s="57" t="s">
        <v>4735</v>
      </c>
      <c r="N1518" s="57">
        <v>100</v>
      </c>
      <c r="O1518" s="57"/>
      <c r="P1518" s="57"/>
      <c r="Q1518" s="57"/>
      <c r="R1518" s="57" t="s">
        <v>18</v>
      </c>
      <c r="S1518" s="56" t="s">
        <v>149</v>
      </c>
      <c r="T1518" s="61" t="s">
        <v>13</v>
      </c>
      <c r="U1518" s="56" t="s">
        <v>7330</v>
      </c>
      <c r="V1518" s="61" t="s">
        <v>13</v>
      </c>
      <c r="W1518" s="61" t="s">
        <v>13</v>
      </c>
      <c r="X1518" s="61" t="s">
        <v>13</v>
      </c>
      <c r="Y1518" s="61" t="s">
        <v>13</v>
      </c>
      <c r="Z1518" s="61" t="s">
        <v>13</v>
      </c>
      <c r="AA1518" s="58" t="s">
        <v>7330</v>
      </c>
      <c r="AB1518" s="61" t="s">
        <v>13</v>
      </c>
      <c r="AC1518" s="56" t="s">
        <v>13</v>
      </c>
      <c r="AD1518" s="56" t="s">
        <v>13</v>
      </c>
      <c r="AE1518" s="56" t="s">
        <v>13</v>
      </c>
      <c r="AF1518" s="56" t="s">
        <v>13</v>
      </c>
      <c r="AG1518" s="56" t="s">
        <v>13</v>
      </c>
      <c r="AH1518" s="56" t="s">
        <v>13</v>
      </c>
    </row>
    <row r="1519" spans="1:34" ht="24.9" customHeight="1" x14ac:dyDescent="0.3">
      <c r="A1519" s="54" t="s">
        <v>6554</v>
      </c>
      <c r="B1519" s="55" t="s">
        <v>6549</v>
      </c>
      <c r="C1519" s="56" t="s">
        <v>352</v>
      </c>
      <c r="D1519" s="56" t="s">
        <v>6550</v>
      </c>
      <c r="E1519" s="56">
        <v>1</v>
      </c>
      <c r="F1519" s="56">
        <v>0</v>
      </c>
      <c r="G1519" s="56">
        <v>1</v>
      </c>
      <c r="H1519" s="56">
        <v>2</v>
      </c>
      <c r="I1519" s="56">
        <v>33</v>
      </c>
      <c r="J1519" s="104">
        <v>6.0606060606060608E-2</v>
      </c>
      <c r="K1519" s="56" t="s">
        <v>6555</v>
      </c>
      <c r="L1519" s="56" t="s">
        <v>6553</v>
      </c>
      <c r="M1519" s="56" t="s">
        <v>352</v>
      </c>
      <c r="N1519" s="56">
        <v>100</v>
      </c>
      <c r="O1519" s="56"/>
      <c r="P1519" s="56"/>
      <c r="Q1519" s="56"/>
      <c r="R1519" s="56" t="s">
        <v>18</v>
      </c>
      <c r="S1519" s="56" t="s">
        <v>102</v>
      </c>
      <c r="T1519" s="58" t="s">
        <v>7330</v>
      </c>
      <c r="U1519" s="56" t="s">
        <v>13</v>
      </c>
      <c r="V1519" s="58" t="s">
        <v>13</v>
      </c>
      <c r="W1519" s="58" t="s">
        <v>7330</v>
      </c>
      <c r="X1519" s="58" t="s">
        <v>13</v>
      </c>
      <c r="Y1519" s="58" t="s">
        <v>13</v>
      </c>
      <c r="Z1519" s="58" t="s">
        <v>13</v>
      </c>
      <c r="AA1519" s="58" t="s">
        <v>13</v>
      </c>
      <c r="AB1519" s="58" t="s">
        <v>13</v>
      </c>
      <c r="AC1519" s="56" t="s">
        <v>13</v>
      </c>
      <c r="AD1519" s="56" t="s">
        <v>13</v>
      </c>
      <c r="AE1519" s="56" t="s">
        <v>13</v>
      </c>
      <c r="AF1519" s="56" t="s">
        <v>13</v>
      </c>
      <c r="AG1519" s="56" t="s">
        <v>13</v>
      </c>
      <c r="AH1519" s="56" t="s">
        <v>13</v>
      </c>
    </row>
    <row r="1520" spans="1:34" ht="24.9" customHeight="1" x14ac:dyDescent="0.3">
      <c r="A1520" s="54" t="s">
        <v>1693</v>
      </c>
      <c r="B1520" s="55" t="s">
        <v>1670</v>
      </c>
      <c r="C1520" s="56" t="s">
        <v>1674</v>
      </c>
      <c r="D1520" s="56" t="s">
        <v>1671</v>
      </c>
      <c r="E1520" s="56">
        <v>7</v>
      </c>
      <c r="F1520" s="56">
        <v>1</v>
      </c>
      <c r="G1520" s="56">
        <v>6</v>
      </c>
      <c r="H1520" s="56">
        <v>14</v>
      </c>
      <c r="I1520" s="56">
        <v>20</v>
      </c>
      <c r="J1520" s="104">
        <v>0.7</v>
      </c>
      <c r="K1520" s="56" t="s">
        <v>1694</v>
      </c>
      <c r="L1520" s="56" t="s">
        <v>1675</v>
      </c>
      <c r="M1520" s="56" t="s">
        <v>1676</v>
      </c>
      <c r="N1520" s="56">
        <v>100</v>
      </c>
      <c r="O1520" s="56"/>
      <c r="P1520" s="56"/>
      <c r="Q1520" s="56"/>
      <c r="R1520" s="56" t="s">
        <v>18</v>
      </c>
      <c r="S1520" s="56" t="s">
        <v>102</v>
      </c>
      <c r="T1520" s="58" t="s">
        <v>7330</v>
      </c>
      <c r="U1520" s="56" t="s">
        <v>13</v>
      </c>
      <c r="V1520" s="58" t="s">
        <v>13</v>
      </c>
      <c r="W1520" s="58" t="s">
        <v>7330</v>
      </c>
      <c r="X1520" s="58" t="s">
        <v>13</v>
      </c>
      <c r="Y1520" s="58" t="s">
        <v>13</v>
      </c>
      <c r="Z1520" s="58" t="s">
        <v>13</v>
      </c>
      <c r="AA1520" s="58" t="s">
        <v>13</v>
      </c>
      <c r="AB1520" s="58" t="s">
        <v>13</v>
      </c>
      <c r="AC1520" s="56" t="s">
        <v>13</v>
      </c>
      <c r="AD1520" s="56" t="s">
        <v>13</v>
      </c>
      <c r="AE1520" s="56" t="s">
        <v>13</v>
      </c>
      <c r="AF1520" s="56" t="s">
        <v>13</v>
      </c>
      <c r="AG1520" s="56" t="s">
        <v>13</v>
      </c>
      <c r="AH1520" s="56" t="s">
        <v>13</v>
      </c>
    </row>
    <row r="1521" spans="1:34" ht="24.9" customHeight="1" x14ac:dyDescent="0.3">
      <c r="A1521" s="54" t="s">
        <v>7150</v>
      </c>
      <c r="B1521" s="55" t="s">
        <v>7143</v>
      </c>
      <c r="C1521" s="56" t="s">
        <v>7147</v>
      </c>
      <c r="D1521" s="56" t="s">
        <v>7144</v>
      </c>
      <c r="E1521" s="56">
        <v>3</v>
      </c>
      <c r="F1521" s="56">
        <v>1</v>
      </c>
      <c r="G1521" s="56">
        <v>1</v>
      </c>
      <c r="H1521" s="56">
        <v>5</v>
      </c>
      <c r="I1521" s="56">
        <v>22</v>
      </c>
      <c r="J1521" s="104">
        <v>0.22727272727272727</v>
      </c>
      <c r="K1521" s="56" t="s">
        <v>7151</v>
      </c>
      <c r="L1521" s="56" t="s">
        <v>7148</v>
      </c>
      <c r="M1521" s="56" t="s">
        <v>7149</v>
      </c>
      <c r="N1521" s="56">
        <v>100</v>
      </c>
      <c r="O1521" s="56"/>
      <c r="P1521" s="56"/>
      <c r="Q1521" s="56"/>
      <c r="R1521" s="56" t="s">
        <v>18</v>
      </c>
      <c r="S1521" s="56" t="s">
        <v>79</v>
      </c>
      <c r="T1521" s="58" t="s">
        <v>13</v>
      </c>
      <c r="U1521" s="56" t="s">
        <v>13</v>
      </c>
      <c r="V1521" s="58" t="s">
        <v>7330</v>
      </c>
      <c r="W1521" s="58" t="s">
        <v>13</v>
      </c>
      <c r="X1521" s="58" t="s">
        <v>13</v>
      </c>
      <c r="Y1521" s="58" t="s">
        <v>7330</v>
      </c>
      <c r="Z1521" s="58" t="s">
        <v>13</v>
      </c>
      <c r="AA1521" s="58" t="s">
        <v>13</v>
      </c>
      <c r="AB1521" s="58" t="s">
        <v>7330</v>
      </c>
      <c r="AC1521" s="56" t="s">
        <v>13</v>
      </c>
      <c r="AD1521" s="56" t="s">
        <v>13</v>
      </c>
      <c r="AE1521" s="56" t="s">
        <v>7330</v>
      </c>
      <c r="AF1521" s="56" t="s">
        <v>13</v>
      </c>
      <c r="AG1521" s="56" t="s">
        <v>7330</v>
      </c>
      <c r="AH1521" s="56" t="s">
        <v>13</v>
      </c>
    </row>
    <row r="1522" spans="1:34" ht="24.9" customHeight="1" x14ac:dyDescent="0.3">
      <c r="A1522" s="59" t="s">
        <v>2951</v>
      </c>
      <c r="B1522" s="60" t="s">
        <v>2949</v>
      </c>
      <c r="C1522" s="57" t="s">
        <v>2600</v>
      </c>
      <c r="D1522" s="56" t="s">
        <v>2950</v>
      </c>
      <c r="E1522" s="57">
        <v>4</v>
      </c>
      <c r="F1522" s="57">
        <v>2</v>
      </c>
      <c r="G1522" s="57">
        <v>6</v>
      </c>
      <c r="H1522" s="57">
        <v>12</v>
      </c>
      <c r="I1522" s="57">
        <v>25</v>
      </c>
      <c r="J1522" s="104">
        <v>0.48</v>
      </c>
      <c r="K1522" s="56" t="s">
        <v>2952</v>
      </c>
      <c r="L1522" s="56" t="s">
        <v>2953</v>
      </c>
      <c r="M1522" s="56" t="s">
        <v>2954</v>
      </c>
      <c r="N1522" s="56" t="s">
        <v>7387</v>
      </c>
      <c r="O1522" s="56"/>
      <c r="P1522" s="56"/>
      <c r="Q1522" s="56"/>
      <c r="R1522" s="57" t="s">
        <v>18</v>
      </c>
      <c r="S1522" s="56" t="s">
        <v>465</v>
      </c>
      <c r="T1522" s="61" t="s">
        <v>13</v>
      </c>
      <c r="U1522" s="56" t="s">
        <v>7330</v>
      </c>
      <c r="V1522" s="61" t="s">
        <v>13</v>
      </c>
      <c r="W1522" s="61" t="s">
        <v>13</v>
      </c>
      <c r="X1522" s="61" t="s">
        <v>13</v>
      </c>
      <c r="Y1522" s="61" t="s">
        <v>13</v>
      </c>
      <c r="Z1522" s="61" t="s">
        <v>13</v>
      </c>
      <c r="AA1522" s="61" t="s">
        <v>13</v>
      </c>
      <c r="AB1522" s="61" t="s">
        <v>13</v>
      </c>
      <c r="AC1522" s="56" t="s">
        <v>13</v>
      </c>
      <c r="AD1522" s="56" t="s">
        <v>13</v>
      </c>
      <c r="AE1522" s="56" t="s">
        <v>13</v>
      </c>
      <c r="AF1522" s="56" t="s">
        <v>13</v>
      </c>
      <c r="AG1522" s="56" t="s">
        <v>7330</v>
      </c>
      <c r="AH1522" s="56" t="s">
        <v>13</v>
      </c>
    </row>
    <row r="1523" spans="1:34" ht="24.9" customHeight="1" x14ac:dyDescent="0.3">
      <c r="A1523" s="54" t="s">
        <v>4814</v>
      </c>
      <c r="B1523" s="55" t="s">
        <v>4807</v>
      </c>
      <c r="C1523" s="56" t="s">
        <v>4810</v>
      </c>
      <c r="D1523" s="56"/>
      <c r="E1523" s="56">
        <v>1</v>
      </c>
      <c r="F1523" s="56">
        <v>0</v>
      </c>
      <c r="G1523" s="56">
        <v>1</v>
      </c>
      <c r="H1523" s="56">
        <v>2</v>
      </c>
      <c r="I1523" s="56">
        <v>4</v>
      </c>
      <c r="J1523" s="104">
        <v>0.5</v>
      </c>
      <c r="K1523" s="56" t="s">
        <v>4815</v>
      </c>
      <c r="L1523" s="56" t="s">
        <v>4811</v>
      </c>
      <c r="M1523" s="56" t="s">
        <v>4812</v>
      </c>
      <c r="N1523" s="56">
        <v>100</v>
      </c>
      <c r="O1523" s="56"/>
      <c r="P1523" s="56"/>
      <c r="Q1523" s="56"/>
      <c r="R1523" s="56" t="s">
        <v>18</v>
      </c>
      <c r="S1523" s="56" t="s">
        <v>149</v>
      </c>
      <c r="T1523" s="58" t="s">
        <v>7330</v>
      </c>
      <c r="U1523" s="56" t="s">
        <v>13</v>
      </c>
      <c r="V1523" s="58" t="s">
        <v>13</v>
      </c>
      <c r="W1523" s="58" t="s">
        <v>7330</v>
      </c>
      <c r="X1523" s="58" t="s">
        <v>13</v>
      </c>
      <c r="Y1523" s="58" t="s">
        <v>13</v>
      </c>
      <c r="Z1523" s="58" t="s">
        <v>13</v>
      </c>
      <c r="AA1523" s="58" t="s">
        <v>13</v>
      </c>
      <c r="AB1523" s="58" t="s">
        <v>13</v>
      </c>
      <c r="AC1523" s="56" t="s">
        <v>13</v>
      </c>
      <c r="AD1523" s="56" t="s">
        <v>13</v>
      </c>
      <c r="AE1523" s="56" t="s">
        <v>13</v>
      </c>
      <c r="AF1523" s="56" t="s">
        <v>13</v>
      </c>
      <c r="AG1523" s="56" t="s">
        <v>13</v>
      </c>
      <c r="AH1523" s="56" t="s">
        <v>13</v>
      </c>
    </row>
    <row r="1524" spans="1:34" ht="24.9" customHeight="1" x14ac:dyDescent="0.3">
      <c r="A1524" s="54" t="s">
        <v>6895</v>
      </c>
      <c r="B1524" s="55" t="s">
        <v>6887</v>
      </c>
      <c r="C1524" s="56" t="s">
        <v>207</v>
      </c>
      <c r="D1524" s="56"/>
      <c r="E1524" s="56">
        <v>3</v>
      </c>
      <c r="F1524" s="56">
        <v>0</v>
      </c>
      <c r="G1524" s="56">
        <v>2</v>
      </c>
      <c r="H1524" s="56">
        <v>5</v>
      </c>
      <c r="I1524" s="56">
        <v>32</v>
      </c>
      <c r="J1524" s="104">
        <v>0.15625</v>
      </c>
      <c r="K1524" s="56" t="s">
        <v>6894</v>
      </c>
      <c r="L1524" s="56" t="s">
        <v>6890</v>
      </c>
      <c r="M1524" s="56" t="s">
        <v>6891</v>
      </c>
      <c r="N1524" s="56" t="s">
        <v>7372</v>
      </c>
      <c r="O1524" s="56"/>
      <c r="P1524" s="56"/>
      <c r="Q1524" s="56"/>
      <c r="R1524" s="56" t="s">
        <v>18</v>
      </c>
      <c r="S1524" s="57" t="s">
        <v>130</v>
      </c>
      <c r="T1524" s="58" t="s">
        <v>7330</v>
      </c>
      <c r="U1524" s="56" t="s">
        <v>13</v>
      </c>
      <c r="V1524" s="58" t="s">
        <v>13</v>
      </c>
      <c r="W1524" s="58" t="s">
        <v>7330</v>
      </c>
      <c r="X1524" s="58" t="s">
        <v>13</v>
      </c>
      <c r="Y1524" s="58" t="s">
        <v>13</v>
      </c>
      <c r="Z1524" s="58" t="s">
        <v>13</v>
      </c>
      <c r="AA1524" s="58" t="s">
        <v>13</v>
      </c>
      <c r="AB1524" s="58" t="s">
        <v>13</v>
      </c>
      <c r="AC1524" s="56" t="s">
        <v>13</v>
      </c>
      <c r="AD1524" s="56" t="s">
        <v>13</v>
      </c>
      <c r="AE1524" s="56" t="s">
        <v>13</v>
      </c>
      <c r="AF1524" s="56" t="s">
        <v>13</v>
      </c>
      <c r="AG1524" s="56" t="s">
        <v>13</v>
      </c>
      <c r="AH1524" s="56" t="s">
        <v>13</v>
      </c>
    </row>
    <row r="1525" spans="1:34" ht="24.9" customHeight="1" x14ac:dyDescent="0.3">
      <c r="A1525" s="54" t="s">
        <v>293</v>
      </c>
      <c r="B1525" s="55" t="s">
        <v>292</v>
      </c>
      <c r="C1525" s="56" t="s">
        <v>110</v>
      </c>
      <c r="D1525" s="56"/>
      <c r="E1525" s="56">
        <v>2</v>
      </c>
      <c r="F1525" s="56">
        <v>0</v>
      </c>
      <c r="G1525" s="56">
        <v>0</v>
      </c>
      <c r="H1525" s="56">
        <v>2</v>
      </c>
      <c r="I1525" s="56">
        <v>9</v>
      </c>
      <c r="J1525" s="104">
        <v>0.22222222222222221</v>
      </c>
      <c r="K1525" s="56" t="s">
        <v>294</v>
      </c>
      <c r="L1525" s="56" t="s">
        <v>13</v>
      </c>
      <c r="M1525" s="56" t="s">
        <v>13</v>
      </c>
      <c r="N1525" s="56" t="s">
        <v>13</v>
      </c>
      <c r="O1525" s="56"/>
      <c r="P1525" s="56"/>
      <c r="Q1525" s="56"/>
      <c r="R1525" s="56" t="s">
        <v>112</v>
      </c>
      <c r="S1525" s="56" t="s">
        <v>113</v>
      </c>
      <c r="T1525" s="58" t="s">
        <v>7330</v>
      </c>
      <c r="U1525" s="56" t="s">
        <v>13</v>
      </c>
      <c r="V1525" s="58" t="s">
        <v>13</v>
      </c>
      <c r="W1525" s="58" t="s">
        <v>7330</v>
      </c>
      <c r="X1525" s="58" t="s">
        <v>13</v>
      </c>
      <c r="Y1525" s="58" t="s">
        <v>13</v>
      </c>
      <c r="Z1525" s="58" t="s">
        <v>13</v>
      </c>
      <c r="AA1525" s="58" t="s">
        <v>13</v>
      </c>
      <c r="AB1525" s="58" t="s">
        <v>13</v>
      </c>
      <c r="AC1525" s="56" t="s">
        <v>13</v>
      </c>
      <c r="AD1525" s="56" t="s">
        <v>13</v>
      </c>
      <c r="AE1525" s="56" t="s">
        <v>13</v>
      </c>
      <c r="AF1525" s="56" t="s">
        <v>13</v>
      </c>
      <c r="AG1525" s="56" t="s">
        <v>13</v>
      </c>
      <c r="AH1525" s="56" t="s">
        <v>13</v>
      </c>
    </row>
    <row r="1526" spans="1:34" ht="24.9" customHeight="1" x14ac:dyDescent="0.3">
      <c r="A1526" s="59" t="s">
        <v>5634</v>
      </c>
      <c r="B1526" s="60" t="s">
        <v>5633</v>
      </c>
      <c r="C1526" s="57" t="s">
        <v>5636</v>
      </c>
      <c r="D1526" s="57"/>
      <c r="E1526" s="57">
        <v>1</v>
      </c>
      <c r="F1526" s="57">
        <v>1</v>
      </c>
      <c r="G1526" s="57">
        <v>1</v>
      </c>
      <c r="H1526" s="57">
        <v>3</v>
      </c>
      <c r="I1526" s="57">
        <v>27</v>
      </c>
      <c r="J1526" s="104">
        <v>0.1111111111111111</v>
      </c>
      <c r="K1526" s="56" t="s">
        <v>5635</v>
      </c>
      <c r="L1526" s="57" t="s">
        <v>5637</v>
      </c>
      <c r="M1526" s="57" t="s">
        <v>5636</v>
      </c>
      <c r="N1526" s="57">
        <v>100</v>
      </c>
      <c r="O1526" s="57"/>
      <c r="P1526" s="57"/>
      <c r="Q1526" s="57"/>
      <c r="R1526" s="57" t="s">
        <v>18</v>
      </c>
      <c r="S1526" s="56" t="s">
        <v>102</v>
      </c>
      <c r="T1526" s="61" t="s">
        <v>13</v>
      </c>
      <c r="U1526" s="56" t="s">
        <v>7330</v>
      </c>
      <c r="V1526" s="61" t="s">
        <v>13</v>
      </c>
      <c r="W1526" s="61" t="s">
        <v>13</v>
      </c>
      <c r="X1526" s="61" t="s">
        <v>7330</v>
      </c>
      <c r="Y1526" s="61" t="s">
        <v>13</v>
      </c>
      <c r="Z1526" s="61" t="s">
        <v>13</v>
      </c>
      <c r="AA1526" s="61" t="s">
        <v>13</v>
      </c>
      <c r="AB1526" s="61" t="s">
        <v>13</v>
      </c>
      <c r="AC1526" s="56" t="s">
        <v>13</v>
      </c>
      <c r="AD1526" s="56" t="s">
        <v>7330</v>
      </c>
      <c r="AE1526" s="56" t="s">
        <v>13</v>
      </c>
      <c r="AF1526" s="56" t="s">
        <v>13</v>
      </c>
      <c r="AG1526" s="56" t="s">
        <v>13</v>
      </c>
      <c r="AH1526" s="56" t="s">
        <v>13</v>
      </c>
    </row>
    <row r="1527" spans="1:34" ht="24.9" customHeight="1" x14ac:dyDescent="0.3">
      <c r="A1527" s="54" t="s">
        <v>2878</v>
      </c>
      <c r="B1527" s="55" t="s">
        <v>2869</v>
      </c>
      <c r="C1527" s="56" t="s">
        <v>2873</v>
      </c>
      <c r="D1527" s="56" t="s">
        <v>2870</v>
      </c>
      <c r="E1527" s="56">
        <v>6</v>
      </c>
      <c r="F1527" s="56">
        <v>1</v>
      </c>
      <c r="G1527" s="56">
        <v>8</v>
      </c>
      <c r="H1527" s="56">
        <v>15</v>
      </c>
      <c r="I1527" s="56">
        <v>60</v>
      </c>
      <c r="J1527" s="104">
        <v>0.25</v>
      </c>
      <c r="K1527" s="56" t="s">
        <v>2879</v>
      </c>
      <c r="L1527" s="56" t="s">
        <v>2874</v>
      </c>
      <c r="M1527" s="56" t="s">
        <v>2875</v>
      </c>
      <c r="N1527" s="56">
        <v>100</v>
      </c>
      <c r="O1527" s="56"/>
      <c r="P1527" s="56"/>
      <c r="Q1527" s="56"/>
      <c r="R1527" s="56" t="s">
        <v>18</v>
      </c>
      <c r="S1527" s="56" t="s">
        <v>644</v>
      </c>
      <c r="T1527" s="58" t="s">
        <v>13</v>
      </c>
      <c r="U1527" s="56" t="s">
        <v>13</v>
      </c>
      <c r="V1527" s="58" t="s">
        <v>7330</v>
      </c>
      <c r="W1527" s="58" t="s">
        <v>7330</v>
      </c>
      <c r="X1527" s="58" t="s">
        <v>13</v>
      </c>
      <c r="Y1527" s="58" t="s">
        <v>13</v>
      </c>
      <c r="Z1527" s="58" t="s">
        <v>7330</v>
      </c>
      <c r="AA1527" s="58" t="s">
        <v>13</v>
      </c>
      <c r="AB1527" s="58" t="s">
        <v>13</v>
      </c>
      <c r="AC1527" s="56" t="s">
        <v>7330</v>
      </c>
      <c r="AD1527" s="56" t="s">
        <v>13</v>
      </c>
      <c r="AE1527" s="56" t="s">
        <v>13</v>
      </c>
      <c r="AF1527" s="56" t="s">
        <v>13</v>
      </c>
      <c r="AG1527" s="56" t="s">
        <v>13</v>
      </c>
      <c r="AH1527" s="56" t="s">
        <v>7330</v>
      </c>
    </row>
    <row r="1528" spans="1:34" ht="24.9" customHeight="1" x14ac:dyDescent="0.3">
      <c r="A1528" s="54" t="s">
        <v>7099</v>
      </c>
      <c r="B1528" s="55" t="s">
        <v>7098</v>
      </c>
      <c r="C1528" s="56" t="s">
        <v>7101</v>
      </c>
      <c r="D1528" s="56"/>
      <c r="E1528" s="56">
        <v>3</v>
      </c>
      <c r="F1528" s="56">
        <v>0</v>
      </c>
      <c r="G1528" s="56">
        <v>1</v>
      </c>
      <c r="H1528" s="56">
        <v>4</v>
      </c>
      <c r="I1528" s="56">
        <v>26</v>
      </c>
      <c r="J1528" s="104">
        <v>0.15384615384615385</v>
      </c>
      <c r="K1528" s="56" t="s">
        <v>7100</v>
      </c>
      <c r="L1528" s="56" t="s">
        <v>7102</v>
      </c>
      <c r="M1528" s="56" t="s">
        <v>7103</v>
      </c>
      <c r="N1528" s="56" t="s">
        <v>7408</v>
      </c>
      <c r="O1528" s="56"/>
      <c r="P1528" s="56"/>
      <c r="Q1528" s="56"/>
      <c r="R1528" s="56" t="s">
        <v>236</v>
      </c>
      <c r="S1528" s="56" t="s">
        <v>250</v>
      </c>
      <c r="T1528" s="58" t="s">
        <v>13</v>
      </c>
      <c r="U1528" s="56" t="s">
        <v>13</v>
      </c>
      <c r="V1528" s="58" t="s">
        <v>7330</v>
      </c>
      <c r="W1528" s="58" t="s">
        <v>13</v>
      </c>
      <c r="X1528" s="58" t="s">
        <v>13</v>
      </c>
      <c r="Y1528" s="58" t="s">
        <v>7330</v>
      </c>
      <c r="Z1528" s="58" t="s">
        <v>13</v>
      </c>
      <c r="AA1528" s="58" t="s">
        <v>13</v>
      </c>
      <c r="AB1528" s="58" t="s">
        <v>13</v>
      </c>
      <c r="AC1528" s="56" t="s">
        <v>7330</v>
      </c>
      <c r="AD1528" s="56" t="s">
        <v>13</v>
      </c>
      <c r="AE1528" s="56" t="s">
        <v>13</v>
      </c>
      <c r="AF1528" s="56" t="s">
        <v>13</v>
      </c>
      <c r="AG1528" s="56" t="s">
        <v>13</v>
      </c>
      <c r="AH1528" s="56" t="s">
        <v>13</v>
      </c>
    </row>
    <row r="1529" spans="1:34" ht="24.9" customHeight="1" x14ac:dyDescent="0.3">
      <c r="A1529" s="59" t="s">
        <v>1393</v>
      </c>
      <c r="B1529" s="60" t="s">
        <v>1392</v>
      </c>
      <c r="C1529" s="57" t="s">
        <v>1395</v>
      </c>
      <c r="D1529" s="57"/>
      <c r="E1529" s="57">
        <v>0</v>
      </c>
      <c r="F1529" s="57">
        <v>1</v>
      </c>
      <c r="G1529" s="57">
        <v>1</v>
      </c>
      <c r="H1529" s="57">
        <v>2</v>
      </c>
      <c r="I1529" s="57">
        <v>16</v>
      </c>
      <c r="J1529" s="104">
        <v>0.125</v>
      </c>
      <c r="K1529" s="56" t="s">
        <v>1394</v>
      </c>
      <c r="L1529" s="57" t="s">
        <v>1396</v>
      </c>
      <c r="M1529" s="57" t="s">
        <v>1397</v>
      </c>
      <c r="N1529" s="57" t="s">
        <v>7398</v>
      </c>
      <c r="O1529" s="57"/>
      <c r="P1529" s="57"/>
      <c r="Q1529" s="57"/>
      <c r="R1529" s="57" t="s">
        <v>18</v>
      </c>
      <c r="S1529" s="57" t="s">
        <v>91</v>
      </c>
      <c r="T1529" s="61" t="s">
        <v>13</v>
      </c>
      <c r="U1529" s="56" t="s">
        <v>7330</v>
      </c>
      <c r="V1529" s="61" t="s">
        <v>13</v>
      </c>
      <c r="W1529" s="61" t="s">
        <v>13</v>
      </c>
      <c r="X1529" s="61" t="s">
        <v>13</v>
      </c>
      <c r="Y1529" s="61" t="s">
        <v>13</v>
      </c>
      <c r="Z1529" s="61" t="s">
        <v>13</v>
      </c>
      <c r="AA1529" s="61" t="s">
        <v>13</v>
      </c>
      <c r="AB1529" s="61" t="s">
        <v>13</v>
      </c>
      <c r="AC1529" s="56" t="s">
        <v>13</v>
      </c>
      <c r="AD1529" s="56" t="s">
        <v>7330</v>
      </c>
      <c r="AE1529" s="56" t="s">
        <v>13</v>
      </c>
      <c r="AF1529" s="56" t="s">
        <v>13</v>
      </c>
      <c r="AG1529" s="56" t="s">
        <v>7330</v>
      </c>
      <c r="AH1529" s="56" t="s">
        <v>13</v>
      </c>
    </row>
    <row r="1530" spans="1:34" ht="24.9" customHeight="1" x14ac:dyDescent="0.3">
      <c r="A1530" s="59" t="s">
        <v>2679</v>
      </c>
      <c r="B1530" s="60" t="s">
        <v>2677</v>
      </c>
      <c r="C1530" s="57" t="s">
        <v>2681</v>
      </c>
      <c r="D1530" s="57" t="s">
        <v>2678</v>
      </c>
      <c r="E1530" s="57">
        <v>2</v>
      </c>
      <c r="F1530" s="57">
        <v>2</v>
      </c>
      <c r="G1530" s="57">
        <v>0</v>
      </c>
      <c r="H1530" s="57">
        <v>4</v>
      </c>
      <c r="I1530" s="57">
        <v>42</v>
      </c>
      <c r="J1530" s="104">
        <v>9.5238095238095233E-2</v>
      </c>
      <c r="K1530" s="56" t="s">
        <v>2680</v>
      </c>
      <c r="L1530" s="57" t="s">
        <v>2682</v>
      </c>
      <c r="M1530" s="57" t="s">
        <v>2681</v>
      </c>
      <c r="N1530" s="57">
        <v>100</v>
      </c>
      <c r="O1530" s="57"/>
      <c r="P1530" s="57"/>
      <c r="Q1530" s="57"/>
      <c r="R1530" s="57" t="s">
        <v>18</v>
      </c>
      <c r="S1530" s="57" t="s">
        <v>55</v>
      </c>
      <c r="T1530" s="61" t="s">
        <v>13</v>
      </c>
      <c r="U1530" s="56" t="s">
        <v>7330</v>
      </c>
      <c r="V1530" s="61" t="s">
        <v>13</v>
      </c>
      <c r="W1530" s="61" t="s">
        <v>13</v>
      </c>
      <c r="X1530" s="61" t="s">
        <v>13</v>
      </c>
      <c r="Y1530" s="61" t="s">
        <v>13</v>
      </c>
      <c r="Z1530" s="61" t="s">
        <v>13</v>
      </c>
      <c r="AA1530" s="58" t="s">
        <v>7330</v>
      </c>
      <c r="AB1530" s="61" t="s">
        <v>13</v>
      </c>
      <c r="AC1530" s="56" t="s">
        <v>13</v>
      </c>
      <c r="AD1530" s="56" t="s">
        <v>13</v>
      </c>
      <c r="AE1530" s="56" t="s">
        <v>13</v>
      </c>
      <c r="AF1530" s="56" t="s">
        <v>13</v>
      </c>
      <c r="AG1530" s="56" t="s">
        <v>13</v>
      </c>
      <c r="AH1530" s="56" t="s">
        <v>13</v>
      </c>
    </row>
    <row r="1531" spans="1:34" ht="24.9" customHeight="1" x14ac:dyDescent="0.3">
      <c r="A1531" s="54" t="s">
        <v>4228</v>
      </c>
      <c r="B1531" s="55" t="s">
        <v>4215</v>
      </c>
      <c r="C1531" s="56" t="s">
        <v>4219</v>
      </c>
      <c r="D1531" s="56" t="s">
        <v>4216</v>
      </c>
      <c r="E1531" s="56">
        <v>7</v>
      </c>
      <c r="F1531" s="56">
        <v>0</v>
      </c>
      <c r="G1531" s="56">
        <v>3</v>
      </c>
      <c r="H1531" s="56">
        <v>10</v>
      </c>
      <c r="I1531" s="56">
        <v>32</v>
      </c>
      <c r="J1531" s="104">
        <v>0.3125</v>
      </c>
      <c r="K1531" s="56" t="s">
        <v>4229</v>
      </c>
      <c r="L1531" s="56" t="s">
        <v>4220</v>
      </c>
      <c r="M1531" s="56" t="s">
        <v>4221</v>
      </c>
      <c r="N1531" s="56" t="s">
        <v>7374</v>
      </c>
      <c r="O1531" s="56"/>
      <c r="P1531" s="56"/>
      <c r="Q1531" s="56"/>
      <c r="R1531" s="56" t="s">
        <v>18</v>
      </c>
      <c r="S1531" s="56" t="s">
        <v>465</v>
      </c>
      <c r="T1531" s="58" t="s">
        <v>7330</v>
      </c>
      <c r="U1531" s="56" t="s">
        <v>13</v>
      </c>
      <c r="V1531" s="58" t="s">
        <v>13</v>
      </c>
      <c r="W1531" s="58" t="s">
        <v>7330</v>
      </c>
      <c r="X1531" s="58" t="s">
        <v>13</v>
      </c>
      <c r="Y1531" s="58" t="s">
        <v>13</v>
      </c>
      <c r="Z1531" s="58" t="s">
        <v>7330</v>
      </c>
      <c r="AA1531" s="58" t="s">
        <v>13</v>
      </c>
      <c r="AB1531" s="58" t="s">
        <v>13</v>
      </c>
      <c r="AC1531" s="56" t="s">
        <v>7330</v>
      </c>
      <c r="AD1531" s="56" t="s">
        <v>13</v>
      </c>
      <c r="AE1531" s="56" t="s">
        <v>13</v>
      </c>
      <c r="AF1531" s="56" t="s">
        <v>13</v>
      </c>
      <c r="AG1531" s="56" t="s">
        <v>13</v>
      </c>
      <c r="AH1531" s="56" t="s">
        <v>13</v>
      </c>
    </row>
    <row r="1532" spans="1:34" ht="24.9" customHeight="1" x14ac:dyDescent="0.3">
      <c r="A1532" s="54" t="s">
        <v>4516</v>
      </c>
      <c r="B1532" s="55" t="s">
        <v>4510</v>
      </c>
      <c r="C1532" s="56" t="s">
        <v>4513</v>
      </c>
      <c r="D1532" s="56"/>
      <c r="E1532" s="56">
        <v>1</v>
      </c>
      <c r="F1532" s="56">
        <v>1</v>
      </c>
      <c r="G1532" s="56">
        <v>0</v>
      </c>
      <c r="H1532" s="56">
        <v>2</v>
      </c>
      <c r="I1532" s="56">
        <v>11</v>
      </c>
      <c r="J1532" s="104">
        <v>0.18181818181818182</v>
      </c>
      <c r="K1532" s="56" t="s">
        <v>4517</v>
      </c>
      <c r="L1532" s="56" t="s">
        <v>4514</v>
      </c>
      <c r="M1532" s="56" t="s">
        <v>4515</v>
      </c>
      <c r="N1532" s="56" t="s">
        <v>7375</v>
      </c>
      <c r="O1532" s="56"/>
      <c r="P1532" s="56"/>
      <c r="Q1532" s="56"/>
      <c r="R1532" s="56" t="s">
        <v>63</v>
      </c>
      <c r="S1532" s="57" t="s">
        <v>149</v>
      </c>
      <c r="T1532" s="58" t="s">
        <v>7330</v>
      </c>
      <c r="U1532" s="56" t="s">
        <v>13</v>
      </c>
      <c r="V1532" s="58" t="s">
        <v>13</v>
      </c>
      <c r="W1532" s="58" t="s">
        <v>7330</v>
      </c>
      <c r="X1532" s="58" t="s">
        <v>13</v>
      </c>
      <c r="Y1532" s="58" t="s">
        <v>13</v>
      </c>
      <c r="Z1532" s="58" t="s">
        <v>13</v>
      </c>
      <c r="AA1532" s="58" t="s">
        <v>13</v>
      </c>
      <c r="AB1532" s="58" t="s">
        <v>13</v>
      </c>
      <c r="AC1532" s="56" t="s">
        <v>13</v>
      </c>
      <c r="AD1532" s="56" t="s">
        <v>13</v>
      </c>
      <c r="AE1532" s="56" t="s">
        <v>13</v>
      </c>
      <c r="AF1532" s="56" t="s">
        <v>13</v>
      </c>
      <c r="AG1532" s="56" t="s">
        <v>13</v>
      </c>
      <c r="AH1532" s="56" t="s">
        <v>13</v>
      </c>
    </row>
    <row r="1533" spans="1:34" ht="24.9" customHeight="1" x14ac:dyDescent="0.3">
      <c r="A1533" s="59" t="s">
        <v>5990</v>
      </c>
      <c r="B1533" s="60" t="s">
        <v>5988</v>
      </c>
      <c r="C1533" s="57" t="s">
        <v>5992</v>
      </c>
      <c r="D1533" s="57" t="s">
        <v>5989</v>
      </c>
      <c r="E1533" s="57">
        <v>1</v>
      </c>
      <c r="F1533" s="57">
        <v>1</v>
      </c>
      <c r="G1533" s="57">
        <v>0</v>
      </c>
      <c r="H1533" s="57">
        <v>2</v>
      </c>
      <c r="I1533" s="57">
        <v>9</v>
      </c>
      <c r="J1533" s="104">
        <v>0.22222222222222221</v>
      </c>
      <c r="K1533" s="56" t="s">
        <v>5991</v>
      </c>
      <c r="L1533" s="57" t="s">
        <v>5993</v>
      </c>
      <c r="M1533" s="57" t="s">
        <v>5992</v>
      </c>
      <c r="N1533" s="57">
        <v>100</v>
      </c>
      <c r="O1533" s="57"/>
      <c r="P1533" s="57"/>
      <c r="Q1533" s="57"/>
      <c r="R1533" s="57" t="s">
        <v>18</v>
      </c>
      <c r="S1533" s="57" t="s">
        <v>403</v>
      </c>
      <c r="T1533" s="61" t="s">
        <v>13</v>
      </c>
      <c r="U1533" s="56" t="s">
        <v>7330</v>
      </c>
      <c r="V1533" s="61" t="s">
        <v>13</v>
      </c>
      <c r="W1533" s="61" t="s">
        <v>13</v>
      </c>
      <c r="X1533" s="61" t="s">
        <v>13</v>
      </c>
      <c r="Y1533" s="61" t="s">
        <v>13</v>
      </c>
      <c r="Z1533" s="61" t="s">
        <v>13</v>
      </c>
      <c r="AA1533" s="58" t="s">
        <v>7330</v>
      </c>
      <c r="AB1533" s="61" t="s">
        <v>13</v>
      </c>
      <c r="AC1533" s="56" t="s">
        <v>13</v>
      </c>
      <c r="AD1533" s="56" t="s">
        <v>7330</v>
      </c>
      <c r="AE1533" s="56" t="s">
        <v>13</v>
      </c>
      <c r="AF1533" s="56" t="s">
        <v>13</v>
      </c>
      <c r="AG1533" s="56" t="s">
        <v>13</v>
      </c>
      <c r="AH1533" s="56" t="s">
        <v>13</v>
      </c>
    </row>
    <row r="1534" spans="1:34" ht="24.9" customHeight="1" x14ac:dyDescent="0.3">
      <c r="A1534" s="54" t="s">
        <v>2913</v>
      </c>
      <c r="B1534" s="55" t="s">
        <v>2906</v>
      </c>
      <c r="C1534" s="56" t="s">
        <v>2910</v>
      </c>
      <c r="D1534" s="56" t="s">
        <v>2907</v>
      </c>
      <c r="E1534" s="56">
        <v>4</v>
      </c>
      <c r="F1534" s="56">
        <v>0</v>
      </c>
      <c r="G1534" s="56">
        <v>1</v>
      </c>
      <c r="H1534" s="56">
        <v>5</v>
      </c>
      <c r="I1534" s="56">
        <v>19</v>
      </c>
      <c r="J1534" s="104">
        <v>0.26315789473684209</v>
      </c>
      <c r="K1534" s="56" t="s">
        <v>2914</v>
      </c>
      <c r="L1534" s="56" t="s">
        <v>2911</v>
      </c>
      <c r="M1534" s="56" t="s">
        <v>2912</v>
      </c>
      <c r="N1534" s="56" t="s">
        <v>7375</v>
      </c>
      <c r="O1534" s="56"/>
      <c r="P1534" s="56"/>
      <c r="Q1534" s="56"/>
      <c r="R1534" s="56" t="s">
        <v>18</v>
      </c>
      <c r="S1534" s="56" t="s">
        <v>644</v>
      </c>
      <c r="T1534" s="58" t="s">
        <v>7330</v>
      </c>
      <c r="U1534" s="56" t="s">
        <v>13</v>
      </c>
      <c r="V1534" s="58" t="s">
        <v>13</v>
      </c>
      <c r="W1534" s="58" t="s">
        <v>7330</v>
      </c>
      <c r="X1534" s="58" t="s">
        <v>13</v>
      </c>
      <c r="Y1534" s="58" t="s">
        <v>13</v>
      </c>
      <c r="Z1534" s="58" t="s">
        <v>13</v>
      </c>
      <c r="AA1534" s="58" t="s">
        <v>13</v>
      </c>
      <c r="AB1534" s="58" t="s">
        <v>13</v>
      </c>
      <c r="AC1534" s="56" t="s">
        <v>13</v>
      </c>
      <c r="AD1534" s="56" t="s">
        <v>13</v>
      </c>
      <c r="AE1534" s="56" t="s">
        <v>13</v>
      </c>
      <c r="AF1534" s="56" t="s">
        <v>13</v>
      </c>
      <c r="AG1534" s="56" t="s">
        <v>13</v>
      </c>
      <c r="AH1534" s="56" t="s">
        <v>13</v>
      </c>
    </row>
    <row r="1535" spans="1:34" ht="24.9" customHeight="1" x14ac:dyDescent="0.3">
      <c r="A1535" s="54" t="s">
        <v>4679</v>
      </c>
      <c r="B1535" s="55" t="s">
        <v>4678</v>
      </c>
      <c r="C1535" s="56" t="s">
        <v>4681</v>
      </c>
      <c r="D1535" s="56"/>
      <c r="E1535" s="56">
        <v>2</v>
      </c>
      <c r="F1535" s="56">
        <v>0</v>
      </c>
      <c r="G1535" s="56">
        <v>0</v>
      </c>
      <c r="H1535" s="56">
        <v>2</v>
      </c>
      <c r="I1535" s="56">
        <v>9</v>
      </c>
      <c r="J1535" s="104">
        <v>0.22222222222222221</v>
      </c>
      <c r="K1535" s="56" t="s">
        <v>4680</v>
      </c>
      <c r="L1535" s="56" t="s">
        <v>4682</v>
      </c>
      <c r="M1535" s="56" t="s">
        <v>4683</v>
      </c>
      <c r="N1535" s="56" t="s">
        <v>7405</v>
      </c>
      <c r="O1535" s="56"/>
      <c r="P1535" s="56"/>
      <c r="Q1535" s="56"/>
      <c r="R1535" s="56" t="s">
        <v>63</v>
      </c>
      <c r="S1535" s="57" t="s">
        <v>130</v>
      </c>
      <c r="T1535" s="58" t="s">
        <v>7330</v>
      </c>
      <c r="U1535" s="56" t="s">
        <v>13</v>
      </c>
      <c r="V1535" s="58" t="s">
        <v>13</v>
      </c>
      <c r="W1535" s="58" t="s">
        <v>7330</v>
      </c>
      <c r="X1535" s="58" t="s">
        <v>13</v>
      </c>
      <c r="Y1535" s="58" t="s">
        <v>13</v>
      </c>
      <c r="Z1535" s="58" t="s">
        <v>13</v>
      </c>
      <c r="AA1535" s="58" t="s">
        <v>13</v>
      </c>
      <c r="AB1535" s="58" t="s">
        <v>13</v>
      </c>
      <c r="AC1535" s="56" t="s">
        <v>7330</v>
      </c>
      <c r="AD1535" s="56" t="s">
        <v>13</v>
      </c>
      <c r="AE1535" s="56" t="s">
        <v>13</v>
      </c>
      <c r="AF1535" s="56" t="s">
        <v>7330</v>
      </c>
      <c r="AG1535" s="56" t="s">
        <v>13</v>
      </c>
      <c r="AH1535" s="56" t="s">
        <v>13</v>
      </c>
    </row>
    <row r="1536" spans="1:34" ht="24.9" customHeight="1" x14ac:dyDescent="0.3">
      <c r="A1536" s="54" t="s">
        <v>5798</v>
      </c>
      <c r="B1536" s="55" t="s">
        <v>5792</v>
      </c>
      <c r="C1536" s="56" t="s">
        <v>5796</v>
      </c>
      <c r="D1536" s="56" t="s">
        <v>5793</v>
      </c>
      <c r="E1536" s="56">
        <v>1</v>
      </c>
      <c r="F1536" s="56">
        <v>1</v>
      </c>
      <c r="G1536" s="56">
        <v>0</v>
      </c>
      <c r="H1536" s="56">
        <v>2</v>
      </c>
      <c r="I1536" s="56">
        <v>11</v>
      </c>
      <c r="J1536" s="104">
        <v>0.18181818181818182</v>
      </c>
      <c r="K1536" s="56" t="s">
        <v>5799</v>
      </c>
      <c r="L1536" s="56" t="s">
        <v>5797</v>
      </c>
      <c r="M1536" s="56" t="s">
        <v>5796</v>
      </c>
      <c r="N1536" s="56">
        <v>100</v>
      </c>
      <c r="O1536" s="56"/>
      <c r="P1536" s="56"/>
      <c r="Q1536" s="56"/>
      <c r="R1536" s="56" t="s">
        <v>18</v>
      </c>
      <c r="S1536" s="56" t="s">
        <v>465</v>
      </c>
      <c r="T1536" s="58" t="s">
        <v>7330</v>
      </c>
      <c r="U1536" s="56" t="s">
        <v>13</v>
      </c>
      <c r="V1536" s="58" t="s">
        <v>13</v>
      </c>
      <c r="W1536" s="58" t="s">
        <v>7330</v>
      </c>
      <c r="X1536" s="58" t="s">
        <v>13</v>
      </c>
      <c r="Y1536" s="58" t="s">
        <v>13</v>
      </c>
      <c r="Z1536" s="58" t="s">
        <v>13</v>
      </c>
      <c r="AA1536" s="58" t="s">
        <v>13</v>
      </c>
      <c r="AB1536" s="58" t="s">
        <v>13</v>
      </c>
      <c r="AC1536" s="56" t="s">
        <v>13</v>
      </c>
      <c r="AD1536" s="56" t="s">
        <v>13</v>
      </c>
      <c r="AE1536" s="56" t="s">
        <v>13</v>
      </c>
      <c r="AF1536" s="56" t="s">
        <v>13</v>
      </c>
      <c r="AG1536" s="56" t="s">
        <v>13</v>
      </c>
      <c r="AH1536" s="56" t="s">
        <v>13</v>
      </c>
    </row>
    <row r="1537" spans="1:34" ht="24.9" customHeight="1" x14ac:dyDescent="0.3">
      <c r="A1537" s="54" t="s">
        <v>3946</v>
      </c>
      <c r="B1537" s="55" t="s">
        <v>3937</v>
      </c>
      <c r="C1537" s="56" t="s">
        <v>3941</v>
      </c>
      <c r="D1537" s="56" t="s">
        <v>3938</v>
      </c>
      <c r="E1537" s="56">
        <v>6</v>
      </c>
      <c r="F1537" s="56">
        <v>0</v>
      </c>
      <c r="G1537" s="56">
        <v>1</v>
      </c>
      <c r="H1537" s="56">
        <v>7</v>
      </c>
      <c r="I1537" s="56">
        <v>25</v>
      </c>
      <c r="J1537" s="104">
        <v>0.28000000000000003</v>
      </c>
      <c r="K1537" s="56" t="s">
        <v>3947</v>
      </c>
      <c r="L1537" s="56" t="s">
        <v>3942</v>
      </c>
      <c r="M1537" s="56" t="s">
        <v>3941</v>
      </c>
      <c r="N1537" s="56" t="s">
        <v>7387</v>
      </c>
      <c r="O1537" s="56"/>
      <c r="P1537" s="56"/>
      <c r="Q1537" s="56"/>
      <c r="R1537" s="56" t="s">
        <v>18</v>
      </c>
      <c r="S1537" s="57" t="s">
        <v>55</v>
      </c>
      <c r="T1537" s="58" t="s">
        <v>7330</v>
      </c>
      <c r="U1537" s="56" t="s">
        <v>13</v>
      </c>
      <c r="V1537" s="58" t="s">
        <v>13</v>
      </c>
      <c r="W1537" s="58" t="s">
        <v>7330</v>
      </c>
      <c r="X1537" s="58" t="s">
        <v>13</v>
      </c>
      <c r="Y1537" s="58" t="s">
        <v>13</v>
      </c>
      <c r="Z1537" s="58" t="s">
        <v>13</v>
      </c>
      <c r="AA1537" s="58" t="s">
        <v>13</v>
      </c>
      <c r="AB1537" s="58" t="s">
        <v>13</v>
      </c>
      <c r="AC1537" s="56" t="s">
        <v>13</v>
      </c>
      <c r="AD1537" s="56" t="s">
        <v>13</v>
      </c>
      <c r="AE1537" s="56" t="s">
        <v>13</v>
      </c>
      <c r="AF1537" s="56" t="s">
        <v>13</v>
      </c>
      <c r="AG1537" s="56" t="s">
        <v>13</v>
      </c>
      <c r="AH1537" s="56" t="s">
        <v>13</v>
      </c>
    </row>
    <row r="1538" spans="1:34" ht="24.9" customHeight="1" x14ac:dyDescent="0.3">
      <c r="A1538" s="54" t="s">
        <v>3553</v>
      </c>
      <c r="B1538" s="55" t="s">
        <v>3552</v>
      </c>
      <c r="C1538" s="56" t="s">
        <v>110</v>
      </c>
      <c r="D1538" s="56"/>
      <c r="E1538" s="56">
        <v>1</v>
      </c>
      <c r="F1538" s="56">
        <v>0</v>
      </c>
      <c r="G1538" s="56">
        <v>0</v>
      </c>
      <c r="H1538" s="56">
        <v>1</v>
      </c>
      <c r="I1538" s="56">
        <v>19</v>
      </c>
      <c r="J1538" s="104">
        <v>5.2631578947368418E-2</v>
      </c>
      <c r="K1538" s="56" t="s">
        <v>3554</v>
      </c>
      <c r="L1538" s="56" t="s">
        <v>13</v>
      </c>
      <c r="M1538" s="56" t="s">
        <v>13</v>
      </c>
      <c r="N1538" s="56" t="s">
        <v>13</v>
      </c>
      <c r="O1538" s="57" t="s">
        <v>17982</v>
      </c>
      <c r="P1538" s="56" t="s">
        <v>3555</v>
      </c>
      <c r="Q1538" s="56" t="s">
        <v>7378</v>
      </c>
      <c r="R1538" s="56" t="s">
        <v>112</v>
      </c>
      <c r="S1538" s="56" t="s">
        <v>113</v>
      </c>
      <c r="T1538" s="58" t="s">
        <v>7330</v>
      </c>
      <c r="U1538" s="56" t="s">
        <v>13</v>
      </c>
      <c r="V1538" s="58" t="s">
        <v>13</v>
      </c>
      <c r="W1538" s="58" t="s">
        <v>7330</v>
      </c>
      <c r="X1538" s="58" t="s">
        <v>13</v>
      </c>
      <c r="Y1538" s="58" t="s">
        <v>13</v>
      </c>
      <c r="Z1538" s="58" t="s">
        <v>13</v>
      </c>
      <c r="AA1538" s="58" t="s">
        <v>13</v>
      </c>
      <c r="AB1538" s="58" t="s">
        <v>13</v>
      </c>
      <c r="AC1538" s="56" t="s">
        <v>13</v>
      </c>
      <c r="AD1538" s="56" t="s">
        <v>13</v>
      </c>
      <c r="AE1538" s="56" t="s">
        <v>13</v>
      </c>
      <c r="AF1538" s="56" t="s">
        <v>13</v>
      </c>
      <c r="AG1538" s="56" t="s">
        <v>13</v>
      </c>
      <c r="AH1538" s="56" t="s">
        <v>13</v>
      </c>
    </row>
    <row r="1539" spans="1:34" ht="24.9" customHeight="1" x14ac:dyDescent="0.3">
      <c r="A1539" s="54" t="s">
        <v>856</v>
      </c>
      <c r="B1539" s="55" t="s">
        <v>845</v>
      </c>
      <c r="C1539" s="56" t="s">
        <v>849</v>
      </c>
      <c r="D1539" s="56" t="s">
        <v>846</v>
      </c>
      <c r="E1539" s="56">
        <v>3</v>
      </c>
      <c r="F1539" s="56">
        <v>2</v>
      </c>
      <c r="G1539" s="56">
        <v>1</v>
      </c>
      <c r="H1539" s="56">
        <v>6</v>
      </c>
      <c r="I1539" s="56">
        <v>38</v>
      </c>
      <c r="J1539" s="104">
        <v>0.15789473684210525</v>
      </c>
      <c r="K1539" s="56" t="s">
        <v>857</v>
      </c>
      <c r="L1539" s="56" t="s">
        <v>850</v>
      </c>
      <c r="M1539" s="56" t="s">
        <v>851</v>
      </c>
      <c r="N1539" s="56">
        <v>100</v>
      </c>
      <c r="O1539" s="56"/>
      <c r="P1539" s="56"/>
      <c r="Q1539" s="56"/>
      <c r="R1539" s="56" t="s">
        <v>18</v>
      </c>
      <c r="S1539" s="56" t="s">
        <v>403</v>
      </c>
      <c r="T1539" s="58" t="s">
        <v>7330</v>
      </c>
      <c r="U1539" s="56" t="s">
        <v>13</v>
      </c>
      <c r="V1539" s="58" t="s">
        <v>13</v>
      </c>
      <c r="W1539" s="58" t="s">
        <v>7330</v>
      </c>
      <c r="X1539" s="58" t="s">
        <v>13</v>
      </c>
      <c r="Y1539" s="58" t="s">
        <v>13</v>
      </c>
      <c r="Z1539" s="58" t="s">
        <v>13</v>
      </c>
      <c r="AA1539" s="58" t="s">
        <v>13</v>
      </c>
      <c r="AB1539" s="58" t="s">
        <v>13</v>
      </c>
      <c r="AC1539" s="56" t="s">
        <v>13</v>
      </c>
      <c r="AD1539" s="56" t="s">
        <v>13</v>
      </c>
      <c r="AE1539" s="56" t="s">
        <v>13</v>
      </c>
      <c r="AF1539" s="56" t="s">
        <v>13</v>
      </c>
      <c r="AG1539" s="56" t="s">
        <v>13</v>
      </c>
      <c r="AH1539" s="56" t="s">
        <v>13</v>
      </c>
    </row>
    <row r="1540" spans="1:34" ht="24.9" customHeight="1" x14ac:dyDescent="0.3">
      <c r="A1540" s="59" t="s">
        <v>3617</v>
      </c>
      <c r="B1540" s="60" t="s">
        <v>3616</v>
      </c>
      <c r="C1540" s="57" t="s">
        <v>410</v>
      </c>
      <c r="D1540" s="57"/>
      <c r="E1540" s="57">
        <v>0</v>
      </c>
      <c r="F1540" s="57">
        <v>1</v>
      </c>
      <c r="G1540" s="57">
        <v>0</v>
      </c>
      <c r="H1540" s="57">
        <v>1</v>
      </c>
      <c r="I1540" s="57">
        <v>23</v>
      </c>
      <c r="J1540" s="104">
        <v>4.3478260869565216E-2</v>
      </c>
      <c r="K1540" s="56" t="s">
        <v>3618</v>
      </c>
      <c r="L1540" s="57" t="s">
        <v>3619</v>
      </c>
      <c r="M1540" s="57" t="s">
        <v>3620</v>
      </c>
      <c r="N1540" s="57" t="s">
        <v>7377</v>
      </c>
      <c r="O1540" s="57"/>
      <c r="P1540" s="57"/>
      <c r="Q1540" s="57"/>
      <c r="R1540" s="57" t="s">
        <v>63</v>
      </c>
      <c r="S1540" s="56" t="s">
        <v>250</v>
      </c>
      <c r="T1540" s="61" t="s">
        <v>13</v>
      </c>
      <c r="U1540" s="56" t="s">
        <v>7330</v>
      </c>
      <c r="V1540" s="61" t="s">
        <v>13</v>
      </c>
      <c r="W1540" s="61" t="s">
        <v>13</v>
      </c>
      <c r="X1540" s="61" t="s">
        <v>13</v>
      </c>
      <c r="Y1540" s="61" t="s">
        <v>13</v>
      </c>
      <c r="Z1540" s="61" t="s">
        <v>13</v>
      </c>
      <c r="AA1540" s="61" t="s">
        <v>13</v>
      </c>
      <c r="AB1540" s="61" t="s">
        <v>13</v>
      </c>
      <c r="AC1540" s="56" t="s">
        <v>13</v>
      </c>
      <c r="AD1540" s="56" t="s">
        <v>7330</v>
      </c>
      <c r="AE1540" s="56" t="s">
        <v>13</v>
      </c>
      <c r="AF1540" s="56" t="s">
        <v>13</v>
      </c>
      <c r="AG1540" s="56" t="s">
        <v>13</v>
      </c>
      <c r="AH1540" s="56" t="s">
        <v>13</v>
      </c>
    </row>
    <row r="1541" spans="1:34" ht="24.9" customHeight="1" x14ac:dyDescent="0.3">
      <c r="A1541" s="59" t="s">
        <v>314</v>
      </c>
      <c r="B1541" s="60" t="s">
        <v>312</v>
      </c>
      <c r="C1541" s="57" t="s">
        <v>316</v>
      </c>
      <c r="D1541" s="57" t="s">
        <v>313</v>
      </c>
      <c r="E1541" s="57">
        <v>1</v>
      </c>
      <c r="F1541" s="57">
        <v>1</v>
      </c>
      <c r="G1541" s="57">
        <v>2</v>
      </c>
      <c r="H1541" s="57">
        <v>4</v>
      </c>
      <c r="I1541" s="57">
        <v>22</v>
      </c>
      <c r="J1541" s="104">
        <v>0.18181818181818182</v>
      </c>
      <c r="K1541" s="56" t="s">
        <v>315</v>
      </c>
      <c r="L1541" s="57" t="s">
        <v>317</v>
      </c>
      <c r="M1541" s="57" t="s">
        <v>318</v>
      </c>
      <c r="N1541" s="57" t="s">
        <v>7372</v>
      </c>
      <c r="O1541" s="57"/>
      <c r="P1541" s="57"/>
      <c r="Q1541" s="57"/>
      <c r="R1541" s="57" t="s">
        <v>18</v>
      </c>
      <c r="S1541" s="56" t="s">
        <v>102</v>
      </c>
      <c r="T1541" s="61" t="s">
        <v>13</v>
      </c>
      <c r="U1541" s="56" t="s">
        <v>7330</v>
      </c>
      <c r="V1541" s="61" t="s">
        <v>13</v>
      </c>
      <c r="W1541" s="61" t="s">
        <v>13</v>
      </c>
      <c r="X1541" s="61" t="s">
        <v>13</v>
      </c>
      <c r="Y1541" s="61" t="s">
        <v>13</v>
      </c>
      <c r="Z1541" s="61" t="s">
        <v>13</v>
      </c>
      <c r="AA1541" s="58" t="s">
        <v>7330</v>
      </c>
      <c r="AB1541" s="61" t="s">
        <v>13</v>
      </c>
      <c r="AC1541" s="56" t="s">
        <v>13</v>
      </c>
      <c r="AD1541" s="56" t="s">
        <v>13</v>
      </c>
      <c r="AE1541" s="56" t="s">
        <v>13</v>
      </c>
      <c r="AF1541" s="56" t="s">
        <v>13</v>
      </c>
      <c r="AG1541" s="56" t="s">
        <v>13</v>
      </c>
      <c r="AH1541" s="56" t="s">
        <v>13</v>
      </c>
    </row>
    <row r="1542" spans="1:34" ht="24.9" customHeight="1" x14ac:dyDescent="0.3">
      <c r="A1542" s="59" t="s">
        <v>429</v>
      </c>
      <c r="B1542" s="60" t="s">
        <v>419</v>
      </c>
      <c r="C1542" s="57" t="s">
        <v>423</v>
      </c>
      <c r="D1542" s="57" t="s">
        <v>420</v>
      </c>
      <c r="E1542" s="57">
        <v>1</v>
      </c>
      <c r="F1542" s="57">
        <v>3</v>
      </c>
      <c r="G1542" s="57">
        <v>3</v>
      </c>
      <c r="H1542" s="57">
        <v>7</v>
      </c>
      <c r="I1542" s="57">
        <v>25</v>
      </c>
      <c r="J1542" s="104">
        <v>0.28000000000000003</v>
      </c>
      <c r="K1542" s="56" t="s">
        <v>430</v>
      </c>
      <c r="L1542" s="57" t="s">
        <v>424</v>
      </c>
      <c r="M1542" s="57" t="s">
        <v>423</v>
      </c>
      <c r="N1542" s="57" t="s">
        <v>7372</v>
      </c>
      <c r="O1542" s="57"/>
      <c r="P1542" s="57"/>
      <c r="Q1542" s="57"/>
      <c r="R1542" s="57" t="s">
        <v>18</v>
      </c>
      <c r="S1542" s="56" t="s">
        <v>102</v>
      </c>
      <c r="T1542" s="61" t="s">
        <v>13</v>
      </c>
      <c r="U1542" s="56" t="s">
        <v>7330</v>
      </c>
      <c r="V1542" s="61" t="s">
        <v>13</v>
      </c>
      <c r="W1542" s="61" t="s">
        <v>13</v>
      </c>
      <c r="X1542" s="61" t="s">
        <v>13</v>
      </c>
      <c r="Y1542" s="61" t="s">
        <v>13</v>
      </c>
      <c r="Z1542" s="61" t="s">
        <v>13</v>
      </c>
      <c r="AA1542" s="58" t="s">
        <v>7330</v>
      </c>
      <c r="AB1542" s="61" t="s">
        <v>13</v>
      </c>
      <c r="AC1542" s="56" t="s">
        <v>13</v>
      </c>
      <c r="AD1542" s="56" t="s">
        <v>7330</v>
      </c>
      <c r="AE1542" s="56" t="s">
        <v>13</v>
      </c>
      <c r="AF1542" s="56" t="s">
        <v>13</v>
      </c>
      <c r="AG1542" s="56" t="s">
        <v>13</v>
      </c>
      <c r="AH1542" s="56" t="s">
        <v>13</v>
      </c>
    </row>
    <row r="1543" spans="1:34" ht="24.9" customHeight="1" x14ac:dyDescent="0.3">
      <c r="A1543" s="59" t="s">
        <v>6483</v>
      </c>
      <c r="B1543" s="60" t="s">
        <v>6481</v>
      </c>
      <c r="C1543" s="57" t="s">
        <v>6485</v>
      </c>
      <c r="D1543" s="57" t="s">
        <v>6482</v>
      </c>
      <c r="E1543" s="57">
        <v>3</v>
      </c>
      <c r="F1543" s="57">
        <v>2</v>
      </c>
      <c r="G1543" s="57">
        <v>1</v>
      </c>
      <c r="H1543" s="57">
        <v>6</v>
      </c>
      <c r="I1543" s="57">
        <v>55</v>
      </c>
      <c r="J1543" s="104">
        <v>0.10909090909090909</v>
      </c>
      <c r="K1543" s="56" t="s">
        <v>6484</v>
      </c>
      <c r="L1543" s="57" t="s">
        <v>13</v>
      </c>
      <c r="M1543" s="57" t="s">
        <v>13</v>
      </c>
      <c r="N1543" s="57" t="s">
        <v>13</v>
      </c>
      <c r="O1543" s="57"/>
      <c r="P1543" s="57"/>
      <c r="Q1543" s="57"/>
      <c r="R1543" s="57" t="s">
        <v>18</v>
      </c>
      <c r="S1543" s="56" t="s">
        <v>250</v>
      </c>
      <c r="T1543" s="61" t="s">
        <v>13</v>
      </c>
      <c r="U1543" s="56" t="s">
        <v>7330</v>
      </c>
      <c r="V1543" s="61" t="s">
        <v>13</v>
      </c>
      <c r="W1543" s="61" t="s">
        <v>13</v>
      </c>
      <c r="X1543" s="61" t="s">
        <v>13</v>
      </c>
      <c r="Y1543" s="61" t="s">
        <v>13</v>
      </c>
      <c r="Z1543" s="61" t="s">
        <v>13</v>
      </c>
      <c r="AA1543" s="58" t="s">
        <v>7330</v>
      </c>
      <c r="AB1543" s="61" t="s">
        <v>13</v>
      </c>
      <c r="AC1543" s="56" t="s">
        <v>13</v>
      </c>
      <c r="AD1543" s="56" t="s">
        <v>13</v>
      </c>
      <c r="AE1543" s="56" t="s">
        <v>13</v>
      </c>
      <c r="AF1543" s="56" t="s">
        <v>13</v>
      </c>
      <c r="AG1543" s="56" t="s">
        <v>7330</v>
      </c>
      <c r="AH1543" s="56" t="s">
        <v>13</v>
      </c>
    </row>
    <row r="1544" spans="1:34" ht="24.9" customHeight="1" x14ac:dyDescent="0.3">
      <c r="A1544" s="54" t="s">
        <v>4282</v>
      </c>
      <c r="B1544" s="55" t="s">
        <v>4272</v>
      </c>
      <c r="C1544" s="56" t="s">
        <v>4276</v>
      </c>
      <c r="D1544" s="56" t="s">
        <v>4273</v>
      </c>
      <c r="E1544" s="56">
        <v>3</v>
      </c>
      <c r="F1544" s="56">
        <v>0</v>
      </c>
      <c r="G1544" s="56">
        <v>3</v>
      </c>
      <c r="H1544" s="56">
        <v>6</v>
      </c>
      <c r="I1544" s="56">
        <v>29</v>
      </c>
      <c r="J1544" s="104">
        <v>0.17</v>
      </c>
      <c r="K1544" s="56" t="s">
        <v>4281</v>
      </c>
      <c r="L1544" s="56" t="s">
        <v>4277</v>
      </c>
      <c r="M1544" s="56" t="s">
        <v>4278</v>
      </c>
      <c r="N1544" s="56" t="s">
        <v>7372</v>
      </c>
      <c r="O1544" s="56"/>
      <c r="P1544" s="56"/>
      <c r="Q1544" s="56"/>
      <c r="R1544" s="56" t="s">
        <v>18</v>
      </c>
      <c r="S1544" s="56" t="s">
        <v>465</v>
      </c>
      <c r="T1544" s="58" t="s">
        <v>7330</v>
      </c>
      <c r="U1544" s="56" t="s">
        <v>13</v>
      </c>
      <c r="V1544" s="58" t="s">
        <v>13</v>
      </c>
      <c r="W1544" s="58" t="s">
        <v>7330</v>
      </c>
      <c r="X1544" s="58" t="s">
        <v>13</v>
      </c>
      <c r="Y1544" s="58" t="s">
        <v>13</v>
      </c>
      <c r="Z1544" s="58" t="s">
        <v>13</v>
      </c>
      <c r="AA1544" s="58" t="s">
        <v>13</v>
      </c>
      <c r="AB1544" s="58" t="s">
        <v>13</v>
      </c>
      <c r="AC1544" s="56" t="s">
        <v>13</v>
      </c>
      <c r="AD1544" s="56" t="s">
        <v>13</v>
      </c>
      <c r="AE1544" s="56" t="s">
        <v>13</v>
      </c>
      <c r="AF1544" s="56" t="s">
        <v>13</v>
      </c>
      <c r="AG1544" s="56" t="s">
        <v>13</v>
      </c>
      <c r="AH1544" s="56" t="s">
        <v>13</v>
      </c>
    </row>
    <row r="1545" spans="1:34" ht="24.9" customHeight="1" x14ac:dyDescent="0.3">
      <c r="A1545" s="59" t="s">
        <v>4199</v>
      </c>
      <c r="B1545" s="60" t="s">
        <v>4197</v>
      </c>
      <c r="C1545" s="57" t="s">
        <v>4201</v>
      </c>
      <c r="D1545" s="57" t="s">
        <v>4198</v>
      </c>
      <c r="E1545" s="57">
        <v>2</v>
      </c>
      <c r="F1545" s="57">
        <v>2</v>
      </c>
      <c r="G1545" s="57">
        <v>2</v>
      </c>
      <c r="H1545" s="57">
        <v>6</v>
      </c>
      <c r="I1545" s="57">
        <v>22</v>
      </c>
      <c r="J1545" s="104">
        <v>0.27272727272727271</v>
      </c>
      <c r="K1545" s="56" t="s">
        <v>4200</v>
      </c>
      <c r="L1545" s="57" t="s">
        <v>4202</v>
      </c>
      <c r="M1545" s="57" t="s">
        <v>4203</v>
      </c>
      <c r="N1545" s="57">
        <v>100</v>
      </c>
      <c r="O1545" s="57"/>
      <c r="P1545" s="57"/>
      <c r="Q1545" s="57"/>
      <c r="R1545" s="57" t="s">
        <v>18</v>
      </c>
      <c r="S1545" s="56" t="s">
        <v>465</v>
      </c>
      <c r="T1545" s="61" t="s">
        <v>13</v>
      </c>
      <c r="U1545" s="56" t="s">
        <v>7330</v>
      </c>
      <c r="V1545" s="61" t="s">
        <v>13</v>
      </c>
      <c r="W1545" s="61" t="s">
        <v>13</v>
      </c>
      <c r="X1545" s="61" t="s">
        <v>13</v>
      </c>
      <c r="Y1545" s="61" t="s">
        <v>13</v>
      </c>
      <c r="Z1545" s="61" t="s">
        <v>13</v>
      </c>
      <c r="AA1545" s="61" t="s">
        <v>13</v>
      </c>
      <c r="AB1545" s="61" t="s">
        <v>13</v>
      </c>
      <c r="AC1545" s="56" t="s">
        <v>13</v>
      </c>
      <c r="AD1545" s="56" t="s">
        <v>13</v>
      </c>
      <c r="AE1545" s="56" t="s">
        <v>13</v>
      </c>
      <c r="AF1545" s="56" t="s">
        <v>13</v>
      </c>
      <c r="AG1545" s="56" t="s">
        <v>7330</v>
      </c>
      <c r="AH1545" s="56" t="s">
        <v>13</v>
      </c>
    </row>
    <row r="1546" spans="1:34" ht="24.9" customHeight="1" x14ac:dyDescent="0.3">
      <c r="A1546" s="54" t="s">
        <v>4358</v>
      </c>
      <c r="B1546" s="55" t="s">
        <v>4344</v>
      </c>
      <c r="C1546" s="56" t="s">
        <v>4348</v>
      </c>
      <c r="D1546" s="56" t="s">
        <v>4345</v>
      </c>
      <c r="E1546" s="56">
        <v>11</v>
      </c>
      <c r="F1546" s="56">
        <v>1</v>
      </c>
      <c r="G1546" s="56">
        <v>8</v>
      </c>
      <c r="H1546" s="56">
        <v>20</v>
      </c>
      <c r="I1546" s="56">
        <v>47</v>
      </c>
      <c r="J1546" s="104">
        <v>0.43</v>
      </c>
      <c r="K1546" s="56" t="s">
        <v>4359</v>
      </c>
      <c r="L1546" s="56" t="s">
        <v>4349</v>
      </c>
      <c r="M1546" s="56" t="s">
        <v>4350</v>
      </c>
      <c r="N1546" s="56" t="s">
        <v>7372</v>
      </c>
      <c r="O1546" s="56"/>
      <c r="P1546" s="56"/>
      <c r="Q1546" s="56"/>
      <c r="R1546" s="56" t="s">
        <v>18</v>
      </c>
      <c r="S1546" s="56" t="s">
        <v>465</v>
      </c>
      <c r="T1546" s="58" t="s">
        <v>13</v>
      </c>
      <c r="U1546" s="56" t="s">
        <v>13</v>
      </c>
      <c r="V1546" s="58" t="s">
        <v>7330</v>
      </c>
      <c r="W1546" s="58" t="s">
        <v>13</v>
      </c>
      <c r="X1546" s="58" t="s">
        <v>13</v>
      </c>
      <c r="Y1546" s="58" t="s">
        <v>7330</v>
      </c>
      <c r="Z1546" s="58" t="s">
        <v>13</v>
      </c>
      <c r="AA1546" s="58" t="s">
        <v>7330</v>
      </c>
      <c r="AB1546" s="58" t="s">
        <v>13</v>
      </c>
      <c r="AC1546" s="56" t="s">
        <v>13</v>
      </c>
      <c r="AD1546" s="56" t="s">
        <v>7330</v>
      </c>
      <c r="AE1546" s="56" t="s">
        <v>13</v>
      </c>
      <c r="AF1546" s="56" t="s">
        <v>13</v>
      </c>
      <c r="AG1546" s="56" t="s">
        <v>13</v>
      </c>
      <c r="AH1546" s="56" t="s">
        <v>13</v>
      </c>
    </row>
    <row r="1547" spans="1:34" ht="24.9" customHeight="1" x14ac:dyDescent="0.3">
      <c r="A1547" s="59" t="s">
        <v>240</v>
      </c>
      <c r="B1547" s="60" t="s">
        <v>239</v>
      </c>
      <c r="C1547" s="57" t="s">
        <v>110</v>
      </c>
      <c r="D1547" s="57"/>
      <c r="E1547" s="57">
        <v>0</v>
      </c>
      <c r="F1547" s="57">
        <v>1</v>
      </c>
      <c r="G1547" s="57">
        <v>0</v>
      </c>
      <c r="H1547" s="57">
        <v>1</v>
      </c>
      <c r="I1547" s="57">
        <v>18</v>
      </c>
      <c r="J1547" s="104">
        <v>5.5555555555555552E-2</v>
      </c>
      <c r="K1547" s="56" t="s">
        <v>241</v>
      </c>
      <c r="L1547" s="57" t="s">
        <v>242</v>
      </c>
      <c r="M1547" s="57" t="s">
        <v>202</v>
      </c>
      <c r="N1547" s="57" t="s">
        <v>7377</v>
      </c>
      <c r="O1547" s="57" t="s">
        <v>17906</v>
      </c>
      <c r="P1547" s="57" t="s">
        <v>243</v>
      </c>
      <c r="Q1547" s="57">
        <v>99</v>
      </c>
      <c r="R1547" s="57" t="s">
        <v>18</v>
      </c>
      <c r="S1547" s="57" t="s">
        <v>130</v>
      </c>
      <c r="T1547" s="61" t="s">
        <v>13</v>
      </c>
      <c r="U1547" s="56" t="s">
        <v>7330</v>
      </c>
      <c r="V1547" s="61" t="s">
        <v>13</v>
      </c>
      <c r="W1547" s="61" t="s">
        <v>13</v>
      </c>
      <c r="X1547" s="61" t="s">
        <v>13</v>
      </c>
      <c r="Y1547" s="61" t="s">
        <v>13</v>
      </c>
      <c r="Z1547" s="61" t="s">
        <v>13</v>
      </c>
      <c r="AA1547" s="61" t="s">
        <v>13</v>
      </c>
      <c r="AB1547" s="61" t="s">
        <v>13</v>
      </c>
      <c r="AC1547" s="56" t="s">
        <v>13</v>
      </c>
      <c r="AD1547" s="56" t="s">
        <v>7330</v>
      </c>
      <c r="AE1547" s="56" t="s">
        <v>13</v>
      </c>
      <c r="AF1547" s="56" t="s">
        <v>13</v>
      </c>
      <c r="AG1547" s="56" t="s">
        <v>13</v>
      </c>
      <c r="AH1547" s="56" t="s">
        <v>13</v>
      </c>
    </row>
    <row r="1548" spans="1:34" ht="24.9" customHeight="1" x14ac:dyDescent="0.3">
      <c r="A1548" s="59" t="s">
        <v>5186</v>
      </c>
      <c r="B1548" s="60" t="s">
        <v>5180</v>
      </c>
      <c r="C1548" s="57" t="s">
        <v>5184</v>
      </c>
      <c r="D1548" s="57" t="s">
        <v>5181</v>
      </c>
      <c r="E1548" s="57">
        <v>2</v>
      </c>
      <c r="F1548" s="57">
        <v>4</v>
      </c>
      <c r="G1548" s="57">
        <v>1</v>
      </c>
      <c r="H1548" s="57">
        <v>7</v>
      </c>
      <c r="I1548" s="57">
        <v>19</v>
      </c>
      <c r="J1548" s="104">
        <v>0.36842105263157893</v>
      </c>
      <c r="K1548" s="56" t="s">
        <v>5187</v>
      </c>
      <c r="L1548" s="57" t="s">
        <v>5185</v>
      </c>
      <c r="M1548" s="57" t="s">
        <v>5184</v>
      </c>
      <c r="N1548" s="57">
        <v>100</v>
      </c>
      <c r="O1548" s="57"/>
      <c r="P1548" s="57"/>
      <c r="Q1548" s="57"/>
      <c r="R1548" s="57" t="s">
        <v>18</v>
      </c>
      <c r="S1548" s="56" t="s">
        <v>403</v>
      </c>
      <c r="T1548" s="61" t="s">
        <v>13</v>
      </c>
      <c r="U1548" s="56" t="s">
        <v>7330</v>
      </c>
      <c r="V1548" s="61" t="s">
        <v>13</v>
      </c>
      <c r="W1548" s="61" t="s">
        <v>13</v>
      </c>
      <c r="X1548" s="61" t="s">
        <v>7330</v>
      </c>
      <c r="Y1548" s="61" t="s">
        <v>13</v>
      </c>
      <c r="Z1548" s="61" t="s">
        <v>13</v>
      </c>
      <c r="AA1548" s="58" t="s">
        <v>7330</v>
      </c>
      <c r="AB1548" s="61" t="s">
        <v>13</v>
      </c>
      <c r="AC1548" s="56" t="s">
        <v>13</v>
      </c>
      <c r="AD1548" s="56" t="s">
        <v>7330</v>
      </c>
      <c r="AE1548" s="56" t="s">
        <v>13</v>
      </c>
      <c r="AF1548" s="56" t="s">
        <v>13</v>
      </c>
      <c r="AG1548" s="56" t="s">
        <v>7330</v>
      </c>
      <c r="AH1548" s="56" t="s">
        <v>13</v>
      </c>
    </row>
    <row r="1549" spans="1:34" ht="24.9" customHeight="1" x14ac:dyDescent="0.3">
      <c r="A1549" s="59" t="s">
        <v>5182</v>
      </c>
      <c r="B1549" s="60" t="s">
        <v>5180</v>
      </c>
      <c r="C1549" s="57" t="s">
        <v>5184</v>
      </c>
      <c r="D1549" s="57" t="s">
        <v>5181</v>
      </c>
      <c r="E1549" s="57">
        <v>2</v>
      </c>
      <c r="F1549" s="57">
        <v>4</v>
      </c>
      <c r="G1549" s="57">
        <v>1</v>
      </c>
      <c r="H1549" s="57">
        <v>7</v>
      </c>
      <c r="I1549" s="57">
        <v>19</v>
      </c>
      <c r="J1549" s="104">
        <v>0.36842105263157893</v>
      </c>
      <c r="K1549" s="56" t="s">
        <v>5183</v>
      </c>
      <c r="L1549" s="57" t="s">
        <v>5185</v>
      </c>
      <c r="M1549" s="57" t="s">
        <v>5184</v>
      </c>
      <c r="N1549" s="57">
        <v>100</v>
      </c>
      <c r="O1549" s="57"/>
      <c r="P1549" s="57"/>
      <c r="Q1549" s="57"/>
      <c r="R1549" s="57" t="s">
        <v>18</v>
      </c>
      <c r="S1549" s="56" t="s">
        <v>403</v>
      </c>
      <c r="T1549" s="61" t="s">
        <v>13</v>
      </c>
      <c r="U1549" s="56" t="s">
        <v>7330</v>
      </c>
      <c r="V1549" s="61" t="s">
        <v>13</v>
      </c>
      <c r="W1549" s="61" t="s">
        <v>13</v>
      </c>
      <c r="X1549" s="61" t="s">
        <v>7330</v>
      </c>
      <c r="Y1549" s="61" t="s">
        <v>13</v>
      </c>
      <c r="Z1549" s="61" t="s">
        <v>13</v>
      </c>
      <c r="AA1549" s="58" t="s">
        <v>7330</v>
      </c>
      <c r="AB1549" s="61" t="s">
        <v>13</v>
      </c>
      <c r="AC1549" s="56" t="s">
        <v>13</v>
      </c>
      <c r="AD1549" s="56" t="s">
        <v>13</v>
      </c>
      <c r="AE1549" s="56" t="s">
        <v>13</v>
      </c>
      <c r="AF1549" s="56" t="s">
        <v>13</v>
      </c>
      <c r="AG1549" s="56" t="s">
        <v>13</v>
      </c>
      <c r="AH1549" s="56" t="s">
        <v>13</v>
      </c>
    </row>
    <row r="1550" spans="1:34" ht="24.9" customHeight="1" x14ac:dyDescent="0.3">
      <c r="A1550" s="54" t="s">
        <v>3346</v>
      </c>
      <c r="B1550" s="55" t="s">
        <v>3344</v>
      </c>
      <c r="C1550" s="56" t="s">
        <v>3348</v>
      </c>
      <c r="D1550" s="56" t="s">
        <v>3345</v>
      </c>
      <c r="E1550" s="56">
        <v>3</v>
      </c>
      <c r="F1550" s="56">
        <v>0</v>
      </c>
      <c r="G1550" s="56">
        <v>0</v>
      </c>
      <c r="H1550" s="56">
        <v>3</v>
      </c>
      <c r="I1550" s="56">
        <v>18</v>
      </c>
      <c r="J1550" s="104">
        <v>0.16666666666666666</v>
      </c>
      <c r="K1550" s="56" t="s">
        <v>3347</v>
      </c>
      <c r="L1550" s="56" t="s">
        <v>3349</v>
      </c>
      <c r="M1550" s="56" t="s">
        <v>3350</v>
      </c>
      <c r="N1550" s="56">
        <v>100</v>
      </c>
      <c r="O1550" s="56"/>
      <c r="P1550" s="56"/>
      <c r="Q1550" s="56"/>
      <c r="R1550" s="56" t="s">
        <v>18</v>
      </c>
      <c r="S1550" s="57" t="s">
        <v>403</v>
      </c>
      <c r="T1550" s="58" t="s">
        <v>7330</v>
      </c>
      <c r="U1550" s="56" t="s">
        <v>13</v>
      </c>
      <c r="V1550" s="58" t="s">
        <v>13</v>
      </c>
      <c r="W1550" s="58" t="s">
        <v>7330</v>
      </c>
      <c r="X1550" s="58" t="s">
        <v>13</v>
      </c>
      <c r="Y1550" s="58" t="s">
        <v>13</v>
      </c>
      <c r="Z1550" s="58" t="s">
        <v>13</v>
      </c>
      <c r="AA1550" s="58" t="s">
        <v>13</v>
      </c>
      <c r="AB1550" s="58" t="s">
        <v>13</v>
      </c>
      <c r="AC1550" s="56" t="s">
        <v>13</v>
      </c>
      <c r="AD1550" s="56" t="s">
        <v>13</v>
      </c>
      <c r="AE1550" s="56" t="s">
        <v>13</v>
      </c>
      <c r="AF1550" s="56" t="s">
        <v>13</v>
      </c>
      <c r="AG1550" s="56" t="s">
        <v>13</v>
      </c>
      <c r="AH1550" s="56" t="s">
        <v>13</v>
      </c>
    </row>
    <row r="1551" spans="1:34" ht="24.9" customHeight="1" x14ac:dyDescent="0.3">
      <c r="A1551" s="59" t="s">
        <v>6045</v>
      </c>
      <c r="B1551" s="60" t="s">
        <v>6043</v>
      </c>
      <c r="C1551" s="57" t="s">
        <v>6047</v>
      </c>
      <c r="D1551" s="57" t="s">
        <v>6044</v>
      </c>
      <c r="E1551" s="57">
        <v>7</v>
      </c>
      <c r="F1551" s="57">
        <v>7</v>
      </c>
      <c r="G1551" s="57">
        <v>10</v>
      </c>
      <c r="H1551" s="57">
        <v>24</v>
      </c>
      <c r="I1551" s="57">
        <v>52</v>
      </c>
      <c r="J1551" s="104">
        <v>0.46153846153846156</v>
      </c>
      <c r="K1551" s="56" t="s">
        <v>6046</v>
      </c>
      <c r="L1551" s="56" t="s">
        <v>6048</v>
      </c>
      <c r="M1551" s="56" t="s">
        <v>6049</v>
      </c>
      <c r="N1551" s="56">
        <v>100</v>
      </c>
      <c r="O1551" s="56"/>
      <c r="P1551" s="56"/>
      <c r="Q1551" s="56"/>
      <c r="R1551" s="57" t="s">
        <v>18</v>
      </c>
      <c r="S1551" s="56" t="s">
        <v>680</v>
      </c>
      <c r="T1551" s="61" t="s">
        <v>13</v>
      </c>
      <c r="U1551" s="56" t="s">
        <v>7330</v>
      </c>
      <c r="V1551" s="61" t="s">
        <v>13</v>
      </c>
      <c r="W1551" s="61" t="s">
        <v>13</v>
      </c>
      <c r="X1551" s="61" t="s">
        <v>7330</v>
      </c>
      <c r="Y1551" s="61" t="s">
        <v>13</v>
      </c>
      <c r="Z1551" s="61" t="s">
        <v>13</v>
      </c>
      <c r="AA1551" s="58" t="s">
        <v>7330</v>
      </c>
      <c r="AB1551" s="61" t="s">
        <v>13</v>
      </c>
      <c r="AC1551" s="56" t="s">
        <v>13</v>
      </c>
      <c r="AD1551" s="56" t="s">
        <v>7330</v>
      </c>
      <c r="AE1551" s="56" t="s">
        <v>13</v>
      </c>
      <c r="AF1551" s="56" t="s">
        <v>13</v>
      </c>
      <c r="AG1551" s="56" t="s">
        <v>13</v>
      </c>
      <c r="AH1551" s="56" t="s">
        <v>13</v>
      </c>
    </row>
    <row r="1552" spans="1:34" ht="24.9" customHeight="1" x14ac:dyDescent="0.3">
      <c r="A1552" s="59" t="s">
        <v>5794</v>
      </c>
      <c r="B1552" s="60" t="s">
        <v>5792</v>
      </c>
      <c r="C1552" s="57" t="s">
        <v>5796</v>
      </c>
      <c r="D1552" s="57" t="s">
        <v>5793</v>
      </c>
      <c r="E1552" s="57">
        <v>1</v>
      </c>
      <c r="F1552" s="57">
        <v>1</v>
      </c>
      <c r="G1552" s="57">
        <v>0</v>
      </c>
      <c r="H1552" s="57">
        <v>2</v>
      </c>
      <c r="I1552" s="57">
        <v>11</v>
      </c>
      <c r="J1552" s="104">
        <v>0.18181818181818182</v>
      </c>
      <c r="K1552" s="56" t="s">
        <v>5795</v>
      </c>
      <c r="L1552" s="57" t="s">
        <v>5797</v>
      </c>
      <c r="M1552" s="57" t="s">
        <v>5796</v>
      </c>
      <c r="N1552" s="57">
        <v>100</v>
      </c>
      <c r="O1552" s="57"/>
      <c r="P1552" s="57"/>
      <c r="Q1552" s="57"/>
      <c r="R1552" s="57" t="s">
        <v>18</v>
      </c>
      <c r="S1552" s="56" t="s">
        <v>465</v>
      </c>
      <c r="T1552" s="61" t="s">
        <v>13</v>
      </c>
      <c r="U1552" s="56" t="s">
        <v>7330</v>
      </c>
      <c r="V1552" s="61" t="s">
        <v>13</v>
      </c>
      <c r="W1552" s="61" t="s">
        <v>13</v>
      </c>
      <c r="X1552" s="61" t="s">
        <v>7330</v>
      </c>
      <c r="Y1552" s="61" t="s">
        <v>13</v>
      </c>
      <c r="Z1552" s="61" t="s">
        <v>13</v>
      </c>
      <c r="AA1552" s="58" t="s">
        <v>7330</v>
      </c>
      <c r="AB1552" s="61" t="s">
        <v>13</v>
      </c>
      <c r="AC1552" s="56" t="s">
        <v>13</v>
      </c>
      <c r="AD1552" s="56" t="s">
        <v>7330</v>
      </c>
      <c r="AE1552" s="56" t="s">
        <v>13</v>
      </c>
      <c r="AF1552" s="56" t="s">
        <v>13</v>
      </c>
      <c r="AG1552" s="56" t="s">
        <v>13</v>
      </c>
      <c r="AH1552" s="56" t="s">
        <v>13</v>
      </c>
    </row>
    <row r="1553" spans="1:34" ht="24.9" customHeight="1" x14ac:dyDescent="0.3">
      <c r="A1553" s="54" t="s">
        <v>2738</v>
      </c>
      <c r="B1553" s="55" t="s">
        <v>2729</v>
      </c>
      <c r="C1553" s="56" t="s">
        <v>2364</v>
      </c>
      <c r="D1553" s="56" t="s">
        <v>2730</v>
      </c>
      <c r="E1553" s="56">
        <v>1</v>
      </c>
      <c r="F1553" s="56">
        <v>1</v>
      </c>
      <c r="G1553" s="56">
        <v>1</v>
      </c>
      <c r="H1553" s="56">
        <v>3</v>
      </c>
      <c r="I1553" s="56">
        <v>4</v>
      </c>
      <c r="J1553" s="104">
        <v>0.75</v>
      </c>
      <c r="K1553" s="56" t="s">
        <v>2739</v>
      </c>
      <c r="L1553" s="56" t="s">
        <v>2733</v>
      </c>
      <c r="M1553" s="56" t="s">
        <v>2366</v>
      </c>
      <c r="N1553" s="56" t="s">
        <v>7375</v>
      </c>
      <c r="O1553" s="56"/>
      <c r="P1553" s="56"/>
      <c r="Q1553" s="56"/>
      <c r="R1553" s="56" t="s">
        <v>18</v>
      </c>
      <c r="S1553" s="56" t="s">
        <v>465</v>
      </c>
      <c r="T1553" s="58" t="s">
        <v>7330</v>
      </c>
      <c r="U1553" s="56" t="s">
        <v>13</v>
      </c>
      <c r="V1553" s="58" t="s">
        <v>13</v>
      </c>
      <c r="W1553" s="58" t="s">
        <v>7330</v>
      </c>
      <c r="X1553" s="58" t="s">
        <v>13</v>
      </c>
      <c r="Y1553" s="58" t="s">
        <v>13</v>
      </c>
      <c r="Z1553" s="58" t="s">
        <v>13</v>
      </c>
      <c r="AA1553" s="58" t="s">
        <v>13</v>
      </c>
      <c r="AB1553" s="58" t="s">
        <v>13</v>
      </c>
      <c r="AC1553" s="56" t="s">
        <v>13</v>
      </c>
      <c r="AD1553" s="56" t="s">
        <v>13</v>
      </c>
      <c r="AE1553" s="56" t="s">
        <v>13</v>
      </c>
      <c r="AF1553" s="56" t="s">
        <v>13</v>
      </c>
      <c r="AG1553" s="56" t="s">
        <v>13</v>
      </c>
      <c r="AH1553" s="56" t="s">
        <v>13</v>
      </c>
    </row>
    <row r="1554" spans="1:34" ht="24.9" customHeight="1" x14ac:dyDescent="0.3">
      <c r="A1554" s="59" t="s">
        <v>2731</v>
      </c>
      <c r="B1554" s="60" t="s">
        <v>2729</v>
      </c>
      <c r="C1554" s="57" t="s">
        <v>2364</v>
      </c>
      <c r="D1554" s="57" t="s">
        <v>2730</v>
      </c>
      <c r="E1554" s="57">
        <v>1</v>
      </c>
      <c r="F1554" s="57">
        <v>1</v>
      </c>
      <c r="G1554" s="57">
        <v>1</v>
      </c>
      <c r="H1554" s="57">
        <v>3</v>
      </c>
      <c r="I1554" s="57">
        <v>4</v>
      </c>
      <c r="J1554" s="104">
        <v>0.75</v>
      </c>
      <c r="K1554" s="56" t="s">
        <v>2732</v>
      </c>
      <c r="L1554" s="57" t="s">
        <v>2733</v>
      </c>
      <c r="M1554" s="57" t="s">
        <v>2366</v>
      </c>
      <c r="N1554" s="57" t="s">
        <v>7375</v>
      </c>
      <c r="O1554" s="57"/>
      <c r="P1554" s="57"/>
      <c r="Q1554" s="57"/>
      <c r="R1554" s="57" t="s">
        <v>18</v>
      </c>
      <c r="S1554" s="56" t="s">
        <v>465</v>
      </c>
      <c r="T1554" s="61" t="s">
        <v>13</v>
      </c>
      <c r="U1554" s="56" t="s">
        <v>7330</v>
      </c>
      <c r="V1554" s="61" t="s">
        <v>13</v>
      </c>
      <c r="W1554" s="61" t="s">
        <v>13</v>
      </c>
      <c r="X1554" s="61" t="s">
        <v>7330</v>
      </c>
      <c r="Y1554" s="61" t="s">
        <v>13</v>
      </c>
      <c r="Z1554" s="61" t="s">
        <v>13</v>
      </c>
      <c r="AA1554" s="58" t="s">
        <v>7330</v>
      </c>
      <c r="AB1554" s="61" t="s">
        <v>13</v>
      </c>
      <c r="AC1554" s="56" t="s">
        <v>13</v>
      </c>
      <c r="AD1554" s="56" t="s">
        <v>7330</v>
      </c>
      <c r="AE1554" s="56" t="s">
        <v>13</v>
      </c>
      <c r="AF1554" s="56" t="s">
        <v>13</v>
      </c>
      <c r="AG1554" s="56" t="s">
        <v>7330</v>
      </c>
      <c r="AH1554" s="56" t="s">
        <v>13</v>
      </c>
    </row>
    <row r="1555" spans="1:34" ht="24.9" customHeight="1" x14ac:dyDescent="0.3">
      <c r="A1555" s="54" t="s">
        <v>4370</v>
      </c>
      <c r="B1555" s="55" t="s">
        <v>4344</v>
      </c>
      <c r="C1555" s="56" t="s">
        <v>4348</v>
      </c>
      <c r="D1555" s="56" t="s">
        <v>4345</v>
      </c>
      <c r="E1555" s="56">
        <v>11</v>
      </c>
      <c r="F1555" s="56">
        <v>1</v>
      </c>
      <c r="G1555" s="56">
        <v>8</v>
      </c>
      <c r="H1555" s="56">
        <v>20</v>
      </c>
      <c r="I1555" s="56">
        <v>47</v>
      </c>
      <c r="J1555" s="104">
        <v>0.43</v>
      </c>
      <c r="K1555" s="56" t="s">
        <v>4371</v>
      </c>
      <c r="L1555" s="56" t="s">
        <v>4349</v>
      </c>
      <c r="M1555" s="56" t="s">
        <v>4350</v>
      </c>
      <c r="N1555" s="56" t="s">
        <v>7372</v>
      </c>
      <c r="O1555" s="56"/>
      <c r="P1555" s="56"/>
      <c r="Q1555" s="56"/>
      <c r="R1555" s="56" t="s">
        <v>18</v>
      </c>
      <c r="S1555" s="56" t="s">
        <v>465</v>
      </c>
      <c r="T1555" s="58" t="s">
        <v>7330</v>
      </c>
      <c r="U1555" s="56" t="s">
        <v>13</v>
      </c>
      <c r="V1555" s="58" t="s">
        <v>13</v>
      </c>
      <c r="W1555" s="58" t="s">
        <v>7330</v>
      </c>
      <c r="X1555" s="58" t="s">
        <v>13</v>
      </c>
      <c r="Y1555" s="58" t="s">
        <v>13</v>
      </c>
      <c r="Z1555" s="58" t="s">
        <v>13</v>
      </c>
      <c r="AA1555" s="58" t="s">
        <v>13</v>
      </c>
      <c r="AB1555" s="58" t="s">
        <v>13</v>
      </c>
      <c r="AC1555" s="56" t="s">
        <v>13</v>
      </c>
      <c r="AD1555" s="56" t="s">
        <v>13</v>
      </c>
      <c r="AE1555" s="56" t="s">
        <v>13</v>
      </c>
      <c r="AF1555" s="56" t="s">
        <v>13</v>
      </c>
      <c r="AG1555" s="56" t="s">
        <v>13</v>
      </c>
      <c r="AH1555" s="56" t="s">
        <v>13</v>
      </c>
    </row>
    <row r="1556" spans="1:34" ht="24.9" customHeight="1" x14ac:dyDescent="0.3">
      <c r="A1556" s="54" t="s">
        <v>1646</v>
      </c>
      <c r="B1556" s="55" t="s">
        <v>1631</v>
      </c>
      <c r="C1556" s="56" t="s">
        <v>1635</v>
      </c>
      <c r="D1556" s="56" t="s">
        <v>1632</v>
      </c>
      <c r="E1556" s="56">
        <v>4</v>
      </c>
      <c r="F1556" s="56">
        <v>1</v>
      </c>
      <c r="G1556" s="56">
        <v>3</v>
      </c>
      <c r="H1556" s="56">
        <v>8</v>
      </c>
      <c r="I1556" s="56">
        <v>38</v>
      </c>
      <c r="J1556" s="104">
        <v>0.21052631578947367</v>
      </c>
      <c r="K1556" s="56" t="s">
        <v>1647</v>
      </c>
      <c r="L1556" s="56" t="s">
        <v>1636</v>
      </c>
      <c r="M1556" s="56" t="s">
        <v>1637</v>
      </c>
      <c r="N1556" s="56" t="s">
        <v>7378</v>
      </c>
      <c r="O1556" s="56"/>
      <c r="P1556" s="56"/>
      <c r="Q1556" s="56"/>
      <c r="R1556" s="56" t="s">
        <v>18</v>
      </c>
      <c r="S1556" s="57" t="s">
        <v>130</v>
      </c>
      <c r="T1556" s="58" t="s">
        <v>7330</v>
      </c>
      <c r="U1556" s="56" t="s">
        <v>13</v>
      </c>
      <c r="V1556" s="58" t="s">
        <v>13</v>
      </c>
      <c r="W1556" s="58" t="s">
        <v>7330</v>
      </c>
      <c r="X1556" s="58" t="s">
        <v>13</v>
      </c>
      <c r="Y1556" s="58" t="s">
        <v>13</v>
      </c>
      <c r="Z1556" s="58" t="s">
        <v>13</v>
      </c>
      <c r="AA1556" s="58" t="s">
        <v>13</v>
      </c>
      <c r="AB1556" s="58" t="s">
        <v>13</v>
      </c>
      <c r="AC1556" s="56" t="s">
        <v>13</v>
      </c>
      <c r="AD1556" s="56" t="s">
        <v>13</v>
      </c>
      <c r="AE1556" s="56" t="s">
        <v>13</v>
      </c>
      <c r="AF1556" s="56" t="s">
        <v>7330</v>
      </c>
      <c r="AG1556" s="56" t="s">
        <v>13</v>
      </c>
      <c r="AH1556" s="56" t="s">
        <v>13</v>
      </c>
    </row>
    <row r="1557" spans="1:34" ht="24.9" customHeight="1" x14ac:dyDescent="0.3">
      <c r="A1557" s="59" t="s">
        <v>5808</v>
      </c>
      <c r="B1557" s="60" t="s">
        <v>5807</v>
      </c>
      <c r="C1557" s="57" t="s">
        <v>5810</v>
      </c>
      <c r="D1557" s="57"/>
      <c r="E1557" s="57">
        <v>2</v>
      </c>
      <c r="F1557" s="57">
        <v>1</v>
      </c>
      <c r="G1557" s="57">
        <v>1</v>
      </c>
      <c r="H1557" s="57">
        <v>4</v>
      </c>
      <c r="I1557" s="57">
        <v>26</v>
      </c>
      <c r="J1557" s="104">
        <v>0.15384615384615385</v>
      </c>
      <c r="K1557" s="56" t="s">
        <v>5809</v>
      </c>
      <c r="L1557" s="57" t="s">
        <v>5811</v>
      </c>
      <c r="M1557" s="57" t="s">
        <v>202</v>
      </c>
      <c r="N1557" s="57">
        <v>100</v>
      </c>
      <c r="O1557" s="57"/>
      <c r="P1557" s="57"/>
      <c r="Q1557" s="57"/>
      <c r="R1557" s="57" t="s">
        <v>18</v>
      </c>
      <c r="S1557" s="57" t="s">
        <v>55</v>
      </c>
      <c r="T1557" s="61" t="s">
        <v>13</v>
      </c>
      <c r="U1557" s="56" t="s">
        <v>7330</v>
      </c>
      <c r="V1557" s="61" t="s">
        <v>13</v>
      </c>
      <c r="W1557" s="61" t="s">
        <v>13</v>
      </c>
      <c r="X1557" s="61" t="s">
        <v>7330</v>
      </c>
      <c r="Y1557" s="61" t="s">
        <v>13</v>
      </c>
      <c r="Z1557" s="61" t="s">
        <v>13</v>
      </c>
      <c r="AA1557" s="61" t="s">
        <v>13</v>
      </c>
      <c r="AB1557" s="61" t="s">
        <v>13</v>
      </c>
      <c r="AC1557" s="56" t="s">
        <v>13</v>
      </c>
      <c r="AD1557" s="56" t="s">
        <v>7330</v>
      </c>
      <c r="AE1557" s="56" t="s">
        <v>13</v>
      </c>
      <c r="AF1557" s="56" t="s">
        <v>13</v>
      </c>
      <c r="AG1557" s="56" t="s">
        <v>13</v>
      </c>
      <c r="AH1557" s="56" t="s">
        <v>13</v>
      </c>
    </row>
    <row r="1558" spans="1:34" ht="24.9" customHeight="1" x14ac:dyDescent="0.3">
      <c r="A1558" s="59" t="s">
        <v>3000</v>
      </c>
      <c r="B1558" s="60" t="s">
        <v>2999</v>
      </c>
      <c r="C1558" s="57" t="s">
        <v>110</v>
      </c>
      <c r="D1558" s="57"/>
      <c r="E1558" s="57">
        <v>0</v>
      </c>
      <c r="F1558" s="57">
        <v>1</v>
      </c>
      <c r="G1558" s="57">
        <v>0</v>
      </c>
      <c r="H1558" s="57">
        <v>1</v>
      </c>
      <c r="I1558" s="57">
        <v>5</v>
      </c>
      <c r="J1558" s="104">
        <v>0.2</v>
      </c>
      <c r="K1558" s="56" t="s">
        <v>3001</v>
      </c>
      <c r="L1558" s="57" t="s">
        <v>3002</v>
      </c>
      <c r="M1558" s="57" t="s">
        <v>202</v>
      </c>
      <c r="N1558" s="57">
        <v>100</v>
      </c>
      <c r="O1558" s="57" t="s">
        <v>17981</v>
      </c>
      <c r="P1558" s="57" t="s">
        <v>3003</v>
      </c>
      <c r="Q1558" s="57">
        <v>100</v>
      </c>
      <c r="R1558" s="57" t="s">
        <v>112</v>
      </c>
      <c r="S1558" s="57" t="s">
        <v>644</v>
      </c>
      <c r="T1558" s="61" t="s">
        <v>13</v>
      </c>
      <c r="U1558" s="56" t="s">
        <v>7330</v>
      </c>
      <c r="V1558" s="61" t="s">
        <v>13</v>
      </c>
      <c r="W1558" s="61" t="s">
        <v>13</v>
      </c>
      <c r="X1558" s="61" t="s">
        <v>13</v>
      </c>
      <c r="Y1558" s="61" t="s">
        <v>13</v>
      </c>
      <c r="Z1558" s="61" t="s">
        <v>13</v>
      </c>
      <c r="AA1558" s="58" t="s">
        <v>7330</v>
      </c>
      <c r="AB1558" s="61" t="s">
        <v>13</v>
      </c>
      <c r="AC1558" s="56" t="s">
        <v>13</v>
      </c>
      <c r="AD1558" s="56" t="s">
        <v>13</v>
      </c>
      <c r="AE1558" s="56" t="s">
        <v>13</v>
      </c>
      <c r="AF1558" s="56" t="s">
        <v>13</v>
      </c>
      <c r="AG1558" s="56" t="s">
        <v>13</v>
      </c>
      <c r="AH1558" s="56" t="s">
        <v>13</v>
      </c>
    </row>
    <row r="1559" spans="1:34" ht="24.9" customHeight="1" x14ac:dyDescent="0.3">
      <c r="A1559" s="59" t="s">
        <v>1900</v>
      </c>
      <c r="B1559" s="60" t="s">
        <v>1898</v>
      </c>
      <c r="C1559" s="57" t="s">
        <v>1902</v>
      </c>
      <c r="D1559" s="57" t="s">
        <v>1899</v>
      </c>
      <c r="E1559" s="57">
        <v>4</v>
      </c>
      <c r="F1559" s="57">
        <v>1</v>
      </c>
      <c r="G1559" s="57">
        <v>1</v>
      </c>
      <c r="H1559" s="57">
        <v>6</v>
      </c>
      <c r="I1559" s="57">
        <v>25</v>
      </c>
      <c r="J1559" s="104">
        <v>0.24</v>
      </c>
      <c r="K1559" s="56" t="s">
        <v>1901</v>
      </c>
      <c r="L1559" s="57" t="s">
        <v>1903</v>
      </c>
      <c r="M1559" s="57" t="s">
        <v>1902</v>
      </c>
      <c r="N1559" s="57" t="s">
        <v>7387</v>
      </c>
      <c r="O1559" s="57"/>
      <c r="P1559" s="57"/>
      <c r="Q1559" s="57"/>
      <c r="R1559" s="57" t="s">
        <v>18</v>
      </c>
      <c r="S1559" s="57" t="s">
        <v>55</v>
      </c>
      <c r="T1559" s="61" t="s">
        <v>13</v>
      </c>
      <c r="U1559" s="56" t="s">
        <v>7330</v>
      </c>
      <c r="V1559" s="61" t="s">
        <v>13</v>
      </c>
      <c r="W1559" s="61" t="s">
        <v>13</v>
      </c>
      <c r="X1559" s="61" t="s">
        <v>7330</v>
      </c>
      <c r="Y1559" s="61" t="s">
        <v>13</v>
      </c>
      <c r="Z1559" s="61" t="s">
        <v>13</v>
      </c>
      <c r="AA1559" s="61" t="s">
        <v>13</v>
      </c>
      <c r="AB1559" s="61" t="s">
        <v>13</v>
      </c>
      <c r="AC1559" s="56" t="s">
        <v>13</v>
      </c>
      <c r="AD1559" s="56" t="s">
        <v>13</v>
      </c>
      <c r="AE1559" s="56" t="s">
        <v>13</v>
      </c>
      <c r="AF1559" s="56" t="s">
        <v>13</v>
      </c>
      <c r="AG1559" s="56" t="s">
        <v>13</v>
      </c>
      <c r="AH1559" s="56" t="s">
        <v>13</v>
      </c>
    </row>
    <row r="1560" spans="1:34" ht="24.9" customHeight="1" x14ac:dyDescent="0.3">
      <c r="A1560" s="54" t="s">
        <v>7169</v>
      </c>
      <c r="B1560" s="55" t="s">
        <v>7160</v>
      </c>
      <c r="C1560" s="56" t="s">
        <v>7164</v>
      </c>
      <c r="D1560" s="56" t="s">
        <v>7161</v>
      </c>
      <c r="E1560" s="56">
        <v>2</v>
      </c>
      <c r="F1560" s="56">
        <v>1</v>
      </c>
      <c r="G1560" s="56">
        <v>0</v>
      </c>
      <c r="H1560" s="56">
        <v>3</v>
      </c>
      <c r="I1560" s="56">
        <v>18</v>
      </c>
      <c r="J1560" s="104">
        <v>0.16666666666666666</v>
      </c>
      <c r="K1560" s="56" t="s">
        <v>7170</v>
      </c>
      <c r="L1560" s="56" t="s">
        <v>7165</v>
      </c>
      <c r="M1560" s="56" t="s">
        <v>7166</v>
      </c>
      <c r="N1560" s="56">
        <v>100</v>
      </c>
      <c r="O1560" s="56"/>
      <c r="P1560" s="56"/>
      <c r="Q1560" s="56"/>
      <c r="R1560" s="56" t="s">
        <v>18</v>
      </c>
      <c r="S1560" s="56" t="s">
        <v>79</v>
      </c>
      <c r="T1560" s="58" t="s">
        <v>7330</v>
      </c>
      <c r="U1560" s="56" t="s">
        <v>13</v>
      </c>
      <c r="V1560" s="58" t="s">
        <v>13</v>
      </c>
      <c r="W1560" s="58" t="s">
        <v>7330</v>
      </c>
      <c r="X1560" s="58" t="s">
        <v>13</v>
      </c>
      <c r="Y1560" s="58" t="s">
        <v>13</v>
      </c>
      <c r="Z1560" s="58" t="s">
        <v>13</v>
      </c>
      <c r="AA1560" s="58" t="s">
        <v>13</v>
      </c>
      <c r="AB1560" s="58" t="s">
        <v>13</v>
      </c>
      <c r="AC1560" s="56" t="s">
        <v>13</v>
      </c>
      <c r="AD1560" s="56" t="s">
        <v>13</v>
      </c>
      <c r="AE1560" s="56" t="s">
        <v>13</v>
      </c>
      <c r="AF1560" s="56" t="s">
        <v>13</v>
      </c>
      <c r="AG1560" s="56" t="s">
        <v>13</v>
      </c>
      <c r="AH1560" s="56" t="s">
        <v>13</v>
      </c>
    </row>
    <row r="1561" spans="1:34" ht="24.9" customHeight="1" x14ac:dyDescent="0.3">
      <c r="A1561" s="59" t="s">
        <v>5552</v>
      </c>
      <c r="B1561" s="60" t="s">
        <v>5550</v>
      </c>
      <c r="C1561" s="57" t="s">
        <v>5554</v>
      </c>
      <c r="D1561" s="57" t="s">
        <v>5551</v>
      </c>
      <c r="E1561" s="57">
        <v>0</v>
      </c>
      <c r="F1561" s="57">
        <v>1</v>
      </c>
      <c r="G1561" s="57">
        <v>0</v>
      </c>
      <c r="H1561" s="57">
        <v>1</v>
      </c>
      <c r="I1561" s="57">
        <v>3</v>
      </c>
      <c r="J1561" s="104">
        <v>0.33333333333333331</v>
      </c>
      <c r="K1561" s="56" t="s">
        <v>5553</v>
      </c>
      <c r="L1561" s="57" t="s">
        <v>5555</v>
      </c>
      <c r="M1561" s="57" t="s">
        <v>5554</v>
      </c>
      <c r="N1561" s="57">
        <v>100</v>
      </c>
      <c r="O1561" s="57"/>
      <c r="P1561" s="57"/>
      <c r="Q1561" s="57"/>
      <c r="R1561" s="57" t="s">
        <v>18</v>
      </c>
      <c r="S1561" s="57" t="s">
        <v>250</v>
      </c>
      <c r="T1561" s="61" t="s">
        <v>13</v>
      </c>
      <c r="U1561" s="56" t="s">
        <v>7330</v>
      </c>
      <c r="V1561" s="61" t="s">
        <v>13</v>
      </c>
      <c r="W1561" s="61" t="s">
        <v>13</v>
      </c>
      <c r="X1561" s="61" t="s">
        <v>13</v>
      </c>
      <c r="Y1561" s="61" t="s">
        <v>13</v>
      </c>
      <c r="Z1561" s="61" t="s">
        <v>13</v>
      </c>
      <c r="AA1561" s="58" t="s">
        <v>7330</v>
      </c>
      <c r="AB1561" s="61" t="s">
        <v>13</v>
      </c>
      <c r="AC1561" s="56" t="s">
        <v>13</v>
      </c>
      <c r="AD1561" s="56" t="s">
        <v>7330</v>
      </c>
      <c r="AE1561" s="56" t="s">
        <v>13</v>
      </c>
      <c r="AF1561" s="56" t="s">
        <v>13</v>
      </c>
      <c r="AG1561" s="56" t="s">
        <v>13</v>
      </c>
      <c r="AH1561" s="56" t="s">
        <v>13</v>
      </c>
    </row>
    <row r="1562" spans="1:34" ht="24.9" customHeight="1" x14ac:dyDescent="0.3">
      <c r="A1562" s="59" t="s">
        <v>2227</v>
      </c>
      <c r="B1562" s="60" t="s">
        <v>2226</v>
      </c>
      <c r="C1562" s="57" t="s">
        <v>2229</v>
      </c>
      <c r="D1562" s="57"/>
      <c r="E1562" s="57">
        <v>0</v>
      </c>
      <c r="F1562" s="57">
        <v>1</v>
      </c>
      <c r="G1562" s="57">
        <v>1</v>
      </c>
      <c r="H1562" s="57">
        <v>2</v>
      </c>
      <c r="I1562" s="57">
        <v>14</v>
      </c>
      <c r="J1562" s="104">
        <v>0.14285714285714285</v>
      </c>
      <c r="K1562" s="56" t="s">
        <v>2228</v>
      </c>
      <c r="L1562" s="57" t="s">
        <v>2230</v>
      </c>
      <c r="M1562" s="57" t="s">
        <v>2231</v>
      </c>
      <c r="N1562" s="57" t="s">
        <v>7375</v>
      </c>
      <c r="O1562" s="57"/>
      <c r="P1562" s="57"/>
      <c r="Q1562" s="57"/>
      <c r="R1562" s="57" t="s">
        <v>18</v>
      </c>
      <c r="S1562" s="57" t="s">
        <v>55</v>
      </c>
      <c r="T1562" s="61" t="s">
        <v>13</v>
      </c>
      <c r="U1562" s="56" t="s">
        <v>7330</v>
      </c>
      <c r="V1562" s="61" t="s">
        <v>13</v>
      </c>
      <c r="W1562" s="61" t="s">
        <v>13</v>
      </c>
      <c r="X1562" s="61" t="s">
        <v>7330</v>
      </c>
      <c r="Y1562" s="61" t="s">
        <v>13</v>
      </c>
      <c r="Z1562" s="61" t="s">
        <v>13</v>
      </c>
      <c r="AA1562" s="61" t="s">
        <v>13</v>
      </c>
      <c r="AB1562" s="61" t="s">
        <v>13</v>
      </c>
      <c r="AC1562" s="56" t="s">
        <v>13</v>
      </c>
      <c r="AD1562" s="56" t="s">
        <v>13</v>
      </c>
      <c r="AE1562" s="56" t="s">
        <v>13</v>
      </c>
      <c r="AF1562" s="56" t="s">
        <v>13</v>
      </c>
      <c r="AG1562" s="56" t="s">
        <v>7330</v>
      </c>
      <c r="AH1562" s="56" t="s">
        <v>13</v>
      </c>
    </row>
    <row r="1563" spans="1:34" ht="24.9" customHeight="1" x14ac:dyDescent="0.3">
      <c r="A1563" s="54" t="s">
        <v>1416</v>
      </c>
      <c r="B1563" s="55" t="s">
        <v>1414</v>
      </c>
      <c r="C1563" s="56" t="s">
        <v>1418</v>
      </c>
      <c r="D1563" s="56" t="s">
        <v>1415</v>
      </c>
      <c r="E1563" s="56">
        <v>1</v>
      </c>
      <c r="F1563" s="56">
        <v>0</v>
      </c>
      <c r="G1563" s="56">
        <v>0</v>
      </c>
      <c r="H1563" s="56">
        <v>1</v>
      </c>
      <c r="I1563" s="56">
        <v>10</v>
      </c>
      <c r="J1563" s="104">
        <v>0.1</v>
      </c>
      <c r="K1563" s="56" t="s">
        <v>1417</v>
      </c>
      <c r="L1563" s="56" t="s">
        <v>1419</v>
      </c>
      <c r="M1563" s="56" t="s">
        <v>1420</v>
      </c>
      <c r="N1563" s="56">
        <v>100</v>
      </c>
      <c r="O1563" s="56"/>
      <c r="P1563" s="56"/>
      <c r="Q1563" s="56"/>
      <c r="R1563" s="56" t="s">
        <v>112</v>
      </c>
      <c r="S1563" s="56" t="s">
        <v>403</v>
      </c>
      <c r="T1563" s="58" t="s">
        <v>7330</v>
      </c>
      <c r="U1563" s="56" t="s">
        <v>13</v>
      </c>
      <c r="V1563" s="58" t="s">
        <v>13</v>
      </c>
      <c r="W1563" s="58" t="s">
        <v>7330</v>
      </c>
      <c r="X1563" s="58" t="s">
        <v>13</v>
      </c>
      <c r="Y1563" s="58" t="s">
        <v>13</v>
      </c>
      <c r="Z1563" s="58" t="s">
        <v>13</v>
      </c>
      <c r="AA1563" s="58" t="s">
        <v>13</v>
      </c>
      <c r="AB1563" s="58" t="s">
        <v>13</v>
      </c>
      <c r="AC1563" s="56" t="s">
        <v>13</v>
      </c>
      <c r="AD1563" s="56" t="s">
        <v>13</v>
      </c>
      <c r="AE1563" s="56" t="s">
        <v>13</v>
      </c>
      <c r="AF1563" s="56" t="s">
        <v>13</v>
      </c>
      <c r="AG1563" s="56" t="s">
        <v>13</v>
      </c>
      <c r="AH1563" s="56" t="s">
        <v>13</v>
      </c>
    </row>
    <row r="1564" spans="1:34" ht="24.9" customHeight="1" x14ac:dyDescent="0.3">
      <c r="A1564" s="54" t="s">
        <v>6547</v>
      </c>
      <c r="B1564" s="55" t="s">
        <v>6534</v>
      </c>
      <c r="C1564" s="56" t="s">
        <v>6538</v>
      </c>
      <c r="D1564" s="56" t="s">
        <v>6535</v>
      </c>
      <c r="E1564" s="56">
        <v>0</v>
      </c>
      <c r="F1564" s="56">
        <v>4</v>
      </c>
      <c r="G1564" s="56">
        <v>1</v>
      </c>
      <c r="H1564" s="56">
        <v>5</v>
      </c>
      <c r="I1564" s="56">
        <v>35</v>
      </c>
      <c r="J1564" s="104">
        <v>0.14285714285714285</v>
      </c>
      <c r="K1564" s="56" t="s">
        <v>6548</v>
      </c>
      <c r="L1564" s="56" t="s">
        <v>6539</v>
      </c>
      <c r="M1564" s="56" t="s">
        <v>6540</v>
      </c>
      <c r="N1564" s="56">
        <v>100</v>
      </c>
      <c r="O1564" s="56"/>
      <c r="P1564" s="56"/>
      <c r="Q1564" s="56"/>
      <c r="R1564" s="56" t="s">
        <v>236</v>
      </c>
      <c r="S1564" s="57" t="s">
        <v>149</v>
      </c>
      <c r="T1564" s="58" t="s">
        <v>13</v>
      </c>
      <c r="U1564" s="56" t="s">
        <v>13</v>
      </c>
      <c r="V1564" s="58" t="s">
        <v>7330</v>
      </c>
      <c r="W1564" s="58" t="s">
        <v>13</v>
      </c>
      <c r="X1564" s="58" t="s">
        <v>13</v>
      </c>
      <c r="Y1564" s="58" t="s">
        <v>7330</v>
      </c>
      <c r="Z1564" s="58" t="s">
        <v>13</v>
      </c>
      <c r="AA1564" s="58" t="s">
        <v>13</v>
      </c>
      <c r="AB1564" s="58" t="s">
        <v>7330</v>
      </c>
      <c r="AC1564" s="56" t="s">
        <v>13</v>
      </c>
      <c r="AD1564" s="56" t="s">
        <v>7330</v>
      </c>
      <c r="AE1564" s="56" t="s">
        <v>13</v>
      </c>
      <c r="AF1564" s="56" t="s">
        <v>13</v>
      </c>
      <c r="AG1564" s="56" t="s">
        <v>7330</v>
      </c>
      <c r="AH1564" s="56" t="s">
        <v>13</v>
      </c>
    </row>
    <row r="1565" spans="1:34" ht="24.9" customHeight="1" x14ac:dyDescent="0.3">
      <c r="A1565" s="54" t="s">
        <v>5947</v>
      </c>
      <c r="B1565" s="55" t="s">
        <v>5945</v>
      </c>
      <c r="C1565" s="56" t="s">
        <v>5949</v>
      </c>
      <c r="D1565" s="56" t="s">
        <v>5946</v>
      </c>
      <c r="E1565" s="56">
        <v>0</v>
      </c>
      <c r="F1565" s="56">
        <v>0</v>
      </c>
      <c r="G1565" s="56">
        <v>2</v>
      </c>
      <c r="H1565" s="56">
        <v>2</v>
      </c>
      <c r="I1565" s="56">
        <v>60</v>
      </c>
      <c r="J1565" s="104">
        <v>3.3333333333333333E-2</v>
      </c>
      <c r="K1565" s="56" t="s">
        <v>5948</v>
      </c>
      <c r="L1565" s="56" t="s">
        <v>5950</v>
      </c>
      <c r="M1565" s="56" t="s">
        <v>5949</v>
      </c>
      <c r="N1565" s="56" t="s">
        <v>7372</v>
      </c>
      <c r="O1565" s="56"/>
      <c r="P1565" s="56"/>
      <c r="Q1565" s="56"/>
      <c r="R1565" s="56" t="s">
        <v>18</v>
      </c>
      <c r="S1565" s="56" t="s">
        <v>403</v>
      </c>
      <c r="T1565" s="58" t="s">
        <v>13</v>
      </c>
      <c r="U1565" s="56" t="s">
        <v>13</v>
      </c>
      <c r="V1565" s="58" t="s">
        <v>7330</v>
      </c>
      <c r="W1565" s="58" t="s">
        <v>13</v>
      </c>
      <c r="X1565" s="58" t="s">
        <v>13</v>
      </c>
      <c r="Y1565" s="58" t="s">
        <v>7330</v>
      </c>
      <c r="Z1565" s="58" t="s">
        <v>13</v>
      </c>
      <c r="AA1565" s="58" t="s">
        <v>13</v>
      </c>
      <c r="AB1565" s="58" t="s">
        <v>13</v>
      </c>
      <c r="AC1565" s="56" t="s">
        <v>13</v>
      </c>
      <c r="AD1565" s="56" t="s">
        <v>7330</v>
      </c>
      <c r="AE1565" s="56" t="s">
        <v>13</v>
      </c>
      <c r="AF1565" s="56" t="s">
        <v>13</v>
      </c>
      <c r="AG1565" s="56" t="s">
        <v>7330</v>
      </c>
      <c r="AH1565" s="56" t="s">
        <v>13</v>
      </c>
    </row>
    <row r="1566" spans="1:34" ht="24.9" customHeight="1" x14ac:dyDescent="0.3">
      <c r="A1566" s="54" t="s">
        <v>5870</v>
      </c>
      <c r="B1566" s="55" t="s">
        <v>5868</v>
      </c>
      <c r="C1566" s="56" t="s">
        <v>5872</v>
      </c>
      <c r="D1566" s="56" t="s">
        <v>5869</v>
      </c>
      <c r="E1566" s="56">
        <v>0</v>
      </c>
      <c r="F1566" s="56">
        <v>1</v>
      </c>
      <c r="G1566" s="57">
        <v>0</v>
      </c>
      <c r="H1566" s="56">
        <v>1</v>
      </c>
      <c r="I1566" s="56">
        <v>10</v>
      </c>
      <c r="J1566" s="104">
        <v>0.1</v>
      </c>
      <c r="K1566" s="56" t="s">
        <v>5871</v>
      </c>
      <c r="L1566" s="56" t="s">
        <v>5873</v>
      </c>
      <c r="M1566" s="56" t="s">
        <v>5872</v>
      </c>
      <c r="N1566" s="56" t="s">
        <v>7387</v>
      </c>
      <c r="O1566" s="56"/>
      <c r="P1566" s="56"/>
      <c r="Q1566" s="56"/>
      <c r="R1566" s="56" t="s">
        <v>112</v>
      </c>
      <c r="S1566" s="57" t="s">
        <v>91</v>
      </c>
      <c r="T1566" s="58" t="s">
        <v>7330</v>
      </c>
      <c r="U1566" s="56" t="s">
        <v>13</v>
      </c>
      <c r="V1566" s="58" t="s">
        <v>13</v>
      </c>
      <c r="W1566" s="58" t="s">
        <v>13</v>
      </c>
      <c r="X1566" s="58" t="s">
        <v>13</v>
      </c>
      <c r="Y1566" s="58" t="s">
        <v>13</v>
      </c>
      <c r="Z1566" s="58" t="s">
        <v>13</v>
      </c>
      <c r="AA1566" s="58" t="s">
        <v>13</v>
      </c>
      <c r="AB1566" s="58" t="s">
        <v>13</v>
      </c>
      <c r="AC1566" s="56" t="s">
        <v>13</v>
      </c>
      <c r="AD1566" s="56" t="s">
        <v>13</v>
      </c>
      <c r="AE1566" s="56" t="s">
        <v>13</v>
      </c>
      <c r="AF1566" s="56" t="s">
        <v>7330</v>
      </c>
      <c r="AG1566" s="56" t="s">
        <v>13</v>
      </c>
      <c r="AH1566" s="56" t="s">
        <v>13</v>
      </c>
    </row>
    <row r="1567" spans="1:34" ht="24.9" customHeight="1" x14ac:dyDescent="0.3">
      <c r="A1567" s="59" t="s">
        <v>4550</v>
      </c>
      <c r="B1567" s="60" t="s">
        <v>4548</v>
      </c>
      <c r="C1567" s="57" t="s">
        <v>4552</v>
      </c>
      <c r="D1567" s="57" t="s">
        <v>4549</v>
      </c>
      <c r="E1567" s="57">
        <v>0</v>
      </c>
      <c r="F1567" s="57">
        <v>1</v>
      </c>
      <c r="G1567" s="57">
        <v>0</v>
      </c>
      <c r="H1567" s="57">
        <v>1</v>
      </c>
      <c r="I1567" s="57">
        <v>8</v>
      </c>
      <c r="J1567" s="104">
        <v>0.125</v>
      </c>
      <c r="K1567" s="56" t="s">
        <v>4551</v>
      </c>
      <c r="L1567" s="57" t="s">
        <v>4553</v>
      </c>
      <c r="M1567" s="57" t="s">
        <v>4552</v>
      </c>
      <c r="N1567" s="57">
        <v>100</v>
      </c>
      <c r="O1567" s="57"/>
      <c r="P1567" s="57"/>
      <c r="Q1567" s="57"/>
      <c r="R1567" s="57" t="s">
        <v>18</v>
      </c>
      <c r="S1567" s="57" t="s">
        <v>868</v>
      </c>
      <c r="T1567" s="61" t="s">
        <v>13</v>
      </c>
      <c r="U1567" s="56" t="s">
        <v>7330</v>
      </c>
      <c r="V1567" s="61" t="s">
        <v>13</v>
      </c>
      <c r="W1567" s="61" t="s">
        <v>13</v>
      </c>
      <c r="X1567" s="61" t="s">
        <v>7330</v>
      </c>
      <c r="Y1567" s="61" t="s">
        <v>13</v>
      </c>
      <c r="Z1567" s="61" t="s">
        <v>13</v>
      </c>
      <c r="AA1567" s="61" t="s">
        <v>13</v>
      </c>
      <c r="AB1567" s="61" t="s">
        <v>13</v>
      </c>
      <c r="AC1567" s="56" t="s">
        <v>13</v>
      </c>
      <c r="AD1567" s="56" t="s">
        <v>13</v>
      </c>
      <c r="AE1567" s="56" t="s">
        <v>13</v>
      </c>
      <c r="AF1567" s="56" t="s">
        <v>13</v>
      </c>
      <c r="AG1567" s="56" t="s">
        <v>13</v>
      </c>
      <c r="AH1567" s="56" t="s">
        <v>13</v>
      </c>
    </row>
    <row r="1568" spans="1:34" ht="24.9" customHeight="1" x14ac:dyDescent="0.3">
      <c r="A1568" s="54" t="s">
        <v>4797</v>
      </c>
      <c r="B1568" s="55" t="s">
        <v>4785</v>
      </c>
      <c r="C1568" s="56" t="s">
        <v>4789</v>
      </c>
      <c r="D1568" s="56" t="s">
        <v>4786</v>
      </c>
      <c r="E1568" s="56">
        <v>3</v>
      </c>
      <c r="F1568" s="56">
        <v>4</v>
      </c>
      <c r="G1568" s="56">
        <v>2</v>
      </c>
      <c r="H1568" s="56">
        <v>9</v>
      </c>
      <c r="I1568" s="56">
        <v>29</v>
      </c>
      <c r="J1568" s="104">
        <v>0.31034482758620691</v>
      </c>
      <c r="K1568" s="56" t="s">
        <v>4798</v>
      </c>
      <c r="L1568" s="56" t="s">
        <v>4790</v>
      </c>
      <c r="M1568" s="56" t="s">
        <v>4789</v>
      </c>
      <c r="N1568" s="56">
        <v>100</v>
      </c>
      <c r="O1568" s="56"/>
      <c r="P1568" s="56"/>
      <c r="Q1568" s="56"/>
      <c r="R1568" s="56" t="s">
        <v>18</v>
      </c>
      <c r="S1568" s="57" t="s">
        <v>55</v>
      </c>
      <c r="T1568" s="58" t="s">
        <v>13</v>
      </c>
      <c r="U1568" s="56" t="s">
        <v>13</v>
      </c>
      <c r="V1568" s="58" t="s">
        <v>7330</v>
      </c>
      <c r="W1568" s="58" t="s">
        <v>7330</v>
      </c>
      <c r="X1568" s="58" t="s">
        <v>13</v>
      </c>
      <c r="Y1568" s="58" t="s">
        <v>13</v>
      </c>
      <c r="Z1568" s="58" t="s">
        <v>13</v>
      </c>
      <c r="AA1568" s="58" t="s">
        <v>13</v>
      </c>
      <c r="AB1568" s="58" t="s">
        <v>13</v>
      </c>
      <c r="AC1568" s="56" t="s">
        <v>13</v>
      </c>
      <c r="AD1568" s="56" t="s">
        <v>7330</v>
      </c>
      <c r="AE1568" s="56" t="s">
        <v>13</v>
      </c>
      <c r="AF1568" s="56" t="s">
        <v>13</v>
      </c>
      <c r="AG1568" s="56" t="s">
        <v>13</v>
      </c>
      <c r="AH1568" s="56" t="s">
        <v>13</v>
      </c>
    </row>
    <row r="1569" spans="1:34" ht="24.9" customHeight="1" x14ac:dyDescent="0.3">
      <c r="A1569" s="54" t="s">
        <v>5038</v>
      </c>
      <c r="B1569" s="55" t="s">
        <v>5037</v>
      </c>
      <c r="C1569" s="56" t="s">
        <v>110</v>
      </c>
      <c r="D1569" s="56"/>
      <c r="E1569" s="56">
        <v>1</v>
      </c>
      <c r="F1569" s="56">
        <v>0</v>
      </c>
      <c r="G1569" s="56">
        <v>3</v>
      </c>
      <c r="H1569" s="56">
        <v>4</v>
      </c>
      <c r="I1569" s="56">
        <v>11</v>
      </c>
      <c r="J1569" s="104">
        <v>0.36363636363636365</v>
      </c>
      <c r="K1569" s="56" t="s">
        <v>5039</v>
      </c>
      <c r="L1569" s="56" t="s">
        <v>5040</v>
      </c>
      <c r="M1569" s="56" t="s">
        <v>5041</v>
      </c>
      <c r="N1569" s="56">
        <v>100</v>
      </c>
      <c r="O1569" s="56" t="s">
        <v>17919</v>
      </c>
      <c r="P1569" s="56" t="s">
        <v>5042</v>
      </c>
      <c r="Q1569" s="56">
        <v>100</v>
      </c>
      <c r="R1569" s="56" t="s">
        <v>18</v>
      </c>
      <c r="S1569" s="57" t="s">
        <v>418</v>
      </c>
      <c r="T1569" s="58" t="s">
        <v>13</v>
      </c>
      <c r="U1569" s="56" t="s">
        <v>13</v>
      </c>
      <c r="V1569" s="58" t="s">
        <v>7330</v>
      </c>
      <c r="W1569" s="58" t="s">
        <v>7330</v>
      </c>
      <c r="X1569" s="58" t="s">
        <v>13</v>
      </c>
      <c r="Y1569" s="58" t="s">
        <v>13</v>
      </c>
      <c r="Z1569" s="58" t="s">
        <v>7330</v>
      </c>
      <c r="AA1569" s="58" t="s">
        <v>13</v>
      </c>
      <c r="AB1569" s="58" t="s">
        <v>13</v>
      </c>
      <c r="AC1569" s="56" t="s">
        <v>7330</v>
      </c>
      <c r="AD1569" s="56" t="s">
        <v>13</v>
      </c>
      <c r="AE1569" s="56" t="s">
        <v>13</v>
      </c>
      <c r="AF1569" s="56" t="s">
        <v>13</v>
      </c>
      <c r="AG1569" s="56" t="s">
        <v>13</v>
      </c>
      <c r="AH1569" s="56" t="s">
        <v>7330</v>
      </c>
    </row>
    <row r="1570" spans="1:34" ht="24.9" customHeight="1" x14ac:dyDescent="0.3">
      <c r="A1570" s="59" t="s">
        <v>5117</v>
      </c>
      <c r="B1570" s="60" t="s">
        <v>5115</v>
      </c>
      <c r="C1570" s="57" t="s">
        <v>5119</v>
      </c>
      <c r="D1570" s="57" t="s">
        <v>5116</v>
      </c>
      <c r="E1570" s="57">
        <v>1</v>
      </c>
      <c r="F1570" s="57">
        <v>1</v>
      </c>
      <c r="G1570" s="57">
        <v>0</v>
      </c>
      <c r="H1570" s="57">
        <v>2</v>
      </c>
      <c r="I1570" s="57">
        <v>7</v>
      </c>
      <c r="J1570" s="104">
        <v>0.2857142857142857</v>
      </c>
      <c r="K1570" s="56" t="s">
        <v>5118</v>
      </c>
      <c r="L1570" s="57" t="s">
        <v>5120</v>
      </c>
      <c r="M1570" s="57" t="s">
        <v>5119</v>
      </c>
      <c r="N1570" s="57" t="s">
        <v>7378</v>
      </c>
      <c r="O1570" s="57"/>
      <c r="P1570" s="57"/>
      <c r="Q1570" s="57"/>
      <c r="R1570" s="57" t="s">
        <v>63</v>
      </c>
      <c r="S1570" s="56" t="s">
        <v>403</v>
      </c>
      <c r="T1570" s="61" t="s">
        <v>13</v>
      </c>
      <c r="U1570" s="56" t="s">
        <v>7330</v>
      </c>
      <c r="V1570" s="61" t="s">
        <v>13</v>
      </c>
      <c r="W1570" s="61" t="s">
        <v>13</v>
      </c>
      <c r="X1570" s="61" t="s">
        <v>13</v>
      </c>
      <c r="Y1570" s="61" t="s">
        <v>13</v>
      </c>
      <c r="Z1570" s="61" t="s">
        <v>13</v>
      </c>
      <c r="AA1570" s="58" t="s">
        <v>7330</v>
      </c>
      <c r="AB1570" s="61" t="s">
        <v>13</v>
      </c>
      <c r="AC1570" s="56" t="s">
        <v>13</v>
      </c>
      <c r="AD1570" s="56" t="s">
        <v>13</v>
      </c>
      <c r="AE1570" s="56" t="s">
        <v>13</v>
      </c>
      <c r="AF1570" s="56" t="s">
        <v>13</v>
      </c>
      <c r="AG1570" s="56" t="s">
        <v>13</v>
      </c>
      <c r="AH1570" s="56" t="s">
        <v>13</v>
      </c>
    </row>
    <row r="1571" spans="1:34" ht="24.9" customHeight="1" x14ac:dyDescent="0.3">
      <c r="A1571" s="54" t="s">
        <v>1917</v>
      </c>
      <c r="B1571" s="55" t="s">
        <v>1915</v>
      </c>
      <c r="C1571" s="56" t="s">
        <v>1919</v>
      </c>
      <c r="D1571" s="56" t="s">
        <v>1916</v>
      </c>
      <c r="E1571" s="56">
        <v>1</v>
      </c>
      <c r="F1571" s="56">
        <v>0</v>
      </c>
      <c r="G1571" s="56">
        <v>0</v>
      </c>
      <c r="H1571" s="56">
        <v>1</v>
      </c>
      <c r="I1571" s="56">
        <v>12</v>
      </c>
      <c r="J1571" s="104">
        <v>8.3333333333333329E-2</v>
      </c>
      <c r="K1571" s="56" t="s">
        <v>1918</v>
      </c>
      <c r="L1571" s="56" t="s">
        <v>1920</v>
      </c>
      <c r="M1571" s="56" t="s">
        <v>1921</v>
      </c>
      <c r="N1571" s="56">
        <v>100</v>
      </c>
      <c r="O1571" s="56"/>
      <c r="P1571" s="56"/>
      <c r="Q1571" s="56"/>
      <c r="R1571" s="56" t="s">
        <v>1922</v>
      </c>
      <c r="S1571" s="56" t="s">
        <v>250</v>
      </c>
      <c r="T1571" s="58" t="s">
        <v>7330</v>
      </c>
      <c r="U1571" s="56" t="s">
        <v>13</v>
      </c>
      <c r="V1571" s="58" t="s">
        <v>13</v>
      </c>
      <c r="W1571" s="58" t="s">
        <v>7330</v>
      </c>
      <c r="X1571" s="58" t="s">
        <v>13</v>
      </c>
      <c r="Y1571" s="58" t="s">
        <v>13</v>
      </c>
      <c r="Z1571" s="58" t="s">
        <v>13</v>
      </c>
      <c r="AA1571" s="58" t="s">
        <v>13</v>
      </c>
      <c r="AB1571" s="58" t="s">
        <v>13</v>
      </c>
      <c r="AC1571" s="56" t="s">
        <v>13</v>
      </c>
      <c r="AD1571" s="56" t="s">
        <v>13</v>
      </c>
      <c r="AE1571" s="56" t="s">
        <v>13</v>
      </c>
      <c r="AF1571" s="56" t="s">
        <v>13</v>
      </c>
      <c r="AG1571" s="56" t="s">
        <v>13</v>
      </c>
      <c r="AH1571" s="56" t="s">
        <v>13</v>
      </c>
    </row>
    <row r="1572" spans="1:34" ht="24.9" customHeight="1" x14ac:dyDescent="0.3">
      <c r="A1572" s="54" t="s">
        <v>1874</v>
      </c>
      <c r="B1572" s="55" t="s">
        <v>1872</v>
      </c>
      <c r="C1572" s="56" t="s">
        <v>1876</v>
      </c>
      <c r="D1572" s="56" t="s">
        <v>1873</v>
      </c>
      <c r="E1572" s="56">
        <v>1</v>
      </c>
      <c r="F1572" s="56">
        <v>0</v>
      </c>
      <c r="G1572" s="56">
        <v>0</v>
      </c>
      <c r="H1572" s="56">
        <v>1</v>
      </c>
      <c r="I1572" s="56">
        <v>19</v>
      </c>
      <c r="J1572" s="104">
        <v>5.2631578947368418E-2</v>
      </c>
      <c r="K1572" s="56" t="s">
        <v>1875</v>
      </c>
      <c r="L1572" s="56" t="s">
        <v>1877</v>
      </c>
      <c r="M1572" s="56" t="s">
        <v>1876</v>
      </c>
      <c r="N1572" s="56">
        <v>100</v>
      </c>
      <c r="O1572" s="56"/>
      <c r="P1572" s="56"/>
      <c r="Q1572" s="56"/>
      <c r="R1572" s="56" t="s">
        <v>63</v>
      </c>
      <c r="S1572" s="56" t="s">
        <v>680</v>
      </c>
      <c r="T1572" s="58" t="s">
        <v>7330</v>
      </c>
      <c r="U1572" s="56" t="s">
        <v>13</v>
      </c>
      <c r="V1572" s="58" t="s">
        <v>13</v>
      </c>
      <c r="W1572" s="58" t="s">
        <v>7330</v>
      </c>
      <c r="X1572" s="58" t="s">
        <v>13</v>
      </c>
      <c r="Y1572" s="58" t="s">
        <v>13</v>
      </c>
      <c r="Z1572" s="58" t="s">
        <v>13</v>
      </c>
      <c r="AA1572" s="58" t="s">
        <v>13</v>
      </c>
      <c r="AB1572" s="58" t="s">
        <v>13</v>
      </c>
      <c r="AC1572" s="56" t="s">
        <v>13</v>
      </c>
      <c r="AD1572" s="56" t="s">
        <v>13</v>
      </c>
      <c r="AE1572" s="56" t="s">
        <v>13</v>
      </c>
      <c r="AF1572" s="56" t="s">
        <v>13</v>
      </c>
      <c r="AG1572" s="56" t="s">
        <v>13</v>
      </c>
      <c r="AH1572" s="56" t="s">
        <v>13</v>
      </c>
    </row>
    <row r="1573" spans="1:34" ht="24.9" customHeight="1" x14ac:dyDescent="0.3">
      <c r="A1573" s="59" t="s">
        <v>2598</v>
      </c>
      <c r="B1573" s="60" t="s">
        <v>2596</v>
      </c>
      <c r="C1573" s="57" t="s">
        <v>2600</v>
      </c>
      <c r="D1573" s="57" t="s">
        <v>2597</v>
      </c>
      <c r="E1573" s="57">
        <v>0</v>
      </c>
      <c r="F1573" s="57">
        <v>1</v>
      </c>
      <c r="G1573" s="57">
        <v>1</v>
      </c>
      <c r="H1573" s="57">
        <v>2</v>
      </c>
      <c r="I1573" s="57">
        <v>8</v>
      </c>
      <c r="J1573" s="104">
        <v>0.25</v>
      </c>
      <c r="K1573" s="56" t="s">
        <v>2599</v>
      </c>
      <c r="L1573" s="57" t="s">
        <v>2601</v>
      </c>
      <c r="M1573" s="57" t="s">
        <v>2602</v>
      </c>
      <c r="N1573" s="57" t="s">
        <v>7378</v>
      </c>
      <c r="O1573" s="57"/>
      <c r="P1573" s="57"/>
      <c r="Q1573" s="57"/>
      <c r="R1573" s="57" t="s">
        <v>18</v>
      </c>
      <c r="S1573" s="56" t="s">
        <v>465</v>
      </c>
      <c r="T1573" s="61" t="s">
        <v>13</v>
      </c>
      <c r="U1573" s="56" t="s">
        <v>7330</v>
      </c>
      <c r="V1573" s="61" t="s">
        <v>13</v>
      </c>
      <c r="W1573" s="61" t="s">
        <v>13</v>
      </c>
      <c r="X1573" s="61" t="s">
        <v>13</v>
      </c>
      <c r="Y1573" s="61" t="s">
        <v>13</v>
      </c>
      <c r="Z1573" s="61" t="s">
        <v>13</v>
      </c>
      <c r="AA1573" s="58" t="s">
        <v>7330</v>
      </c>
      <c r="AB1573" s="61" t="s">
        <v>13</v>
      </c>
      <c r="AC1573" s="56" t="s">
        <v>13</v>
      </c>
      <c r="AD1573" s="56" t="s">
        <v>13</v>
      </c>
      <c r="AE1573" s="56" t="s">
        <v>13</v>
      </c>
      <c r="AF1573" s="56" t="s">
        <v>13</v>
      </c>
      <c r="AG1573" s="56" t="s">
        <v>13</v>
      </c>
      <c r="AH1573" s="56" t="s">
        <v>13</v>
      </c>
    </row>
    <row r="1574" spans="1:34" ht="24.9" customHeight="1" x14ac:dyDescent="0.3">
      <c r="A1574" s="54" t="s">
        <v>5911</v>
      </c>
      <c r="B1574" s="55" t="s">
        <v>5902</v>
      </c>
      <c r="C1574" s="56" t="s">
        <v>110</v>
      </c>
      <c r="D1574" s="56" t="s">
        <v>7415</v>
      </c>
      <c r="E1574" s="56">
        <v>1</v>
      </c>
      <c r="F1574" s="56">
        <v>0</v>
      </c>
      <c r="G1574" s="56">
        <v>8</v>
      </c>
      <c r="H1574" s="56">
        <v>9</v>
      </c>
      <c r="I1574" s="56">
        <v>13</v>
      </c>
      <c r="J1574" s="104">
        <v>0.69230769230769229</v>
      </c>
      <c r="K1574" s="56" t="s">
        <v>5912</v>
      </c>
      <c r="L1574" s="56" t="s">
        <v>5905</v>
      </c>
      <c r="M1574" s="56" t="s">
        <v>202</v>
      </c>
      <c r="N1574" s="56">
        <v>100</v>
      </c>
      <c r="O1574" s="57" t="s">
        <v>17993</v>
      </c>
      <c r="P1574" s="56" t="s">
        <v>5906</v>
      </c>
      <c r="Q1574" s="56">
        <v>100</v>
      </c>
      <c r="R1574" s="56" t="s">
        <v>63</v>
      </c>
      <c r="S1574" s="56" t="s">
        <v>149</v>
      </c>
      <c r="T1574" s="58" t="s">
        <v>13</v>
      </c>
      <c r="U1574" s="56" t="s">
        <v>13</v>
      </c>
      <c r="V1574" s="58" t="s">
        <v>7330</v>
      </c>
      <c r="W1574" s="58" t="s">
        <v>13</v>
      </c>
      <c r="X1574" s="58" t="s">
        <v>13</v>
      </c>
      <c r="Y1574" s="58" t="s">
        <v>7330</v>
      </c>
      <c r="Z1574" s="58" t="s">
        <v>7330</v>
      </c>
      <c r="AA1574" s="58" t="s">
        <v>13</v>
      </c>
      <c r="AB1574" s="58" t="s">
        <v>13</v>
      </c>
      <c r="AC1574" s="56" t="s">
        <v>13</v>
      </c>
      <c r="AD1574" s="56" t="s">
        <v>13</v>
      </c>
      <c r="AE1574" s="56" t="s">
        <v>7330</v>
      </c>
      <c r="AF1574" s="56" t="s">
        <v>7330</v>
      </c>
      <c r="AG1574" s="56" t="s">
        <v>13</v>
      </c>
      <c r="AH1574" s="56" t="s">
        <v>13</v>
      </c>
    </row>
    <row r="1575" spans="1:34" ht="24.9" customHeight="1" x14ac:dyDescent="0.3">
      <c r="A1575" s="54" t="s">
        <v>2645</v>
      </c>
      <c r="B1575" s="55" t="s">
        <v>2639</v>
      </c>
      <c r="C1575" s="56" t="s">
        <v>2643</v>
      </c>
      <c r="D1575" s="56" t="s">
        <v>2640</v>
      </c>
      <c r="E1575" s="56">
        <v>1</v>
      </c>
      <c r="F1575" s="56">
        <v>1</v>
      </c>
      <c r="G1575" s="56">
        <v>2</v>
      </c>
      <c r="H1575" s="56">
        <v>4</v>
      </c>
      <c r="I1575" s="56">
        <v>39</v>
      </c>
      <c r="J1575" s="104">
        <v>0.10256410256410256</v>
      </c>
      <c r="K1575" s="56" t="s">
        <v>2646</v>
      </c>
      <c r="L1575" s="56" t="s">
        <v>2644</v>
      </c>
      <c r="M1575" s="56" t="s">
        <v>2643</v>
      </c>
      <c r="N1575" s="56" t="s">
        <v>7372</v>
      </c>
      <c r="O1575" s="56"/>
      <c r="P1575" s="56"/>
      <c r="Q1575" s="56"/>
      <c r="R1575" s="56" t="s">
        <v>18</v>
      </c>
      <c r="S1575" s="57" t="s">
        <v>19</v>
      </c>
      <c r="T1575" s="58" t="s">
        <v>13</v>
      </c>
      <c r="U1575" s="56" t="s">
        <v>13</v>
      </c>
      <c r="V1575" s="58" t="s">
        <v>7330</v>
      </c>
      <c r="W1575" s="58" t="s">
        <v>13</v>
      </c>
      <c r="X1575" s="58" t="s">
        <v>13</v>
      </c>
      <c r="Y1575" s="58" t="s">
        <v>7330</v>
      </c>
      <c r="Z1575" s="58" t="s">
        <v>13</v>
      </c>
      <c r="AA1575" s="58" t="s">
        <v>13</v>
      </c>
      <c r="AB1575" s="58" t="s">
        <v>7330</v>
      </c>
      <c r="AC1575" s="56" t="s">
        <v>13</v>
      </c>
      <c r="AD1575" s="56" t="s">
        <v>13</v>
      </c>
      <c r="AE1575" s="56" t="s">
        <v>7330</v>
      </c>
      <c r="AF1575" s="56" t="s">
        <v>13</v>
      </c>
      <c r="AG1575" s="56" t="s">
        <v>13</v>
      </c>
      <c r="AH1575" s="56" t="s">
        <v>7330</v>
      </c>
    </row>
    <row r="1576" spans="1:34" ht="24.9" customHeight="1" x14ac:dyDescent="0.3">
      <c r="A1576" s="54" t="s">
        <v>3381</v>
      </c>
      <c r="B1576" s="55" t="s">
        <v>3369</v>
      </c>
      <c r="C1576" s="56" t="s">
        <v>3361</v>
      </c>
      <c r="D1576" s="56" t="s">
        <v>3370</v>
      </c>
      <c r="E1576" s="56">
        <v>5</v>
      </c>
      <c r="F1576" s="56">
        <v>1</v>
      </c>
      <c r="G1576" s="56">
        <v>8</v>
      </c>
      <c r="H1576" s="56">
        <v>14</v>
      </c>
      <c r="I1576" s="56">
        <v>31</v>
      </c>
      <c r="J1576" s="104">
        <v>0.45161290322580644</v>
      </c>
      <c r="K1576" s="56" t="s">
        <v>3382</v>
      </c>
      <c r="L1576" s="56" t="s">
        <v>3373</v>
      </c>
      <c r="M1576" s="56" t="s">
        <v>3361</v>
      </c>
      <c r="N1576" s="56">
        <v>100</v>
      </c>
      <c r="O1576" s="56"/>
      <c r="P1576" s="56"/>
      <c r="Q1576" s="56"/>
      <c r="R1576" s="56" t="s">
        <v>18</v>
      </c>
      <c r="S1576" s="56" t="s">
        <v>465</v>
      </c>
      <c r="T1576" s="58" t="s">
        <v>13</v>
      </c>
      <c r="U1576" s="56" t="s">
        <v>13</v>
      </c>
      <c r="V1576" s="58" t="s">
        <v>7330</v>
      </c>
      <c r="W1576" s="58" t="s">
        <v>7330</v>
      </c>
      <c r="X1576" s="58" t="s">
        <v>13</v>
      </c>
      <c r="Y1576" s="58" t="s">
        <v>13</v>
      </c>
      <c r="Z1576" s="58" t="s">
        <v>7330</v>
      </c>
      <c r="AA1576" s="58" t="s">
        <v>13</v>
      </c>
      <c r="AB1576" s="58" t="s">
        <v>13</v>
      </c>
      <c r="AC1576" s="56" t="s">
        <v>13</v>
      </c>
      <c r="AD1576" s="56" t="s">
        <v>13</v>
      </c>
      <c r="AE1576" s="56" t="s">
        <v>7330</v>
      </c>
      <c r="AF1576" s="56" t="s">
        <v>7330</v>
      </c>
      <c r="AG1576" s="56" t="s">
        <v>13</v>
      </c>
      <c r="AH1576" s="56" t="s">
        <v>13</v>
      </c>
    </row>
    <row r="1577" spans="1:34" ht="24.9" customHeight="1" x14ac:dyDescent="0.3">
      <c r="A1577" s="54" t="s">
        <v>2329</v>
      </c>
      <c r="B1577" s="55" t="s">
        <v>2321</v>
      </c>
      <c r="C1577" s="56" t="s">
        <v>2324</v>
      </c>
      <c r="D1577" s="56"/>
      <c r="E1577" s="56">
        <v>2</v>
      </c>
      <c r="F1577" s="56">
        <v>0</v>
      </c>
      <c r="G1577" s="56">
        <v>1</v>
      </c>
      <c r="H1577" s="56">
        <v>3</v>
      </c>
      <c r="I1577" s="56">
        <v>6</v>
      </c>
      <c r="J1577" s="104">
        <v>0.5</v>
      </c>
      <c r="K1577" s="56" t="s">
        <v>2330</v>
      </c>
      <c r="L1577" s="56" t="s">
        <v>2325</v>
      </c>
      <c r="M1577" s="56" t="s">
        <v>2326</v>
      </c>
      <c r="N1577" s="56">
        <v>100</v>
      </c>
      <c r="O1577" s="56"/>
      <c r="P1577" s="56"/>
      <c r="Q1577" s="56"/>
      <c r="R1577" s="56" t="s">
        <v>112</v>
      </c>
      <c r="S1577" s="56" t="s">
        <v>130</v>
      </c>
      <c r="T1577" s="58" t="s">
        <v>7330</v>
      </c>
      <c r="U1577" s="56" t="s">
        <v>13</v>
      </c>
      <c r="V1577" s="58" t="s">
        <v>13</v>
      </c>
      <c r="W1577" s="58" t="s">
        <v>7330</v>
      </c>
      <c r="X1577" s="58" t="s">
        <v>13</v>
      </c>
      <c r="Y1577" s="58" t="s">
        <v>13</v>
      </c>
      <c r="Z1577" s="58" t="s">
        <v>13</v>
      </c>
      <c r="AA1577" s="58" t="s">
        <v>13</v>
      </c>
      <c r="AB1577" s="58" t="s">
        <v>13</v>
      </c>
      <c r="AC1577" s="56" t="s">
        <v>13</v>
      </c>
      <c r="AD1577" s="56" t="s">
        <v>13</v>
      </c>
      <c r="AE1577" s="56" t="s">
        <v>13</v>
      </c>
      <c r="AF1577" s="56" t="s">
        <v>13</v>
      </c>
      <c r="AG1577" s="56" t="s">
        <v>13</v>
      </c>
      <c r="AH1577" s="56" t="s">
        <v>13</v>
      </c>
    </row>
    <row r="1578" spans="1:34" ht="24.9" customHeight="1" x14ac:dyDescent="0.3">
      <c r="A1578" s="54" t="s">
        <v>1044</v>
      </c>
      <c r="B1578" s="55" t="s">
        <v>1019</v>
      </c>
      <c r="C1578" s="56" t="s">
        <v>1023</v>
      </c>
      <c r="D1578" s="56" t="s">
        <v>1020</v>
      </c>
      <c r="E1578" s="56">
        <v>6</v>
      </c>
      <c r="F1578" s="56">
        <v>4</v>
      </c>
      <c r="G1578" s="56">
        <v>3</v>
      </c>
      <c r="H1578" s="56">
        <v>13</v>
      </c>
      <c r="I1578" s="56">
        <v>79</v>
      </c>
      <c r="J1578" s="104">
        <v>0.16455696202531644</v>
      </c>
      <c r="K1578" s="56" t="s">
        <v>1045</v>
      </c>
      <c r="L1578" s="56" t="s">
        <v>1024</v>
      </c>
      <c r="M1578" s="56" t="s">
        <v>1025</v>
      </c>
      <c r="N1578" s="56" t="s">
        <v>7386</v>
      </c>
      <c r="O1578" s="56"/>
      <c r="P1578" s="56"/>
      <c r="Q1578" s="56"/>
      <c r="R1578" s="56" t="s">
        <v>18</v>
      </c>
      <c r="S1578" s="56" t="s">
        <v>403</v>
      </c>
      <c r="T1578" s="58" t="s">
        <v>7330</v>
      </c>
      <c r="U1578" s="56" t="s">
        <v>13</v>
      </c>
      <c r="V1578" s="58" t="s">
        <v>13</v>
      </c>
      <c r="W1578" s="58" t="s">
        <v>7330</v>
      </c>
      <c r="X1578" s="58" t="s">
        <v>13</v>
      </c>
      <c r="Y1578" s="58" t="s">
        <v>13</v>
      </c>
      <c r="Z1578" s="58" t="s">
        <v>13</v>
      </c>
      <c r="AA1578" s="58" t="s">
        <v>13</v>
      </c>
      <c r="AB1578" s="58" t="s">
        <v>13</v>
      </c>
      <c r="AC1578" s="56" t="s">
        <v>13</v>
      </c>
      <c r="AD1578" s="56" t="s">
        <v>13</v>
      </c>
      <c r="AE1578" s="56" t="s">
        <v>13</v>
      </c>
      <c r="AF1578" s="56" t="s">
        <v>13</v>
      </c>
      <c r="AG1578" s="56" t="s">
        <v>13</v>
      </c>
      <c r="AH1578" s="56" t="s">
        <v>13</v>
      </c>
    </row>
    <row r="1579" spans="1:34" ht="24.9" customHeight="1" x14ac:dyDescent="0.3">
      <c r="A1579" s="54" t="s">
        <v>7167</v>
      </c>
      <c r="B1579" s="55" t="s">
        <v>7160</v>
      </c>
      <c r="C1579" s="56" t="s">
        <v>7164</v>
      </c>
      <c r="D1579" s="56" t="s">
        <v>7161</v>
      </c>
      <c r="E1579" s="56">
        <v>2</v>
      </c>
      <c r="F1579" s="56">
        <v>1</v>
      </c>
      <c r="G1579" s="56">
        <v>0</v>
      </c>
      <c r="H1579" s="56">
        <v>3</v>
      </c>
      <c r="I1579" s="56">
        <v>18</v>
      </c>
      <c r="J1579" s="104">
        <v>0.16666666666666666</v>
      </c>
      <c r="K1579" s="56" t="s">
        <v>7168</v>
      </c>
      <c r="L1579" s="56" t="s">
        <v>7165</v>
      </c>
      <c r="M1579" s="56" t="s">
        <v>7166</v>
      </c>
      <c r="N1579" s="56">
        <v>100</v>
      </c>
      <c r="O1579" s="56"/>
      <c r="P1579" s="56"/>
      <c r="Q1579" s="56"/>
      <c r="R1579" s="56" t="s">
        <v>18</v>
      </c>
      <c r="S1579" s="56" t="s">
        <v>79</v>
      </c>
      <c r="T1579" s="58" t="s">
        <v>7330</v>
      </c>
      <c r="U1579" s="56" t="s">
        <v>13</v>
      </c>
      <c r="V1579" s="58" t="s">
        <v>13</v>
      </c>
      <c r="W1579" s="58" t="s">
        <v>7330</v>
      </c>
      <c r="X1579" s="58" t="s">
        <v>13</v>
      </c>
      <c r="Y1579" s="58" t="s">
        <v>13</v>
      </c>
      <c r="Z1579" s="58" t="s">
        <v>13</v>
      </c>
      <c r="AA1579" s="58" t="s">
        <v>13</v>
      </c>
      <c r="AB1579" s="58" t="s">
        <v>13</v>
      </c>
      <c r="AC1579" s="56" t="s">
        <v>13</v>
      </c>
      <c r="AD1579" s="56" t="s">
        <v>13</v>
      </c>
      <c r="AE1579" s="56" t="s">
        <v>13</v>
      </c>
      <c r="AF1579" s="56" t="s">
        <v>7330</v>
      </c>
      <c r="AG1579" s="56" t="s">
        <v>13</v>
      </c>
      <c r="AH1579" s="56" t="s">
        <v>13</v>
      </c>
    </row>
    <row r="1580" spans="1:34" ht="24.9" customHeight="1" x14ac:dyDescent="0.3">
      <c r="A1580" s="54" t="s">
        <v>1886</v>
      </c>
      <c r="B1580" s="55" t="s">
        <v>1884</v>
      </c>
      <c r="C1580" s="56" t="s">
        <v>1888</v>
      </c>
      <c r="D1580" s="56" t="s">
        <v>1885</v>
      </c>
      <c r="E1580" s="56">
        <v>1</v>
      </c>
      <c r="F1580" s="56">
        <v>0</v>
      </c>
      <c r="G1580" s="56">
        <v>0</v>
      </c>
      <c r="H1580" s="56">
        <v>1</v>
      </c>
      <c r="I1580" s="56">
        <v>23</v>
      </c>
      <c r="J1580" s="104">
        <v>4.3478260869565216E-2</v>
      </c>
      <c r="K1580" s="56" t="s">
        <v>1887</v>
      </c>
      <c r="L1580" s="56" t="s">
        <v>1889</v>
      </c>
      <c r="M1580" s="56" t="s">
        <v>1888</v>
      </c>
      <c r="N1580" s="56">
        <v>99</v>
      </c>
      <c r="O1580" s="56"/>
      <c r="P1580" s="56"/>
      <c r="Q1580" s="56"/>
      <c r="R1580" s="56" t="s">
        <v>177</v>
      </c>
      <c r="S1580" s="56" t="s">
        <v>195</v>
      </c>
      <c r="T1580" s="58" t="s">
        <v>7330</v>
      </c>
      <c r="U1580" s="56" t="s">
        <v>13</v>
      </c>
      <c r="V1580" s="58" t="s">
        <v>13</v>
      </c>
      <c r="W1580" s="58" t="s">
        <v>7330</v>
      </c>
      <c r="X1580" s="58" t="s">
        <v>13</v>
      </c>
      <c r="Y1580" s="58" t="s">
        <v>13</v>
      </c>
      <c r="Z1580" s="58" t="s">
        <v>13</v>
      </c>
      <c r="AA1580" s="58" t="s">
        <v>13</v>
      </c>
      <c r="AB1580" s="58" t="s">
        <v>13</v>
      </c>
      <c r="AC1580" s="56" t="s">
        <v>13</v>
      </c>
      <c r="AD1580" s="56" t="s">
        <v>13</v>
      </c>
      <c r="AE1580" s="56" t="s">
        <v>13</v>
      </c>
      <c r="AF1580" s="56" t="s">
        <v>13</v>
      </c>
      <c r="AG1580" s="56" t="s">
        <v>13</v>
      </c>
      <c r="AH1580" s="56" t="s">
        <v>13</v>
      </c>
    </row>
    <row r="1581" spans="1:34" ht="24.9" customHeight="1" x14ac:dyDescent="0.3">
      <c r="A1581" s="59" t="s">
        <v>3072</v>
      </c>
      <c r="B1581" s="60" t="s">
        <v>3070</v>
      </c>
      <c r="C1581" s="57" t="s">
        <v>3074</v>
      </c>
      <c r="D1581" s="57" t="s">
        <v>3071</v>
      </c>
      <c r="E1581" s="57">
        <v>1</v>
      </c>
      <c r="F1581" s="57">
        <v>2</v>
      </c>
      <c r="G1581" s="57">
        <v>5</v>
      </c>
      <c r="H1581" s="57">
        <v>8</v>
      </c>
      <c r="I1581" s="57">
        <v>24</v>
      </c>
      <c r="J1581" s="104">
        <v>0.33333333333333331</v>
      </c>
      <c r="K1581" s="56" t="s">
        <v>3073</v>
      </c>
      <c r="L1581" s="57" t="s">
        <v>3075</v>
      </c>
      <c r="M1581" s="57" t="s">
        <v>3076</v>
      </c>
      <c r="N1581" s="57">
        <v>100</v>
      </c>
      <c r="O1581" s="57"/>
      <c r="P1581" s="57"/>
      <c r="Q1581" s="57"/>
      <c r="R1581" s="57" t="s">
        <v>112</v>
      </c>
      <c r="S1581" s="57" t="s">
        <v>79</v>
      </c>
      <c r="T1581" s="61" t="s">
        <v>13</v>
      </c>
      <c r="U1581" s="56" t="s">
        <v>7330</v>
      </c>
      <c r="V1581" s="61" t="s">
        <v>13</v>
      </c>
      <c r="W1581" s="61" t="s">
        <v>13</v>
      </c>
      <c r="X1581" s="61" t="s">
        <v>7330</v>
      </c>
      <c r="Y1581" s="61" t="s">
        <v>13</v>
      </c>
      <c r="Z1581" s="61" t="s">
        <v>13</v>
      </c>
      <c r="AA1581" s="58" t="s">
        <v>7330</v>
      </c>
      <c r="AB1581" s="61" t="s">
        <v>13</v>
      </c>
      <c r="AC1581" s="56" t="s">
        <v>13</v>
      </c>
      <c r="AD1581" s="56" t="s">
        <v>7330</v>
      </c>
      <c r="AE1581" s="56" t="s">
        <v>13</v>
      </c>
      <c r="AF1581" s="56" t="s">
        <v>13</v>
      </c>
      <c r="AG1581" s="56" t="s">
        <v>7330</v>
      </c>
      <c r="AH1581" s="56" t="s">
        <v>13</v>
      </c>
    </row>
    <row r="1582" spans="1:34" ht="24.9" customHeight="1" x14ac:dyDescent="0.3">
      <c r="A1582" s="54" t="s">
        <v>6448</v>
      </c>
      <c r="B1582" s="55" t="s">
        <v>6442</v>
      </c>
      <c r="C1582" s="56" t="s">
        <v>6446</v>
      </c>
      <c r="D1582" s="56" t="s">
        <v>6443</v>
      </c>
      <c r="E1582" s="56">
        <v>1</v>
      </c>
      <c r="F1582" s="56">
        <v>1</v>
      </c>
      <c r="G1582" s="56">
        <v>2</v>
      </c>
      <c r="H1582" s="56">
        <v>4</v>
      </c>
      <c r="I1582" s="56">
        <v>27</v>
      </c>
      <c r="J1582" s="104">
        <v>0.14814814814814814</v>
      </c>
      <c r="K1582" s="56" t="s">
        <v>6449</v>
      </c>
      <c r="L1582" s="56" t="s">
        <v>6447</v>
      </c>
      <c r="M1582" s="56" t="s">
        <v>6446</v>
      </c>
      <c r="N1582" s="56" t="s">
        <v>7372</v>
      </c>
      <c r="O1582" s="56"/>
      <c r="P1582" s="56"/>
      <c r="Q1582" s="56"/>
      <c r="R1582" s="56" t="s">
        <v>18</v>
      </c>
      <c r="S1582" s="56" t="s">
        <v>130</v>
      </c>
      <c r="T1582" s="58" t="s">
        <v>13</v>
      </c>
      <c r="U1582" s="56" t="s">
        <v>13</v>
      </c>
      <c r="V1582" s="58" t="s">
        <v>7330</v>
      </c>
      <c r="W1582" s="58" t="s">
        <v>7330</v>
      </c>
      <c r="X1582" s="58" t="s">
        <v>13</v>
      </c>
      <c r="Y1582" s="58" t="s">
        <v>13</v>
      </c>
      <c r="Z1582" s="58" t="s">
        <v>13</v>
      </c>
      <c r="AA1582" s="58" t="s">
        <v>7330</v>
      </c>
      <c r="AB1582" s="58" t="s">
        <v>13</v>
      </c>
      <c r="AC1582" s="56" t="s">
        <v>13</v>
      </c>
      <c r="AD1582" s="56" t="s">
        <v>7330</v>
      </c>
      <c r="AE1582" s="56" t="s">
        <v>13</v>
      </c>
      <c r="AF1582" s="56" t="s">
        <v>13</v>
      </c>
      <c r="AG1582" s="56" t="s">
        <v>7330</v>
      </c>
      <c r="AH1582" s="56" t="s">
        <v>13</v>
      </c>
    </row>
    <row r="1583" spans="1:34" ht="24.9" customHeight="1" x14ac:dyDescent="0.3">
      <c r="A1583" s="54" t="s">
        <v>2961</v>
      </c>
      <c r="B1583" s="55" t="s">
        <v>2949</v>
      </c>
      <c r="C1583" s="56" t="s">
        <v>2600</v>
      </c>
      <c r="D1583" s="56" t="s">
        <v>2950</v>
      </c>
      <c r="E1583" s="56">
        <v>4</v>
      </c>
      <c r="F1583" s="56">
        <v>2</v>
      </c>
      <c r="G1583" s="56">
        <v>6</v>
      </c>
      <c r="H1583" s="56">
        <v>12</v>
      </c>
      <c r="I1583" s="56">
        <v>25</v>
      </c>
      <c r="J1583" s="104">
        <v>0.48</v>
      </c>
      <c r="K1583" s="56" t="s">
        <v>2962</v>
      </c>
      <c r="L1583" s="56" t="s">
        <v>2953</v>
      </c>
      <c r="M1583" s="56" t="s">
        <v>2954</v>
      </c>
      <c r="N1583" s="56" t="s">
        <v>7387</v>
      </c>
      <c r="O1583" s="56"/>
      <c r="P1583" s="56"/>
      <c r="Q1583" s="56"/>
      <c r="R1583" s="56" t="s">
        <v>18</v>
      </c>
      <c r="S1583" s="56" t="s">
        <v>465</v>
      </c>
      <c r="T1583" s="58" t="s">
        <v>13</v>
      </c>
      <c r="U1583" s="56" t="s">
        <v>13</v>
      </c>
      <c r="V1583" s="58" t="s">
        <v>7330</v>
      </c>
      <c r="W1583" s="58" t="s">
        <v>7330</v>
      </c>
      <c r="X1583" s="58" t="s">
        <v>13</v>
      </c>
      <c r="Y1583" s="58" t="s">
        <v>13</v>
      </c>
      <c r="Z1583" s="58" t="s">
        <v>7330</v>
      </c>
      <c r="AA1583" s="58" t="s">
        <v>13</v>
      </c>
      <c r="AB1583" s="58" t="s">
        <v>13</v>
      </c>
      <c r="AC1583" s="56" t="s">
        <v>13</v>
      </c>
      <c r="AD1583" s="56" t="s">
        <v>13</v>
      </c>
      <c r="AE1583" s="56" t="s">
        <v>7330</v>
      </c>
      <c r="AF1583" s="56" t="s">
        <v>7330</v>
      </c>
      <c r="AG1583" s="56" t="s">
        <v>13</v>
      </c>
      <c r="AH1583" s="56" t="s">
        <v>13</v>
      </c>
    </row>
    <row r="1584" spans="1:34" ht="24.9" customHeight="1" x14ac:dyDescent="0.3">
      <c r="A1584" s="54" t="s">
        <v>2622</v>
      </c>
      <c r="B1584" s="55" t="s">
        <v>2614</v>
      </c>
      <c r="C1584" s="56" t="s">
        <v>2617</v>
      </c>
      <c r="D1584" s="56"/>
      <c r="E1584" s="56">
        <v>1</v>
      </c>
      <c r="F1584" s="56">
        <v>2</v>
      </c>
      <c r="G1584" s="56">
        <v>0</v>
      </c>
      <c r="H1584" s="56">
        <v>3</v>
      </c>
      <c r="I1584" s="56">
        <v>31</v>
      </c>
      <c r="J1584" s="104">
        <v>9.6774193548387094E-2</v>
      </c>
      <c r="K1584" s="56" t="s">
        <v>2623</v>
      </c>
      <c r="L1584" s="56" t="s">
        <v>2618</v>
      </c>
      <c r="M1584" s="56" t="s">
        <v>2619</v>
      </c>
      <c r="N1584" s="56">
        <v>100</v>
      </c>
      <c r="O1584" s="56"/>
      <c r="P1584" s="56"/>
      <c r="Q1584" s="56"/>
      <c r="R1584" s="56" t="s">
        <v>63</v>
      </c>
      <c r="S1584" s="57" t="s">
        <v>250</v>
      </c>
      <c r="T1584" s="58" t="s">
        <v>7330</v>
      </c>
      <c r="U1584" s="56" t="s">
        <v>13</v>
      </c>
      <c r="V1584" s="58" t="s">
        <v>13</v>
      </c>
      <c r="W1584" s="58" t="s">
        <v>7330</v>
      </c>
      <c r="X1584" s="58" t="s">
        <v>13</v>
      </c>
      <c r="Y1584" s="58" t="s">
        <v>13</v>
      </c>
      <c r="Z1584" s="58" t="s">
        <v>7330</v>
      </c>
      <c r="AA1584" s="58" t="s">
        <v>13</v>
      </c>
      <c r="AB1584" s="58" t="s">
        <v>13</v>
      </c>
      <c r="AC1584" s="56" t="s">
        <v>13</v>
      </c>
      <c r="AD1584" s="56" t="s">
        <v>13</v>
      </c>
      <c r="AE1584" s="56" t="s">
        <v>13</v>
      </c>
      <c r="AF1584" s="56" t="s">
        <v>13</v>
      </c>
      <c r="AG1584" s="56" t="s">
        <v>13</v>
      </c>
      <c r="AH1584" s="56" t="s">
        <v>13</v>
      </c>
    </row>
    <row r="1585" spans="1:34" ht="24.9" customHeight="1" x14ac:dyDescent="0.3">
      <c r="A1585" s="54" t="s">
        <v>4206</v>
      </c>
      <c r="B1585" s="55" t="s">
        <v>4197</v>
      </c>
      <c r="C1585" s="56" t="s">
        <v>4201</v>
      </c>
      <c r="D1585" s="56" t="s">
        <v>4198</v>
      </c>
      <c r="E1585" s="56">
        <v>2</v>
      </c>
      <c r="F1585" s="56">
        <v>2</v>
      </c>
      <c r="G1585" s="56">
        <v>2</v>
      </c>
      <c r="H1585" s="56">
        <v>6</v>
      </c>
      <c r="I1585" s="56">
        <v>22</v>
      </c>
      <c r="J1585" s="104">
        <v>0.27272727272727271</v>
      </c>
      <c r="K1585" s="56" t="s">
        <v>4207</v>
      </c>
      <c r="L1585" s="56" t="s">
        <v>4202</v>
      </c>
      <c r="M1585" s="56" t="s">
        <v>4203</v>
      </c>
      <c r="N1585" s="56">
        <v>100</v>
      </c>
      <c r="O1585" s="56"/>
      <c r="P1585" s="56"/>
      <c r="Q1585" s="56"/>
      <c r="R1585" s="56" t="s">
        <v>18</v>
      </c>
      <c r="S1585" s="56" t="s">
        <v>465</v>
      </c>
      <c r="T1585" s="58" t="s">
        <v>13</v>
      </c>
      <c r="U1585" s="56" t="s">
        <v>13</v>
      </c>
      <c r="V1585" s="58" t="s">
        <v>7330</v>
      </c>
      <c r="W1585" s="58" t="s">
        <v>13</v>
      </c>
      <c r="X1585" s="58" t="s">
        <v>13</v>
      </c>
      <c r="Y1585" s="58" t="s">
        <v>7330</v>
      </c>
      <c r="Z1585" s="58" t="s">
        <v>7330</v>
      </c>
      <c r="AA1585" s="58" t="s">
        <v>13</v>
      </c>
      <c r="AB1585" s="58" t="s">
        <v>13</v>
      </c>
      <c r="AC1585" s="56" t="s">
        <v>13</v>
      </c>
      <c r="AD1585" s="56" t="s">
        <v>13</v>
      </c>
      <c r="AE1585" s="56" t="s">
        <v>7330</v>
      </c>
      <c r="AF1585" s="56" t="s">
        <v>13</v>
      </c>
      <c r="AG1585" s="56" t="s">
        <v>13</v>
      </c>
      <c r="AH1585" s="56" t="s">
        <v>7330</v>
      </c>
    </row>
    <row r="1586" spans="1:34" ht="24.9" customHeight="1" x14ac:dyDescent="0.3">
      <c r="A1586" s="54" t="s">
        <v>5027</v>
      </c>
      <c r="B1586" s="55" t="s">
        <v>5024</v>
      </c>
      <c r="C1586" s="56" t="s">
        <v>110</v>
      </c>
      <c r="D1586" s="56"/>
      <c r="E1586" s="56">
        <v>0</v>
      </c>
      <c r="F1586" s="56">
        <v>2</v>
      </c>
      <c r="G1586" s="56">
        <v>1</v>
      </c>
      <c r="H1586" s="56">
        <v>3</v>
      </c>
      <c r="I1586" s="56">
        <v>40</v>
      </c>
      <c r="J1586" s="104">
        <v>7.4999999999999997E-2</v>
      </c>
      <c r="K1586" s="56" t="s">
        <v>5028</v>
      </c>
      <c r="L1586" s="56" t="s">
        <v>13</v>
      </c>
      <c r="M1586" s="56" t="s">
        <v>13</v>
      </c>
      <c r="N1586" s="56" t="s">
        <v>13</v>
      </c>
      <c r="O1586" s="56"/>
      <c r="P1586" s="56"/>
      <c r="Q1586" s="56"/>
      <c r="R1586" s="56" t="s">
        <v>18</v>
      </c>
      <c r="S1586" s="56" t="s">
        <v>113</v>
      </c>
      <c r="T1586" s="58" t="s">
        <v>13</v>
      </c>
      <c r="U1586" s="56" t="s">
        <v>13</v>
      </c>
      <c r="V1586" s="58" t="s">
        <v>7330</v>
      </c>
      <c r="W1586" s="58" t="s">
        <v>13</v>
      </c>
      <c r="X1586" s="58" t="s">
        <v>13</v>
      </c>
      <c r="Y1586" s="58" t="s">
        <v>7330</v>
      </c>
      <c r="Z1586" s="58" t="s">
        <v>13</v>
      </c>
      <c r="AA1586" s="58" t="s">
        <v>13</v>
      </c>
      <c r="AB1586" s="58" t="s">
        <v>13</v>
      </c>
      <c r="AC1586" s="56" t="s">
        <v>13</v>
      </c>
      <c r="AD1586" s="56" t="s">
        <v>13</v>
      </c>
      <c r="AE1586" s="56" t="s">
        <v>13</v>
      </c>
      <c r="AF1586" s="56" t="s">
        <v>13</v>
      </c>
      <c r="AG1586" s="56" t="s">
        <v>13</v>
      </c>
      <c r="AH1586" s="56" t="s">
        <v>7330</v>
      </c>
    </row>
    <row r="1587" spans="1:34" ht="24.9" customHeight="1" x14ac:dyDescent="0.3">
      <c r="A1587" s="54" t="s">
        <v>2270</v>
      </c>
      <c r="B1587" s="55" t="s">
        <v>2253</v>
      </c>
      <c r="C1587" s="56" t="s">
        <v>2256</v>
      </c>
      <c r="D1587" s="56"/>
      <c r="E1587" s="56">
        <v>2</v>
      </c>
      <c r="F1587" s="56">
        <v>2</v>
      </c>
      <c r="G1587" s="56">
        <v>4</v>
      </c>
      <c r="H1587" s="56">
        <v>8</v>
      </c>
      <c r="I1587" s="56">
        <v>14</v>
      </c>
      <c r="J1587" s="104">
        <v>0.5714285714285714</v>
      </c>
      <c r="K1587" s="56" t="s">
        <v>2271</v>
      </c>
      <c r="L1587" s="56" t="s">
        <v>2257</v>
      </c>
      <c r="M1587" s="56" t="s">
        <v>2258</v>
      </c>
      <c r="N1587" s="56">
        <v>100</v>
      </c>
      <c r="O1587" s="56"/>
      <c r="P1587" s="56"/>
      <c r="Q1587" s="56"/>
      <c r="R1587" s="56" t="s">
        <v>18</v>
      </c>
      <c r="S1587" s="56" t="s">
        <v>149</v>
      </c>
      <c r="T1587" s="58" t="s">
        <v>7330</v>
      </c>
      <c r="U1587" s="56" t="s">
        <v>13</v>
      </c>
      <c r="V1587" s="58" t="s">
        <v>13</v>
      </c>
      <c r="W1587" s="58" t="s">
        <v>7330</v>
      </c>
      <c r="X1587" s="58" t="s">
        <v>13</v>
      </c>
      <c r="Y1587" s="58" t="s">
        <v>13</v>
      </c>
      <c r="Z1587" s="58" t="s">
        <v>7330</v>
      </c>
      <c r="AA1587" s="58" t="s">
        <v>13</v>
      </c>
      <c r="AB1587" s="58" t="s">
        <v>13</v>
      </c>
      <c r="AC1587" s="56" t="s">
        <v>13</v>
      </c>
      <c r="AD1587" s="56" t="s">
        <v>13</v>
      </c>
      <c r="AE1587" s="56" t="s">
        <v>13</v>
      </c>
      <c r="AF1587" s="56" t="s">
        <v>13</v>
      </c>
      <c r="AG1587" s="56" t="s">
        <v>13</v>
      </c>
      <c r="AH1587" s="56" t="s">
        <v>13</v>
      </c>
    </row>
    <row r="1588" spans="1:34" ht="24.9" customHeight="1" x14ac:dyDescent="0.3">
      <c r="A1588" s="54" t="s">
        <v>4602</v>
      </c>
      <c r="B1588" s="55" t="s">
        <v>4597</v>
      </c>
      <c r="C1588" s="56" t="s">
        <v>4601</v>
      </c>
      <c r="D1588" s="56" t="s">
        <v>4598</v>
      </c>
      <c r="E1588" s="56">
        <v>1</v>
      </c>
      <c r="F1588" s="56">
        <v>1</v>
      </c>
      <c r="G1588" s="56">
        <v>0</v>
      </c>
      <c r="H1588" s="56">
        <v>2</v>
      </c>
      <c r="I1588" s="56">
        <v>14</v>
      </c>
      <c r="J1588" s="104">
        <v>0.14285714285714285</v>
      </c>
      <c r="K1588" s="56" t="s">
        <v>4603</v>
      </c>
      <c r="L1588" s="56" t="s">
        <v>13</v>
      </c>
      <c r="M1588" s="56" t="s">
        <v>13</v>
      </c>
      <c r="N1588" s="56" t="s">
        <v>13</v>
      </c>
      <c r="O1588" s="56"/>
      <c r="P1588" s="56"/>
      <c r="Q1588" s="56"/>
      <c r="R1588" s="56" t="s">
        <v>18</v>
      </c>
      <c r="S1588" s="57" t="s">
        <v>130</v>
      </c>
      <c r="T1588" s="58" t="s">
        <v>7330</v>
      </c>
      <c r="U1588" s="56" t="s">
        <v>13</v>
      </c>
      <c r="V1588" s="58" t="s">
        <v>13</v>
      </c>
      <c r="W1588" s="58" t="s">
        <v>7330</v>
      </c>
      <c r="X1588" s="58" t="s">
        <v>13</v>
      </c>
      <c r="Y1588" s="58" t="s">
        <v>13</v>
      </c>
      <c r="Z1588" s="58" t="s">
        <v>13</v>
      </c>
      <c r="AA1588" s="58" t="s">
        <v>13</v>
      </c>
      <c r="AB1588" s="58" t="s">
        <v>13</v>
      </c>
      <c r="AC1588" s="56" t="s">
        <v>13</v>
      </c>
      <c r="AD1588" s="56" t="s">
        <v>13</v>
      </c>
      <c r="AE1588" s="56" t="s">
        <v>13</v>
      </c>
      <c r="AF1588" s="56" t="s">
        <v>13</v>
      </c>
      <c r="AG1588" s="56" t="s">
        <v>13</v>
      </c>
      <c r="AH1588" s="56" t="s">
        <v>13</v>
      </c>
    </row>
    <row r="1589" spans="1:34" ht="24.9" customHeight="1" x14ac:dyDescent="0.3">
      <c r="A1589" s="54" t="s">
        <v>5527</v>
      </c>
      <c r="B1589" s="55" t="s">
        <v>5518</v>
      </c>
      <c r="C1589" s="56" t="s">
        <v>110</v>
      </c>
      <c r="D1589" s="56"/>
      <c r="E1589" s="56">
        <v>6</v>
      </c>
      <c r="F1589" s="56">
        <v>2</v>
      </c>
      <c r="G1589" s="56">
        <v>0</v>
      </c>
      <c r="H1589" s="56">
        <v>8</v>
      </c>
      <c r="I1589" s="56">
        <v>18</v>
      </c>
      <c r="J1589" s="104">
        <v>0.44444444444444442</v>
      </c>
      <c r="K1589" s="56" t="s">
        <v>5528</v>
      </c>
      <c r="L1589" s="56" t="s">
        <v>5521</v>
      </c>
      <c r="M1589" s="56" t="s">
        <v>202</v>
      </c>
      <c r="N1589" s="56">
        <v>100</v>
      </c>
      <c r="O1589" s="57" t="s">
        <v>17906</v>
      </c>
      <c r="P1589" s="57" t="s">
        <v>5522</v>
      </c>
      <c r="Q1589" s="57">
        <v>100</v>
      </c>
      <c r="R1589" s="56" t="s">
        <v>112</v>
      </c>
      <c r="S1589" s="57" t="s">
        <v>250</v>
      </c>
      <c r="T1589" s="58" t="s">
        <v>7330</v>
      </c>
      <c r="U1589" s="56" t="s">
        <v>13</v>
      </c>
      <c r="V1589" s="58" t="s">
        <v>13</v>
      </c>
      <c r="W1589" s="58" t="s">
        <v>7330</v>
      </c>
      <c r="X1589" s="58" t="s">
        <v>13</v>
      </c>
      <c r="Y1589" s="58" t="s">
        <v>13</v>
      </c>
      <c r="Z1589" s="58" t="s">
        <v>13</v>
      </c>
      <c r="AA1589" s="58" t="s">
        <v>13</v>
      </c>
      <c r="AB1589" s="58" t="s">
        <v>13</v>
      </c>
      <c r="AC1589" s="56" t="s">
        <v>13</v>
      </c>
      <c r="AD1589" s="56" t="s">
        <v>13</v>
      </c>
      <c r="AE1589" s="56" t="s">
        <v>13</v>
      </c>
      <c r="AF1589" s="56" t="s">
        <v>13</v>
      </c>
      <c r="AG1589" s="56" t="s">
        <v>13</v>
      </c>
      <c r="AH1589" s="56" t="s">
        <v>13</v>
      </c>
    </row>
    <row r="1590" spans="1:34" ht="24.9" customHeight="1" x14ac:dyDescent="0.3">
      <c r="A1590" s="54" t="s">
        <v>947</v>
      </c>
      <c r="B1590" s="55" t="s">
        <v>945</v>
      </c>
      <c r="C1590" s="56" t="s">
        <v>949</v>
      </c>
      <c r="D1590" s="56" t="s">
        <v>946</v>
      </c>
      <c r="E1590" s="56">
        <v>1</v>
      </c>
      <c r="F1590" s="56">
        <v>0</v>
      </c>
      <c r="G1590" s="56">
        <v>0</v>
      </c>
      <c r="H1590" s="56">
        <v>1</v>
      </c>
      <c r="I1590" s="56">
        <v>12</v>
      </c>
      <c r="J1590" s="104">
        <v>8.3333333333333329E-2</v>
      </c>
      <c r="K1590" s="56" t="s">
        <v>948</v>
      </c>
      <c r="L1590" s="56" t="s">
        <v>950</v>
      </c>
      <c r="M1590" s="56" t="s">
        <v>949</v>
      </c>
      <c r="N1590" s="56" t="s">
        <v>7377</v>
      </c>
      <c r="O1590" s="56"/>
      <c r="P1590" s="56"/>
      <c r="Q1590" s="56"/>
      <c r="R1590" s="56" t="s">
        <v>18</v>
      </c>
      <c r="S1590" s="56" t="s">
        <v>102</v>
      </c>
      <c r="T1590" s="58" t="s">
        <v>7330</v>
      </c>
      <c r="U1590" s="56" t="s">
        <v>13</v>
      </c>
      <c r="V1590" s="58" t="s">
        <v>13</v>
      </c>
      <c r="W1590" s="58" t="s">
        <v>7330</v>
      </c>
      <c r="X1590" s="58" t="s">
        <v>13</v>
      </c>
      <c r="Y1590" s="58" t="s">
        <v>13</v>
      </c>
      <c r="Z1590" s="58" t="s">
        <v>13</v>
      </c>
      <c r="AA1590" s="58" t="s">
        <v>13</v>
      </c>
      <c r="AB1590" s="58" t="s">
        <v>13</v>
      </c>
      <c r="AC1590" s="56" t="s">
        <v>13</v>
      </c>
      <c r="AD1590" s="56" t="s">
        <v>13</v>
      </c>
      <c r="AE1590" s="56" t="s">
        <v>13</v>
      </c>
      <c r="AF1590" s="56" t="s">
        <v>13</v>
      </c>
      <c r="AG1590" s="56" t="s">
        <v>13</v>
      </c>
      <c r="AH1590" s="56" t="s">
        <v>13</v>
      </c>
    </row>
    <row r="1591" spans="1:34" ht="24.9" customHeight="1" x14ac:dyDescent="0.3">
      <c r="A1591" s="59" t="s">
        <v>5593</v>
      </c>
      <c r="B1591" s="60" t="s">
        <v>5591</v>
      </c>
      <c r="C1591" s="57" t="s">
        <v>5595</v>
      </c>
      <c r="D1591" s="57" t="s">
        <v>5592</v>
      </c>
      <c r="E1591" s="57">
        <v>0</v>
      </c>
      <c r="F1591" s="57">
        <v>1</v>
      </c>
      <c r="G1591" s="57">
        <v>0</v>
      </c>
      <c r="H1591" s="57">
        <v>1</v>
      </c>
      <c r="I1591" s="57">
        <v>11</v>
      </c>
      <c r="J1591" s="104">
        <v>9.0909090909090912E-2</v>
      </c>
      <c r="K1591" s="56" t="s">
        <v>5594</v>
      </c>
      <c r="L1591" s="57" t="s">
        <v>5596</v>
      </c>
      <c r="M1591" s="57" t="s">
        <v>5595</v>
      </c>
      <c r="N1591" s="57">
        <v>100</v>
      </c>
      <c r="O1591" s="57"/>
      <c r="P1591" s="57"/>
      <c r="Q1591" s="57"/>
      <c r="R1591" s="57" t="s">
        <v>18</v>
      </c>
      <c r="S1591" s="57" t="s">
        <v>418</v>
      </c>
      <c r="T1591" s="61" t="s">
        <v>13</v>
      </c>
      <c r="U1591" s="56" t="s">
        <v>7330</v>
      </c>
      <c r="V1591" s="61" t="s">
        <v>13</v>
      </c>
      <c r="W1591" s="61" t="s">
        <v>13</v>
      </c>
      <c r="X1591" s="61" t="s">
        <v>7330</v>
      </c>
      <c r="Y1591" s="61" t="s">
        <v>13</v>
      </c>
      <c r="Z1591" s="61" t="s">
        <v>13</v>
      </c>
      <c r="AA1591" s="58" t="s">
        <v>7330</v>
      </c>
      <c r="AB1591" s="61" t="s">
        <v>13</v>
      </c>
      <c r="AC1591" s="56" t="s">
        <v>13</v>
      </c>
      <c r="AD1591" s="56" t="s">
        <v>13</v>
      </c>
      <c r="AE1591" s="56" t="s">
        <v>13</v>
      </c>
      <c r="AF1591" s="56" t="s">
        <v>13</v>
      </c>
      <c r="AG1591" s="56" t="s">
        <v>13</v>
      </c>
      <c r="AH1591" s="56" t="s">
        <v>13</v>
      </c>
    </row>
    <row r="1592" spans="1:34" ht="24.9" customHeight="1" x14ac:dyDescent="0.3">
      <c r="A1592" s="59" t="s">
        <v>3905</v>
      </c>
      <c r="B1592" s="60" t="s">
        <v>3903</v>
      </c>
      <c r="C1592" s="57" t="s">
        <v>3907</v>
      </c>
      <c r="D1592" s="57" t="s">
        <v>3904</v>
      </c>
      <c r="E1592" s="57">
        <v>2</v>
      </c>
      <c r="F1592" s="57">
        <v>3</v>
      </c>
      <c r="G1592" s="57">
        <v>0</v>
      </c>
      <c r="H1592" s="57">
        <v>5</v>
      </c>
      <c r="I1592" s="57">
        <v>28</v>
      </c>
      <c r="J1592" s="104">
        <v>0.17857142857142858</v>
      </c>
      <c r="K1592" s="56" t="s">
        <v>3906</v>
      </c>
      <c r="L1592" s="57" t="s">
        <v>3908</v>
      </c>
      <c r="M1592" s="57" t="s">
        <v>3907</v>
      </c>
      <c r="N1592" s="57">
        <v>100</v>
      </c>
      <c r="O1592" s="57"/>
      <c r="P1592" s="57"/>
      <c r="Q1592" s="57"/>
      <c r="R1592" s="57" t="s">
        <v>18</v>
      </c>
      <c r="S1592" s="56" t="s">
        <v>680</v>
      </c>
      <c r="T1592" s="61" t="s">
        <v>13</v>
      </c>
      <c r="U1592" s="56" t="s">
        <v>7330</v>
      </c>
      <c r="V1592" s="61" t="s">
        <v>13</v>
      </c>
      <c r="W1592" s="61" t="s">
        <v>13</v>
      </c>
      <c r="X1592" s="61" t="s">
        <v>13</v>
      </c>
      <c r="Y1592" s="61" t="s">
        <v>13</v>
      </c>
      <c r="Z1592" s="61" t="s">
        <v>13</v>
      </c>
      <c r="AA1592" s="61" t="s">
        <v>13</v>
      </c>
      <c r="AB1592" s="61" t="s">
        <v>13</v>
      </c>
      <c r="AC1592" s="56" t="s">
        <v>13</v>
      </c>
      <c r="AD1592" s="56" t="s">
        <v>13</v>
      </c>
      <c r="AE1592" s="56" t="s">
        <v>13</v>
      </c>
      <c r="AF1592" s="56" t="s">
        <v>13</v>
      </c>
      <c r="AG1592" s="56" t="s">
        <v>7330</v>
      </c>
      <c r="AH1592" s="56" t="s">
        <v>13</v>
      </c>
    </row>
    <row r="1593" spans="1:34" ht="24.9" customHeight="1" x14ac:dyDescent="0.3">
      <c r="A1593" s="54" t="s">
        <v>1436</v>
      </c>
      <c r="B1593" s="55" t="s">
        <v>1427</v>
      </c>
      <c r="C1593" s="56" t="s">
        <v>1431</v>
      </c>
      <c r="D1593" s="56" t="s">
        <v>1428</v>
      </c>
      <c r="E1593" s="56">
        <v>2</v>
      </c>
      <c r="F1593" s="56">
        <v>1</v>
      </c>
      <c r="G1593" s="56">
        <v>5</v>
      </c>
      <c r="H1593" s="56">
        <v>8</v>
      </c>
      <c r="I1593" s="56">
        <v>15</v>
      </c>
      <c r="J1593" s="104">
        <v>0.53333333333333333</v>
      </c>
      <c r="K1593" s="56" t="s">
        <v>1437</v>
      </c>
      <c r="L1593" s="57" t="s">
        <v>1432</v>
      </c>
      <c r="M1593" s="57" t="s">
        <v>1431</v>
      </c>
      <c r="N1593" s="57">
        <v>100</v>
      </c>
      <c r="O1593" s="57"/>
      <c r="P1593" s="57"/>
      <c r="Q1593" s="57"/>
      <c r="R1593" s="56" t="s">
        <v>18</v>
      </c>
      <c r="S1593" s="57" t="s">
        <v>79</v>
      </c>
      <c r="T1593" s="58" t="s">
        <v>13</v>
      </c>
      <c r="U1593" s="56" t="s">
        <v>13</v>
      </c>
      <c r="V1593" s="58" t="s">
        <v>7330</v>
      </c>
      <c r="W1593" s="58" t="s">
        <v>13</v>
      </c>
      <c r="X1593" s="58" t="s">
        <v>13</v>
      </c>
      <c r="Y1593" s="58" t="s">
        <v>7330</v>
      </c>
      <c r="Z1593" s="58" t="s">
        <v>13</v>
      </c>
      <c r="AA1593" s="58" t="s">
        <v>13</v>
      </c>
      <c r="AB1593" s="58" t="s">
        <v>7330</v>
      </c>
      <c r="AC1593" s="56" t="s">
        <v>13</v>
      </c>
      <c r="AD1593" s="56" t="s">
        <v>13</v>
      </c>
      <c r="AE1593" s="56" t="s">
        <v>7330</v>
      </c>
      <c r="AF1593" s="56" t="s">
        <v>13</v>
      </c>
      <c r="AG1593" s="56" t="s">
        <v>13</v>
      </c>
      <c r="AH1593" s="56" t="s">
        <v>7330</v>
      </c>
    </row>
    <row r="1594" spans="1:34" ht="24.9" customHeight="1" x14ac:dyDescent="0.3">
      <c r="A1594" s="54" t="s">
        <v>6490</v>
      </c>
      <c r="B1594" s="55" t="s">
        <v>6481</v>
      </c>
      <c r="C1594" s="56" t="s">
        <v>6485</v>
      </c>
      <c r="D1594" s="56" t="s">
        <v>6482</v>
      </c>
      <c r="E1594" s="56">
        <v>3</v>
      </c>
      <c r="F1594" s="56">
        <v>2</v>
      </c>
      <c r="G1594" s="56">
        <v>1</v>
      </c>
      <c r="H1594" s="56">
        <v>6</v>
      </c>
      <c r="I1594" s="56">
        <v>55</v>
      </c>
      <c r="J1594" s="104">
        <v>0.10909090909090909</v>
      </c>
      <c r="K1594" s="56" t="s">
        <v>6491</v>
      </c>
      <c r="L1594" s="56" t="s">
        <v>13</v>
      </c>
      <c r="M1594" s="56" t="s">
        <v>13</v>
      </c>
      <c r="N1594" s="56" t="s">
        <v>13</v>
      </c>
      <c r="O1594" s="56"/>
      <c r="P1594" s="56"/>
      <c r="Q1594" s="56"/>
      <c r="R1594" s="56" t="s">
        <v>18</v>
      </c>
      <c r="S1594" s="56" t="s">
        <v>250</v>
      </c>
      <c r="T1594" s="58" t="s">
        <v>7330</v>
      </c>
      <c r="U1594" s="56" t="s">
        <v>13</v>
      </c>
      <c r="V1594" s="58" t="s">
        <v>13</v>
      </c>
      <c r="W1594" s="58" t="s">
        <v>7330</v>
      </c>
      <c r="X1594" s="58" t="s">
        <v>13</v>
      </c>
      <c r="Y1594" s="58" t="s">
        <v>13</v>
      </c>
      <c r="Z1594" s="58" t="s">
        <v>13</v>
      </c>
      <c r="AA1594" s="58" t="s">
        <v>13</v>
      </c>
      <c r="AB1594" s="58" t="s">
        <v>13</v>
      </c>
      <c r="AC1594" s="56" t="s">
        <v>7330</v>
      </c>
      <c r="AD1594" s="56" t="s">
        <v>13</v>
      </c>
      <c r="AE1594" s="56" t="s">
        <v>13</v>
      </c>
      <c r="AF1594" s="56" t="s">
        <v>13</v>
      </c>
      <c r="AG1594" s="56" t="s">
        <v>13</v>
      </c>
      <c r="AH1594" s="56" t="s">
        <v>13</v>
      </c>
    </row>
    <row r="1595" spans="1:34" ht="24.9" customHeight="1" x14ac:dyDescent="0.3">
      <c r="A1595" s="59" t="s">
        <v>4247</v>
      </c>
      <c r="B1595" s="60" t="s">
        <v>4241</v>
      </c>
      <c r="C1595" s="57" t="s">
        <v>3581</v>
      </c>
      <c r="D1595" s="57" t="s">
        <v>4242</v>
      </c>
      <c r="E1595" s="57">
        <v>5</v>
      </c>
      <c r="F1595" s="57">
        <v>2</v>
      </c>
      <c r="G1595" s="57">
        <v>6</v>
      </c>
      <c r="H1595" s="57">
        <v>13</v>
      </c>
      <c r="I1595" s="57">
        <v>36</v>
      </c>
      <c r="J1595" s="104">
        <v>0.3611111111111111</v>
      </c>
      <c r="K1595" s="56" t="s">
        <v>4248</v>
      </c>
      <c r="L1595" s="57" t="s">
        <v>4245</v>
      </c>
      <c r="M1595" s="57" t="s">
        <v>4246</v>
      </c>
      <c r="N1595" s="57">
        <v>100</v>
      </c>
      <c r="O1595" s="57"/>
      <c r="P1595" s="57"/>
      <c r="Q1595" s="57"/>
      <c r="R1595" s="57" t="s">
        <v>18</v>
      </c>
      <c r="S1595" s="56" t="s">
        <v>465</v>
      </c>
      <c r="T1595" s="61" t="s">
        <v>13</v>
      </c>
      <c r="U1595" s="56" t="s">
        <v>7330</v>
      </c>
      <c r="V1595" s="61" t="s">
        <v>13</v>
      </c>
      <c r="W1595" s="61" t="s">
        <v>13</v>
      </c>
      <c r="X1595" s="61" t="s">
        <v>7330</v>
      </c>
      <c r="Y1595" s="61" t="s">
        <v>13</v>
      </c>
      <c r="Z1595" s="61" t="s">
        <v>13</v>
      </c>
      <c r="AA1595" s="61" t="s">
        <v>13</v>
      </c>
      <c r="AB1595" s="61" t="s">
        <v>13</v>
      </c>
      <c r="AC1595" s="56" t="s">
        <v>13</v>
      </c>
      <c r="AD1595" s="56" t="s">
        <v>7330</v>
      </c>
      <c r="AE1595" s="56" t="s">
        <v>13</v>
      </c>
      <c r="AF1595" s="56" t="s">
        <v>13</v>
      </c>
      <c r="AG1595" s="56" t="s">
        <v>13</v>
      </c>
      <c r="AH1595" s="56" t="s">
        <v>13</v>
      </c>
    </row>
    <row r="1596" spans="1:34" ht="24.9" customHeight="1" x14ac:dyDescent="0.3">
      <c r="A1596" s="59" t="s">
        <v>6285</v>
      </c>
      <c r="B1596" s="60" t="s">
        <v>6284</v>
      </c>
      <c r="C1596" s="57" t="s">
        <v>6287</v>
      </c>
      <c r="D1596" s="57"/>
      <c r="E1596" s="57">
        <v>0</v>
      </c>
      <c r="F1596" s="57">
        <v>1</v>
      </c>
      <c r="G1596" s="57">
        <v>0</v>
      </c>
      <c r="H1596" s="57">
        <v>1</v>
      </c>
      <c r="I1596" s="57">
        <v>10</v>
      </c>
      <c r="J1596" s="104">
        <v>0.1</v>
      </c>
      <c r="K1596" s="56" t="s">
        <v>6286</v>
      </c>
      <c r="L1596" s="57" t="s">
        <v>6288</v>
      </c>
      <c r="M1596" s="57" t="s">
        <v>6289</v>
      </c>
      <c r="N1596" s="57" t="s">
        <v>7384</v>
      </c>
      <c r="O1596" s="57"/>
      <c r="P1596" s="57"/>
      <c r="Q1596" s="57"/>
      <c r="R1596" s="57" t="s">
        <v>18</v>
      </c>
      <c r="S1596" s="57" t="s">
        <v>403</v>
      </c>
      <c r="T1596" s="61" t="s">
        <v>13</v>
      </c>
      <c r="U1596" s="56" t="s">
        <v>7330</v>
      </c>
      <c r="V1596" s="61" t="s">
        <v>13</v>
      </c>
      <c r="W1596" s="61" t="s">
        <v>13</v>
      </c>
      <c r="X1596" s="61" t="s">
        <v>7330</v>
      </c>
      <c r="Y1596" s="61" t="s">
        <v>13</v>
      </c>
      <c r="Z1596" s="61" t="s">
        <v>13</v>
      </c>
      <c r="AA1596" s="61" t="s">
        <v>13</v>
      </c>
      <c r="AB1596" s="61" t="s">
        <v>13</v>
      </c>
      <c r="AC1596" s="56" t="s">
        <v>13</v>
      </c>
      <c r="AD1596" s="56" t="s">
        <v>7330</v>
      </c>
      <c r="AE1596" s="56" t="s">
        <v>13</v>
      </c>
      <c r="AF1596" s="56" t="s">
        <v>13</v>
      </c>
      <c r="AG1596" s="56" t="s">
        <v>13</v>
      </c>
      <c r="AH1596" s="56" t="s">
        <v>13</v>
      </c>
    </row>
    <row r="1597" spans="1:34" ht="24.9" customHeight="1" x14ac:dyDescent="0.3">
      <c r="A1597" s="54" t="s">
        <v>5328</v>
      </c>
      <c r="B1597" s="55" t="s">
        <v>5321</v>
      </c>
      <c r="C1597" s="56" t="s">
        <v>5325</v>
      </c>
      <c r="D1597" s="56" t="s">
        <v>5322</v>
      </c>
      <c r="E1597" s="56">
        <v>1</v>
      </c>
      <c r="F1597" s="56">
        <v>0</v>
      </c>
      <c r="G1597" s="56">
        <v>5</v>
      </c>
      <c r="H1597" s="56">
        <v>6</v>
      </c>
      <c r="I1597" s="56">
        <v>6</v>
      </c>
      <c r="J1597" s="104">
        <v>1</v>
      </c>
      <c r="K1597" s="56" t="s">
        <v>5329</v>
      </c>
      <c r="L1597" s="56" t="s">
        <v>5326</v>
      </c>
      <c r="M1597" s="56" t="s">
        <v>5327</v>
      </c>
      <c r="N1597" s="56">
        <v>100</v>
      </c>
      <c r="O1597" s="56"/>
      <c r="P1597" s="56"/>
      <c r="Q1597" s="56"/>
      <c r="R1597" s="56" t="s">
        <v>18</v>
      </c>
      <c r="S1597" s="56" t="s">
        <v>680</v>
      </c>
      <c r="T1597" s="58" t="s">
        <v>13</v>
      </c>
      <c r="U1597" s="56" t="s">
        <v>13</v>
      </c>
      <c r="V1597" s="58" t="s">
        <v>7330</v>
      </c>
      <c r="W1597" s="58" t="s">
        <v>13</v>
      </c>
      <c r="X1597" s="58" t="s">
        <v>13</v>
      </c>
      <c r="Y1597" s="58" t="s">
        <v>7330</v>
      </c>
      <c r="Z1597" s="58" t="s">
        <v>13</v>
      </c>
      <c r="AA1597" s="58" t="s">
        <v>13</v>
      </c>
      <c r="AB1597" s="58" t="s">
        <v>7330</v>
      </c>
      <c r="AC1597" s="56" t="s">
        <v>13</v>
      </c>
      <c r="AD1597" s="56" t="s">
        <v>13</v>
      </c>
      <c r="AE1597" s="56" t="s">
        <v>7330</v>
      </c>
      <c r="AF1597" s="56" t="s">
        <v>13</v>
      </c>
      <c r="AG1597" s="56" t="s">
        <v>13</v>
      </c>
      <c r="AH1597" s="56" t="s">
        <v>7330</v>
      </c>
    </row>
    <row r="1598" spans="1:34" ht="24.9" customHeight="1" x14ac:dyDescent="0.3">
      <c r="A1598" s="54" t="s">
        <v>30</v>
      </c>
      <c r="B1598" s="55" t="s">
        <v>21</v>
      </c>
      <c r="C1598" s="56" t="s">
        <v>26</v>
      </c>
      <c r="D1598" s="56" t="s">
        <v>22</v>
      </c>
      <c r="E1598" s="56">
        <v>2</v>
      </c>
      <c r="F1598" s="56">
        <v>1</v>
      </c>
      <c r="G1598" s="56">
        <v>1</v>
      </c>
      <c r="H1598" s="56">
        <v>4</v>
      </c>
      <c r="I1598" s="56">
        <v>12</v>
      </c>
      <c r="J1598" s="104">
        <v>0.33333333333333331</v>
      </c>
      <c r="K1598" s="56" t="s">
        <v>31</v>
      </c>
      <c r="L1598" s="56" t="s">
        <v>27</v>
      </c>
      <c r="M1598" s="56" t="s">
        <v>28</v>
      </c>
      <c r="N1598" s="56">
        <v>100</v>
      </c>
      <c r="O1598" s="56"/>
      <c r="P1598" s="56"/>
      <c r="Q1598" s="56"/>
      <c r="R1598" s="56" t="s">
        <v>18</v>
      </c>
      <c r="S1598" s="57" t="s">
        <v>19</v>
      </c>
      <c r="T1598" s="58" t="s">
        <v>13</v>
      </c>
      <c r="U1598" s="56" t="s">
        <v>13</v>
      </c>
      <c r="V1598" s="58" t="s">
        <v>7330</v>
      </c>
      <c r="W1598" s="58" t="s">
        <v>13</v>
      </c>
      <c r="X1598" s="58" t="s">
        <v>13</v>
      </c>
      <c r="Y1598" s="58" t="s">
        <v>7330</v>
      </c>
      <c r="Z1598" s="58" t="s">
        <v>13</v>
      </c>
      <c r="AA1598" s="58" t="s">
        <v>13</v>
      </c>
      <c r="AB1598" s="58" t="s">
        <v>7330</v>
      </c>
      <c r="AC1598" s="56" t="s">
        <v>13</v>
      </c>
      <c r="AD1598" s="56" t="s">
        <v>13</v>
      </c>
      <c r="AE1598" s="56" t="s">
        <v>7330</v>
      </c>
      <c r="AF1598" s="56" t="s">
        <v>13</v>
      </c>
      <c r="AG1598" s="56" t="s">
        <v>13</v>
      </c>
      <c r="AH1598" s="56" t="s">
        <v>7330</v>
      </c>
    </row>
    <row r="1599" spans="1:34" ht="24.9" customHeight="1" x14ac:dyDescent="0.3">
      <c r="A1599" s="54" t="s">
        <v>5194</v>
      </c>
      <c r="B1599" s="55" t="s">
        <v>5180</v>
      </c>
      <c r="C1599" s="56" t="s">
        <v>5184</v>
      </c>
      <c r="D1599" s="56" t="s">
        <v>5181</v>
      </c>
      <c r="E1599" s="56">
        <v>2</v>
      </c>
      <c r="F1599" s="56">
        <v>4</v>
      </c>
      <c r="G1599" s="56">
        <v>1</v>
      </c>
      <c r="H1599" s="56">
        <v>7</v>
      </c>
      <c r="I1599" s="56">
        <v>19</v>
      </c>
      <c r="J1599" s="104">
        <v>0.36842105263157893</v>
      </c>
      <c r="K1599" s="56" t="s">
        <v>5195</v>
      </c>
      <c r="L1599" s="56" t="s">
        <v>5185</v>
      </c>
      <c r="M1599" s="56" t="s">
        <v>5184</v>
      </c>
      <c r="N1599" s="56">
        <v>100</v>
      </c>
      <c r="O1599" s="56"/>
      <c r="P1599" s="56"/>
      <c r="Q1599" s="56"/>
      <c r="R1599" s="56" t="s">
        <v>18</v>
      </c>
      <c r="S1599" s="56" t="s">
        <v>403</v>
      </c>
      <c r="T1599" s="58" t="s">
        <v>7330</v>
      </c>
      <c r="U1599" s="56" t="s">
        <v>13</v>
      </c>
      <c r="V1599" s="58" t="s">
        <v>13</v>
      </c>
      <c r="W1599" s="58" t="s">
        <v>13</v>
      </c>
      <c r="X1599" s="58" t="s">
        <v>13</v>
      </c>
      <c r="Y1599" s="58" t="s">
        <v>13</v>
      </c>
      <c r="Z1599" s="58" t="s">
        <v>7330</v>
      </c>
      <c r="AA1599" s="58" t="s">
        <v>13</v>
      </c>
      <c r="AB1599" s="58" t="s">
        <v>13</v>
      </c>
      <c r="AC1599" s="56" t="s">
        <v>13</v>
      </c>
      <c r="AD1599" s="56" t="s">
        <v>13</v>
      </c>
      <c r="AE1599" s="56" t="s">
        <v>13</v>
      </c>
      <c r="AF1599" s="56" t="s">
        <v>13</v>
      </c>
      <c r="AG1599" s="56" t="s">
        <v>13</v>
      </c>
      <c r="AH1599" s="56" t="s">
        <v>13</v>
      </c>
    </row>
    <row r="1600" spans="1:34" ht="24.9" customHeight="1" x14ac:dyDescent="0.3">
      <c r="A1600" s="54" t="s">
        <v>6084</v>
      </c>
      <c r="B1600" s="55" t="s">
        <v>6043</v>
      </c>
      <c r="C1600" s="56" t="s">
        <v>6047</v>
      </c>
      <c r="D1600" s="56" t="s">
        <v>6044</v>
      </c>
      <c r="E1600" s="56">
        <v>7</v>
      </c>
      <c r="F1600" s="56">
        <v>7</v>
      </c>
      <c r="G1600" s="56">
        <v>10</v>
      </c>
      <c r="H1600" s="56">
        <v>24</v>
      </c>
      <c r="I1600" s="56">
        <v>52</v>
      </c>
      <c r="J1600" s="104">
        <v>0.46153846153846156</v>
      </c>
      <c r="K1600" s="56" t="s">
        <v>6085</v>
      </c>
      <c r="L1600" s="56" t="s">
        <v>6048</v>
      </c>
      <c r="M1600" s="56" t="s">
        <v>6049</v>
      </c>
      <c r="N1600" s="56">
        <v>100</v>
      </c>
      <c r="O1600" s="56"/>
      <c r="P1600" s="56"/>
      <c r="Q1600" s="56"/>
      <c r="R1600" s="56" t="s">
        <v>18</v>
      </c>
      <c r="S1600" s="56" t="s">
        <v>680</v>
      </c>
      <c r="T1600" s="58" t="s">
        <v>7330</v>
      </c>
      <c r="U1600" s="56" t="s">
        <v>13</v>
      </c>
      <c r="V1600" s="58" t="s">
        <v>13</v>
      </c>
      <c r="W1600" s="58" t="s">
        <v>7330</v>
      </c>
      <c r="X1600" s="58" t="s">
        <v>13</v>
      </c>
      <c r="Y1600" s="58" t="s">
        <v>13</v>
      </c>
      <c r="Z1600" s="58" t="s">
        <v>13</v>
      </c>
      <c r="AA1600" s="58" t="s">
        <v>13</v>
      </c>
      <c r="AB1600" s="58" t="s">
        <v>13</v>
      </c>
      <c r="AC1600" s="56" t="s">
        <v>13</v>
      </c>
      <c r="AD1600" s="56" t="s">
        <v>13</v>
      </c>
      <c r="AE1600" s="56" t="s">
        <v>13</v>
      </c>
      <c r="AF1600" s="56" t="s">
        <v>13</v>
      </c>
      <c r="AG1600" s="56" t="s">
        <v>13</v>
      </c>
      <c r="AH1600" s="56" t="s">
        <v>13</v>
      </c>
    </row>
    <row r="1601" spans="1:34" ht="24.9" customHeight="1" x14ac:dyDescent="0.3">
      <c r="A1601" s="54" t="s">
        <v>2188</v>
      </c>
      <c r="B1601" s="55" t="s">
        <v>2182</v>
      </c>
      <c r="C1601" s="56" t="s">
        <v>110</v>
      </c>
      <c r="D1601" s="56"/>
      <c r="E1601" s="56">
        <v>1</v>
      </c>
      <c r="F1601" s="56">
        <v>1</v>
      </c>
      <c r="G1601" s="56">
        <v>0</v>
      </c>
      <c r="H1601" s="56">
        <v>2</v>
      </c>
      <c r="I1601" s="56">
        <v>12</v>
      </c>
      <c r="J1601" s="104">
        <v>0.16666666666666666</v>
      </c>
      <c r="K1601" s="56" t="s">
        <v>2189</v>
      </c>
      <c r="L1601" s="56" t="s">
        <v>2185</v>
      </c>
      <c r="M1601" s="56" t="s">
        <v>110</v>
      </c>
      <c r="N1601" s="56" t="s">
        <v>7372</v>
      </c>
      <c r="O1601" s="56" t="s">
        <v>18005</v>
      </c>
      <c r="P1601" s="56" t="s">
        <v>2186</v>
      </c>
      <c r="Q1601" s="56" t="s">
        <v>7386</v>
      </c>
      <c r="R1601" s="56" t="s">
        <v>18</v>
      </c>
      <c r="S1601" s="57" t="s">
        <v>130</v>
      </c>
      <c r="T1601" s="58" t="s">
        <v>7330</v>
      </c>
      <c r="U1601" s="56" t="s">
        <v>13</v>
      </c>
      <c r="V1601" s="58" t="s">
        <v>13</v>
      </c>
      <c r="W1601" s="58" t="s">
        <v>7330</v>
      </c>
      <c r="X1601" s="58" t="s">
        <v>13</v>
      </c>
      <c r="Y1601" s="58" t="s">
        <v>13</v>
      </c>
      <c r="Z1601" s="58" t="s">
        <v>13</v>
      </c>
      <c r="AA1601" s="58" t="s">
        <v>13</v>
      </c>
      <c r="AB1601" s="58" t="s">
        <v>13</v>
      </c>
      <c r="AC1601" s="56" t="s">
        <v>7330</v>
      </c>
      <c r="AD1601" s="56" t="s">
        <v>13</v>
      </c>
      <c r="AE1601" s="56" t="s">
        <v>13</v>
      </c>
      <c r="AF1601" s="56" t="s">
        <v>13</v>
      </c>
      <c r="AG1601" s="56" t="s">
        <v>13</v>
      </c>
      <c r="AH1601" s="56" t="s">
        <v>13</v>
      </c>
    </row>
    <row r="1602" spans="1:34" ht="24.9" customHeight="1" x14ac:dyDescent="0.3">
      <c r="A1602" s="54" t="s">
        <v>431</v>
      </c>
      <c r="B1602" s="55" t="s">
        <v>419</v>
      </c>
      <c r="C1602" s="56" t="s">
        <v>423</v>
      </c>
      <c r="D1602" s="56" t="s">
        <v>420</v>
      </c>
      <c r="E1602" s="56">
        <v>1</v>
      </c>
      <c r="F1602" s="56">
        <v>3</v>
      </c>
      <c r="G1602" s="56">
        <v>3</v>
      </c>
      <c r="H1602" s="56">
        <v>7</v>
      </c>
      <c r="I1602" s="56">
        <v>25</v>
      </c>
      <c r="J1602" s="104">
        <v>0.28000000000000003</v>
      </c>
      <c r="K1602" s="56" t="s">
        <v>432</v>
      </c>
      <c r="L1602" s="56" t="s">
        <v>424</v>
      </c>
      <c r="M1602" s="56" t="s">
        <v>423</v>
      </c>
      <c r="N1602" s="56" t="s">
        <v>7372</v>
      </c>
      <c r="O1602" s="56"/>
      <c r="P1602" s="56"/>
      <c r="Q1602" s="56"/>
      <c r="R1602" s="56" t="s">
        <v>18</v>
      </c>
      <c r="S1602" s="56" t="s">
        <v>102</v>
      </c>
      <c r="T1602" s="58" t="s">
        <v>13</v>
      </c>
      <c r="U1602" s="56" t="s">
        <v>13</v>
      </c>
      <c r="V1602" s="58" t="s">
        <v>7330</v>
      </c>
      <c r="W1602" s="58" t="s">
        <v>13</v>
      </c>
      <c r="X1602" s="58" t="s">
        <v>13</v>
      </c>
      <c r="Y1602" s="58" t="s">
        <v>7330</v>
      </c>
      <c r="Z1602" s="58" t="s">
        <v>13</v>
      </c>
      <c r="AA1602" s="58" t="s">
        <v>7330</v>
      </c>
      <c r="AB1602" s="58" t="s">
        <v>13</v>
      </c>
      <c r="AC1602" s="56" t="s">
        <v>13</v>
      </c>
      <c r="AD1602" s="56" t="s">
        <v>7330</v>
      </c>
      <c r="AE1602" s="56" t="s">
        <v>13</v>
      </c>
      <c r="AF1602" s="56" t="s">
        <v>13</v>
      </c>
      <c r="AG1602" s="56" t="s">
        <v>13</v>
      </c>
      <c r="AH1602" s="56" t="s">
        <v>13</v>
      </c>
    </row>
    <row r="1603" spans="1:34" ht="24.9" customHeight="1" x14ac:dyDescent="0.3">
      <c r="A1603" s="59" t="s">
        <v>4468</v>
      </c>
      <c r="B1603" s="60" t="s">
        <v>4463</v>
      </c>
      <c r="C1603" s="57" t="s">
        <v>410</v>
      </c>
      <c r="D1603" s="57"/>
      <c r="E1603" s="57">
        <v>8</v>
      </c>
      <c r="F1603" s="57">
        <v>3</v>
      </c>
      <c r="G1603" s="57">
        <v>5</v>
      </c>
      <c r="H1603" s="57">
        <v>16</v>
      </c>
      <c r="I1603" s="57">
        <v>31</v>
      </c>
      <c r="J1603" s="104">
        <v>0.5161290322580645</v>
      </c>
      <c r="K1603" s="56" t="s">
        <v>4469</v>
      </c>
      <c r="L1603" s="57" t="s">
        <v>4466</v>
      </c>
      <c r="M1603" s="57" t="s">
        <v>4467</v>
      </c>
      <c r="N1603" s="57" t="s">
        <v>7377</v>
      </c>
      <c r="O1603" s="57"/>
      <c r="P1603" s="57"/>
      <c r="Q1603" s="57"/>
      <c r="R1603" s="57" t="s">
        <v>63</v>
      </c>
      <c r="S1603" s="56" t="s">
        <v>250</v>
      </c>
      <c r="T1603" s="61" t="s">
        <v>13</v>
      </c>
      <c r="U1603" s="56" t="s">
        <v>7330</v>
      </c>
      <c r="V1603" s="61" t="s">
        <v>13</v>
      </c>
      <c r="W1603" s="61" t="s">
        <v>13</v>
      </c>
      <c r="X1603" s="61" t="s">
        <v>13</v>
      </c>
      <c r="Y1603" s="61" t="s">
        <v>13</v>
      </c>
      <c r="Z1603" s="61" t="s">
        <v>13</v>
      </c>
      <c r="AA1603" s="61" t="s">
        <v>13</v>
      </c>
      <c r="AB1603" s="61" t="s">
        <v>13</v>
      </c>
      <c r="AC1603" s="56" t="s">
        <v>13</v>
      </c>
      <c r="AD1603" s="56" t="s">
        <v>7330</v>
      </c>
      <c r="AE1603" s="56" t="s">
        <v>13</v>
      </c>
      <c r="AF1603" s="56" t="s">
        <v>13</v>
      </c>
      <c r="AG1603" s="56" t="s">
        <v>13</v>
      </c>
      <c r="AH1603" s="56" t="s">
        <v>13</v>
      </c>
    </row>
    <row r="1604" spans="1:34" ht="24.9" customHeight="1" x14ac:dyDescent="0.3">
      <c r="A1604" s="54" t="s">
        <v>4485</v>
      </c>
      <c r="B1604" s="55" t="s">
        <v>4463</v>
      </c>
      <c r="C1604" s="56" t="s">
        <v>410</v>
      </c>
      <c r="D1604" s="56"/>
      <c r="E1604" s="56">
        <v>8</v>
      </c>
      <c r="F1604" s="56">
        <v>3</v>
      </c>
      <c r="G1604" s="56">
        <v>5</v>
      </c>
      <c r="H1604" s="56">
        <v>16</v>
      </c>
      <c r="I1604" s="56">
        <v>31</v>
      </c>
      <c r="J1604" s="104">
        <v>0.5161290322580645</v>
      </c>
      <c r="K1604" s="56" t="s">
        <v>4471</v>
      </c>
      <c r="L1604" s="56" t="s">
        <v>4466</v>
      </c>
      <c r="M1604" s="56" t="s">
        <v>4467</v>
      </c>
      <c r="N1604" s="56" t="s">
        <v>7377</v>
      </c>
      <c r="O1604" s="56"/>
      <c r="P1604" s="56"/>
      <c r="Q1604" s="56"/>
      <c r="R1604" s="56" t="s">
        <v>63</v>
      </c>
      <c r="S1604" s="56" t="s">
        <v>250</v>
      </c>
      <c r="T1604" s="58" t="s">
        <v>7330</v>
      </c>
      <c r="U1604" s="56" t="s">
        <v>13</v>
      </c>
      <c r="V1604" s="58" t="s">
        <v>13</v>
      </c>
      <c r="W1604" s="58" t="s">
        <v>7330</v>
      </c>
      <c r="X1604" s="58" t="s">
        <v>13</v>
      </c>
      <c r="Y1604" s="58" t="s">
        <v>13</v>
      </c>
      <c r="Z1604" s="58" t="s">
        <v>13</v>
      </c>
      <c r="AA1604" s="58" t="s">
        <v>13</v>
      </c>
      <c r="AB1604" s="58" t="s">
        <v>13</v>
      </c>
      <c r="AC1604" s="56" t="s">
        <v>13</v>
      </c>
      <c r="AD1604" s="56" t="s">
        <v>13</v>
      </c>
      <c r="AE1604" s="56" t="s">
        <v>13</v>
      </c>
      <c r="AF1604" s="56" t="s">
        <v>13</v>
      </c>
      <c r="AG1604" s="56" t="s">
        <v>13</v>
      </c>
      <c r="AH1604" s="56" t="s">
        <v>13</v>
      </c>
    </row>
    <row r="1605" spans="1:34" ht="24.9" customHeight="1" x14ac:dyDescent="0.3">
      <c r="A1605" s="54" t="s">
        <v>3925</v>
      </c>
      <c r="B1605" s="55" t="s">
        <v>3917</v>
      </c>
      <c r="C1605" s="56" t="s">
        <v>3921</v>
      </c>
      <c r="D1605" s="56" t="s">
        <v>3918</v>
      </c>
      <c r="E1605" s="56">
        <v>2</v>
      </c>
      <c r="F1605" s="56">
        <v>1</v>
      </c>
      <c r="G1605" s="56">
        <v>0</v>
      </c>
      <c r="H1605" s="56">
        <v>3</v>
      </c>
      <c r="I1605" s="56">
        <v>8</v>
      </c>
      <c r="J1605" s="104">
        <v>0.375</v>
      </c>
      <c r="K1605" s="56" t="s">
        <v>3926</v>
      </c>
      <c r="L1605" s="56" t="s">
        <v>3922</v>
      </c>
      <c r="M1605" s="56" t="s">
        <v>3923</v>
      </c>
      <c r="N1605" s="56">
        <v>100</v>
      </c>
      <c r="O1605" s="56"/>
      <c r="P1605" s="56"/>
      <c r="Q1605" s="56"/>
      <c r="R1605" s="56" t="s">
        <v>18</v>
      </c>
      <c r="S1605" s="56" t="s">
        <v>534</v>
      </c>
      <c r="T1605" s="58" t="s">
        <v>7330</v>
      </c>
      <c r="U1605" s="56" t="s">
        <v>13</v>
      </c>
      <c r="V1605" s="58" t="s">
        <v>13</v>
      </c>
      <c r="W1605" s="58" t="s">
        <v>7330</v>
      </c>
      <c r="X1605" s="58" t="s">
        <v>13</v>
      </c>
      <c r="Y1605" s="58" t="s">
        <v>13</v>
      </c>
      <c r="Z1605" s="58" t="s">
        <v>13</v>
      </c>
      <c r="AA1605" s="58" t="s">
        <v>13</v>
      </c>
      <c r="AB1605" s="58" t="s">
        <v>13</v>
      </c>
      <c r="AC1605" s="56" t="s">
        <v>7330</v>
      </c>
      <c r="AD1605" s="56" t="s">
        <v>13</v>
      </c>
      <c r="AE1605" s="56" t="s">
        <v>13</v>
      </c>
      <c r="AF1605" s="56" t="s">
        <v>13</v>
      </c>
      <c r="AG1605" s="56" t="s">
        <v>13</v>
      </c>
      <c r="AH1605" s="56" t="s">
        <v>13</v>
      </c>
    </row>
    <row r="1606" spans="1:34" ht="24.9" customHeight="1" x14ac:dyDescent="0.3">
      <c r="A1606" s="54" t="s">
        <v>152</v>
      </c>
      <c r="B1606" s="55" t="s">
        <v>143</v>
      </c>
      <c r="C1606" s="56" t="s">
        <v>147</v>
      </c>
      <c r="D1606" s="56" t="s">
        <v>144</v>
      </c>
      <c r="E1606" s="56">
        <v>2</v>
      </c>
      <c r="F1606" s="56">
        <v>0</v>
      </c>
      <c r="G1606" s="56">
        <v>4</v>
      </c>
      <c r="H1606" s="56">
        <v>6</v>
      </c>
      <c r="I1606" s="56">
        <v>10</v>
      </c>
      <c r="J1606" s="104">
        <v>0.6</v>
      </c>
      <c r="K1606" s="56" t="s">
        <v>153</v>
      </c>
      <c r="L1606" s="56" t="s">
        <v>148</v>
      </c>
      <c r="M1606" s="56" t="s">
        <v>147</v>
      </c>
      <c r="N1606" s="56">
        <v>100</v>
      </c>
      <c r="O1606" s="56"/>
      <c r="P1606" s="56"/>
      <c r="Q1606" s="56"/>
      <c r="R1606" s="56" t="s">
        <v>18</v>
      </c>
      <c r="S1606" s="56" t="s">
        <v>149</v>
      </c>
      <c r="T1606" s="58" t="s">
        <v>13</v>
      </c>
      <c r="U1606" s="56" t="s">
        <v>13</v>
      </c>
      <c r="V1606" s="58" t="s">
        <v>7330</v>
      </c>
      <c r="W1606" s="58" t="s">
        <v>13</v>
      </c>
      <c r="X1606" s="58" t="s">
        <v>13</v>
      </c>
      <c r="Y1606" s="58" t="s">
        <v>7330</v>
      </c>
      <c r="Z1606" s="58" t="s">
        <v>7330</v>
      </c>
      <c r="AA1606" s="58" t="s">
        <v>13</v>
      </c>
      <c r="AB1606" s="58" t="s">
        <v>13</v>
      </c>
      <c r="AC1606" s="56" t="s">
        <v>13</v>
      </c>
      <c r="AD1606" s="56" t="s">
        <v>13</v>
      </c>
      <c r="AE1606" s="56" t="s">
        <v>7330</v>
      </c>
      <c r="AF1606" s="56" t="s">
        <v>7330</v>
      </c>
      <c r="AG1606" s="56" t="s">
        <v>13</v>
      </c>
      <c r="AH1606" s="56" t="s">
        <v>13</v>
      </c>
    </row>
    <row r="1607" spans="1:34" ht="24.9" customHeight="1" x14ac:dyDescent="0.3">
      <c r="A1607" s="54" t="s">
        <v>5769</v>
      </c>
      <c r="B1607" s="55" t="s">
        <v>5768</v>
      </c>
      <c r="C1607" s="56" t="s">
        <v>1471</v>
      </c>
      <c r="D1607" s="56"/>
      <c r="E1607" s="56">
        <v>0</v>
      </c>
      <c r="F1607" s="56">
        <v>0</v>
      </c>
      <c r="G1607" s="56">
        <v>1</v>
      </c>
      <c r="H1607" s="56">
        <v>1</v>
      </c>
      <c r="I1607" s="56">
        <v>6</v>
      </c>
      <c r="J1607" s="104">
        <v>0.16666666666666666</v>
      </c>
      <c r="K1607" s="56" t="s">
        <v>5770</v>
      </c>
      <c r="L1607" s="56" t="s">
        <v>5771</v>
      </c>
      <c r="M1607" s="56" t="s">
        <v>5772</v>
      </c>
      <c r="N1607" s="56">
        <v>100</v>
      </c>
      <c r="O1607" s="56"/>
      <c r="P1607" s="56"/>
      <c r="Q1607" s="56"/>
      <c r="R1607" s="56" t="s">
        <v>18</v>
      </c>
      <c r="S1607" s="56" t="s">
        <v>79</v>
      </c>
      <c r="T1607" s="58" t="s">
        <v>13</v>
      </c>
      <c r="U1607" s="56" t="s">
        <v>13</v>
      </c>
      <c r="V1607" s="58" t="s">
        <v>7330</v>
      </c>
      <c r="W1607" s="58" t="s">
        <v>13</v>
      </c>
      <c r="X1607" s="58" t="s">
        <v>13</v>
      </c>
      <c r="Y1607" s="58" t="s">
        <v>7330</v>
      </c>
      <c r="Z1607" s="58" t="s">
        <v>13</v>
      </c>
      <c r="AA1607" s="58" t="s">
        <v>13</v>
      </c>
      <c r="AB1607" s="58" t="s">
        <v>13</v>
      </c>
      <c r="AC1607" s="56" t="s">
        <v>13</v>
      </c>
      <c r="AD1607" s="56" t="s">
        <v>7330</v>
      </c>
      <c r="AE1607" s="56" t="s">
        <v>13</v>
      </c>
      <c r="AF1607" s="56" t="s">
        <v>13</v>
      </c>
      <c r="AG1607" s="56" t="s">
        <v>13</v>
      </c>
      <c r="AH1607" s="56" t="s">
        <v>7330</v>
      </c>
    </row>
    <row r="1608" spans="1:34" ht="24.9" customHeight="1" x14ac:dyDescent="0.3">
      <c r="A1608" s="54" t="s">
        <v>6206</v>
      </c>
      <c r="B1608" s="55" t="s">
        <v>6200</v>
      </c>
      <c r="C1608" s="56" t="s">
        <v>110</v>
      </c>
      <c r="D1608" s="56"/>
      <c r="E1608" s="56">
        <v>9</v>
      </c>
      <c r="F1608" s="56">
        <v>0</v>
      </c>
      <c r="G1608" s="56">
        <v>1</v>
      </c>
      <c r="H1608" s="56">
        <v>10</v>
      </c>
      <c r="I1608" s="56">
        <v>20</v>
      </c>
      <c r="J1608" s="104">
        <v>0.5</v>
      </c>
      <c r="K1608" s="56" t="s">
        <v>6207</v>
      </c>
      <c r="L1608" s="56" t="s">
        <v>6203</v>
      </c>
      <c r="M1608" s="56" t="s">
        <v>202</v>
      </c>
      <c r="N1608" s="56">
        <v>100</v>
      </c>
      <c r="O1608" s="56" t="s">
        <v>17920</v>
      </c>
      <c r="P1608" s="56" t="s">
        <v>6204</v>
      </c>
      <c r="Q1608" s="56">
        <v>100</v>
      </c>
      <c r="R1608" s="56" t="s">
        <v>63</v>
      </c>
      <c r="S1608" s="56" t="s">
        <v>149</v>
      </c>
      <c r="T1608" s="58" t="s">
        <v>7330</v>
      </c>
      <c r="U1608" s="56" t="s">
        <v>13</v>
      </c>
      <c r="V1608" s="58" t="s">
        <v>13</v>
      </c>
      <c r="W1608" s="58" t="s">
        <v>7330</v>
      </c>
      <c r="X1608" s="58" t="s">
        <v>13</v>
      </c>
      <c r="Y1608" s="58" t="s">
        <v>13</v>
      </c>
      <c r="Z1608" s="58" t="s">
        <v>13</v>
      </c>
      <c r="AA1608" s="58" t="s">
        <v>13</v>
      </c>
      <c r="AB1608" s="58" t="s">
        <v>13</v>
      </c>
      <c r="AC1608" s="56" t="s">
        <v>7330</v>
      </c>
      <c r="AD1608" s="56" t="s">
        <v>13</v>
      </c>
      <c r="AE1608" s="56" t="s">
        <v>13</v>
      </c>
      <c r="AF1608" s="56" t="s">
        <v>13</v>
      </c>
      <c r="AG1608" s="56" t="s">
        <v>13</v>
      </c>
      <c r="AH1608" s="56" t="s">
        <v>13</v>
      </c>
    </row>
    <row r="1609" spans="1:34" ht="24.9" customHeight="1" x14ac:dyDescent="0.3">
      <c r="A1609" s="54" t="s">
        <v>4966</v>
      </c>
      <c r="B1609" s="55" t="s">
        <v>4960</v>
      </c>
      <c r="C1609" s="56" t="s">
        <v>4964</v>
      </c>
      <c r="D1609" s="56" t="s">
        <v>4961</v>
      </c>
      <c r="E1609" s="56">
        <v>0</v>
      </c>
      <c r="F1609" s="56">
        <v>0</v>
      </c>
      <c r="G1609" s="56">
        <v>2</v>
      </c>
      <c r="H1609" s="56">
        <v>2</v>
      </c>
      <c r="I1609" s="56">
        <v>7</v>
      </c>
      <c r="J1609" s="104">
        <v>0.2857142857142857</v>
      </c>
      <c r="K1609" s="56" t="s">
        <v>4967</v>
      </c>
      <c r="L1609" s="56" t="s">
        <v>4965</v>
      </c>
      <c r="M1609" s="56" t="s">
        <v>4964</v>
      </c>
      <c r="N1609" s="56">
        <v>100</v>
      </c>
      <c r="O1609" s="56"/>
      <c r="P1609" s="56"/>
      <c r="Q1609" s="56"/>
      <c r="R1609" s="56" t="s">
        <v>18</v>
      </c>
      <c r="S1609" s="56" t="s">
        <v>102</v>
      </c>
      <c r="T1609" s="58" t="s">
        <v>13</v>
      </c>
      <c r="U1609" s="56" t="s">
        <v>13</v>
      </c>
      <c r="V1609" s="58" t="s">
        <v>7330</v>
      </c>
      <c r="W1609" s="58" t="s">
        <v>7330</v>
      </c>
      <c r="X1609" s="58" t="s">
        <v>13</v>
      </c>
      <c r="Y1609" s="58" t="s">
        <v>13</v>
      </c>
      <c r="Z1609" s="58" t="s">
        <v>7330</v>
      </c>
      <c r="AA1609" s="58" t="s">
        <v>13</v>
      </c>
      <c r="AB1609" s="58" t="s">
        <v>13</v>
      </c>
      <c r="AC1609" s="56" t="s">
        <v>7330</v>
      </c>
      <c r="AD1609" s="56" t="s">
        <v>13</v>
      </c>
      <c r="AE1609" s="56" t="s">
        <v>13</v>
      </c>
      <c r="AF1609" s="56" t="s">
        <v>13</v>
      </c>
      <c r="AG1609" s="56" t="s">
        <v>13</v>
      </c>
      <c r="AH1609" s="56" t="s">
        <v>7330</v>
      </c>
    </row>
    <row r="1610" spans="1:34" ht="24.9" customHeight="1" x14ac:dyDescent="0.3">
      <c r="A1610" s="59" t="s">
        <v>4864</v>
      </c>
      <c r="B1610" s="60" t="s">
        <v>4862</v>
      </c>
      <c r="C1610" s="57" t="s">
        <v>4866</v>
      </c>
      <c r="D1610" s="57" t="s">
        <v>4863</v>
      </c>
      <c r="E1610" s="57">
        <v>0</v>
      </c>
      <c r="F1610" s="57">
        <v>1</v>
      </c>
      <c r="G1610" s="57">
        <v>0</v>
      </c>
      <c r="H1610" s="57">
        <v>1</v>
      </c>
      <c r="I1610" s="57">
        <v>25</v>
      </c>
      <c r="J1610" s="104">
        <v>0.04</v>
      </c>
      <c r="K1610" s="56" t="s">
        <v>4865</v>
      </c>
      <c r="L1610" s="57" t="s">
        <v>4867</v>
      </c>
      <c r="M1610" s="57" t="s">
        <v>202</v>
      </c>
      <c r="N1610" s="57" t="s">
        <v>7372</v>
      </c>
      <c r="O1610" s="57"/>
      <c r="P1610" s="57"/>
      <c r="Q1610" s="57"/>
      <c r="R1610" s="57" t="s">
        <v>18</v>
      </c>
      <c r="S1610" s="57" t="s">
        <v>55</v>
      </c>
      <c r="T1610" s="61" t="s">
        <v>13</v>
      </c>
      <c r="U1610" s="56" t="s">
        <v>7330</v>
      </c>
      <c r="V1610" s="61" t="s">
        <v>13</v>
      </c>
      <c r="W1610" s="61" t="s">
        <v>13</v>
      </c>
      <c r="X1610" s="61" t="s">
        <v>7330</v>
      </c>
      <c r="Y1610" s="61" t="s">
        <v>13</v>
      </c>
      <c r="Z1610" s="61" t="s">
        <v>13</v>
      </c>
      <c r="AA1610" s="61" t="s">
        <v>13</v>
      </c>
      <c r="AB1610" s="61" t="s">
        <v>13</v>
      </c>
      <c r="AC1610" s="56" t="s">
        <v>13</v>
      </c>
      <c r="AD1610" s="56" t="s">
        <v>7330</v>
      </c>
      <c r="AE1610" s="56" t="s">
        <v>13</v>
      </c>
      <c r="AF1610" s="56" t="s">
        <v>13</v>
      </c>
      <c r="AG1610" s="56" t="s">
        <v>13</v>
      </c>
      <c r="AH1610" s="56" t="s">
        <v>13</v>
      </c>
    </row>
    <row r="1611" spans="1:34" ht="24.9" customHeight="1" x14ac:dyDescent="0.3">
      <c r="A1611" s="54" t="s">
        <v>783</v>
      </c>
      <c r="B1611" s="55" t="s">
        <v>770</v>
      </c>
      <c r="C1611" s="56" t="s">
        <v>774</v>
      </c>
      <c r="D1611" s="56" t="s">
        <v>771</v>
      </c>
      <c r="E1611" s="56">
        <v>1</v>
      </c>
      <c r="F1611" s="56">
        <v>2</v>
      </c>
      <c r="G1611" s="56">
        <v>2</v>
      </c>
      <c r="H1611" s="56">
        <v>5</v>
      </c>
      <c r="I1611" s="56">
        <v>21</v>
      </c>
      <c r="J1611" s="104">
        <v>0.23809523809523808</v>
      </c>
      <c r="K1611" s="56" t="s">
        <v>784</v>
      </c>
      <c r="L1611" s="56" t="s">
        <v>775</v>
      </c>
      <c r="M1611" s="56" t="s">
        <v>776</v>
      </c>
      <c r="N1611" s="56">
        <v>100</v>
      </c>
      <c r="O1611" s="56"/>
      <c r="P1611" s="56"/>
      <c r="Q1611" s="56"/>
      <c r="R1611" s="56" t="s">
        <v>18</v>
      </c>
      <c r="S1611" s="57" t="s">
        <v>102</v>
      </c>
      <c r="T1611" s="58" t="s">
        <v>7330</v>
      </c>
      <c r="U1611" s="56" t="s">
        <v>13</v>
      </c>
      <c r="V1611" s="58" t="s">
        <v>13</v>
      </c>
      <c r="W1611" s="58" t="s">
        <v>7330</v>
      </c>
      <c r="X1611" s="58" t="s">
        <v>13</v>
      </c>
      <c r="Y1611" s="58" t="s">
        <v>13</v>
      </c>
      <c r="Z1611" s="58" t="s">
        <v>13</v>
      </c>
      <c r="AA1611" s="58" t="s">
        <v>13</v>
      </c>
      <c r="AB1611" s="58" t="s">
        <v>13</v>
      </c>
      <c r="AC1611" s="56" t="s">
        <v>13</v>
      </c>
      <c r="AD1611" s="56" t="s">
        <v>13</v>
      </c>
      <c r="AE1611" s="56" t="s">
        <v>13</v>
      </c>
      <c r="AF1611" s="56" t="s">
        <v>13</v>
      </c>
      <c r="AG1611" s="56" t="s">
        <v>13</v>
      </c>
      <c r="AH1611" s="56" t="s">
        <v>13</v>
      </c>
    </row>
    <row r="1612" spans="1:34" ht="24.9" customHeight="1" x14ac:dyDescent="0.3">
      <c r="A1612" s="54" t="s">
        <v>5135</v>
      </c>
      <c r="B1612" s="55" t="s">
        <v>5130</v>
      </c>
      <c r="C1612" s="56" t="s">
        <v>110</v>
      </c>
      <c r="D1612" s="56"/>
      <c r="E1612" s="56">
        <v>3</v>
      </c>
      <c r="F1612" s="56">
        <v>0</v>
      </c>
      <c r="G1612" s="56">
        <v>1</v>
      </c>
      <c r="H1612" s="56">
        <v>4</v>
      </c>
      <c r="I1612" s="56">
        <v>19</v>
      </c>
      <c r="J1612" s="104">
        <v>0.21052631578947367</v>
      </c>
      <c r="K1612" s="56" t="s">
        <v>5136</v>
      </c>
      <c r="L1612" s="56" t="s">
        <v>5133</v>
      </c>
      <c r="M1612" s="56" t="s">
        <v>110</v>
      </c>
      <c r="N1612" s="56">
        <v>100</v>
      </c>
      <c r="O1612" s="56" t="s">
        <v>17952</v>
      </c>
      <c r="P1612" s="56" t="s">
        <v>5134</v>
      </c>
      <c r="Q1612" s="56">
        <v>100</v>
      </c>
      <c r="R1612" s="56" t="s">
        <v>402</v>
      </c>
      <c r="S1612" s="56" t="s">
        <v>250</v>
      </c>
      <c r="T1612" s="58" t="s">
        <v>7330</v>
      </c>
      <c r="U1612" s="56" t="s">
        <v>13</v>
      </c>
      <c r="V1612" s="58" t="s">
        <v>13</v>
      </c>
      <c r="W1612" s="58" t="s">
        <v>7330</v>
      </c>
      <c r="X1612" s="58" t="s">
        <v>13</v>
      </c>
      <c r="Y1612" s="58" t="s">
        <v>13</v>
      </c>
      <c r="Z1612" s="58" t="s">
        <v>13</v>
      </c>
      <c r="AA1612" s="58" t="s">
        <v>13</v>
      </c>
      <c r="AB1612" s="58" t="s">
        <v>13</v>
      </c>
      <c r="AC1612" s="56" t="s">
        <v>13</v>
      </c>
      <c r="AD1612" s="56" t="s">
        <v>13</v>
      </c>
      <c r="AE1612" s="56" t="s">
        <v>13</v>
      </c>
      <c r="AF1612" s="56" t="s">
        <v>7330</v>
      </c>
      <c r="AG1612" s="56" t="s">
        <v>13</v>
      </c>
      <c r="AH1612" s="56" t="s">
        <v>13</v>
      </c>
    </row>
    <row r="1613" spans="1:34" ht="24.9" customHeight="1" x14ac:dyDescent="0.3">
      <c r="A1613" s="54" t="s">
        <v>2405</v>
      </c>
      <c r="B1613" s="55" t="s">
        <v>2383</v>
      </c>
      <c r="C1613" s="56" t="s">
        <v>2387</v>
      </c>
      <c r="D1613" s="56" t="s">
        <v>2384</v>
      </c>
      <c r="E1613" s="56">
        <v>6</v>
      </c>
      <c r="F1613" s="56">
        <v>0</v>
      </c>
      <c r="G1613" s="56">
        <v>8</v>
      </c>
      <c r="H1613" s="56">
        <v>14</v>
      </c>
      <c r="I1613" s="56">
        <v>28</v>
      </c>
      <c r="J1613" s="104">
        <v>0.5</v>
      </c>
      <c r="K1613" s="56" t="s">
        <v>2406</v>
      </c>
      <c r="L1613" s="56" t="s">
        <v>2388</v>
      </c>
      <c r="M1613" s="56" t="s">
        <v>2389</v>
      </c>
      <c r="N1613" s="56" t="s">
        <v>7378</v>
      </c>
      <c r="O1613" s="56"/>
      <c r="P1613" s="56"/>
      <c r="Q1613" s="56"/>
      <c r="R1613" s="56" t="s">
        <v>63</v>
      </c>
      <c r="S1613" s="56" t="s">
        <v>250</v>
      </c>
      <c r="T1613" s="58" t="s">
        <v>7330</v>
      </c>
      <c r="U1613" s="56" t="s">
        <v>13</v>
      </c>
      <c r="V1613" s="58" t="s">
        <v>13</v>
      </c>
      <c r="W1613" s="58" t="s">
        <v>7330</v>
      </c>
      <c r="X1613" s="58" t="s">
        <v>13</v>
      </c>
      <c r="Y1613" s="58" t="s">
        <v>13</v>
      </c>
      <c r="Z1613" s="58" t="s">
        <v>7330</v>
      </c>
      <c r="AA1613" s="58" t="s">
        <v>13</v>
      </c>
      <c r="AB1613" s="58" t="s">
        <v>13</v>
      </c>
      <c r="AC1613" s="56" t="s">
        <v>7330</v>
      </c>
      <c r="AD1613" s="56" t="s">
        <v>13</v>
      </c>
      <c r="AE1613" s="56" t="s">
        <v>13</v>
      </c>
      <c r="AF1613" s="56" t="s">
        <v>7330</v>
      </c>
      <c r="AG1613" s="56" t="s">
        <v>13</v>
      </c>
      <c r="AH1613" s="56" t="s">
        <v>13</v>
      </c>
    </row>
    <row r="1614" spans="1:34" ht="24.9" customHeight="1" x14ac:dyDescent="0.3">
      <c r="A1614" s="54" t="s">
        <v>601</v>
      </c>
      <c r="B1614" s="55" t="s">
        <v>594</v>
      </c>
      <c r="C1614" s="56" t="s">
        <v>598</v>
      </c>
      <c r="D1614" s="56" t="s">
        <v>595</v>
      </c>
      <c r="E1614" s="56">
        <v>2</v>
      </c>
      <c r="F1614" s="56">
        <v>1</v>
      </c>
      <c r="G1614" s="56">
        <v>0</v>
      </c>
      <c r="H1614" s="56">
        <v>3</v>
      </c>
      <c r="I1614" s="56">
        <v>12</v>
      </c>
      <c r="J1614" s="104">
        <v>0.25</v>
      </c>
      <c r="K1614" s="56" t="s">
        <v>602</v>
      </c>
      <c r="L1614" s="56" t="s">
        <v>599</v>
      </c>
      <c r="M1614" s="56" t="s">
        <v>598</v>
      </c>
      <c r="N1614" s="56">
        <v>100</v>
      </c>
      <c r="O1614" s="56"/>
      <c r="P1614" s="56"/>
      <c r="Q1614" s="56"/>
      <c r="R1614" s="56" t="s">
        <v>18</v>
      </c>
      <c r="S1614" s="56" t="s">
        <v>102</v>
      </c>
      <c r="T1614" s="58" t="s">
        <v>7330</v>
      </c>
      <c r="U1614" s="56" t="s">
        <v>13</v>
      </c>
      <c r="V1614" s="58" t="s">
        <v>13</v>
      </c>
      <c r="W1614" s="58" t="s">
        <v>7330</v>
      </c>
      <c r="X1614" s="58" t="s">
        <v>13</v>
      </c>
      <c r="Y1614" s="58" t="s">
        <v>13</v>
      </c>
      <c r="Z1614" s="58" t="s">
        <v>7330</v>
      </c>
      <c r="AA1614" s="58" t="s">
        <v>13</v>
      </c>
      <c r="AB1614" s="58" t="s">
        <v>13</v>
      </c>
      <c r="AC1614" s="56" t="s">
        <v>13</v>
      </c>
      <c r="AD1614" s="56" t="s">
        <v>13</v>
      </c>
      <c r="AE1614" s="56" t="s">
        <v>13</v>
      </c>
      <c r="AF1614" s="56" t="s">
        <v>13</v>
      </c>
      <c r="AG1614" s="56" t="s">
        <v>13</v>
      </c>
      <c r="AH1614" s="56" t="s">
        <v>13</v>
      </c>
    </row>
    <row r="1615" spans="1:34" ht="24.9" customHeight="1" x14ac:dyDescent="0.3">
      <c r="A1615" s="54" t="s">
        <v>5909</v>
      </c>
      <c r="B1615" s="55" t="s">
        <v>5902</v>
      </c>
      <c r="C1615" s="56" t="s">
        <v>110</v>
      </c>
      <c r="D1615" s="56" t="s">
        <v>7415</v>
      </c>
      <c r="E1615" s="56">
        <v>1</v>
      </c>
      <c r="F1615" s="56">
        <v>0</v>
      </c>
      <c r="G1615" s="56">
        <v>8</v>
      </c>
      <c r="H1615" s="56">
        <v>9</v>
      </c>
      <c r="I1615" s="56">
        <v>13</v>
      </c>
      <c r="J1615" s="104">
        <v>0.69230769230769229</v>
      </c>
      <c r="K1615" s="56" t="s">
        <v>5910</v>
      </c>
      <c r="L1615" s="56" t="s">
        <v>5905</v>
      </c>
      <c r="M1615" s="56" t="s">
        <v>202</v>
      </c>
      <c r="N1615" s="56">
        <v>100</v>
      </c>
      <c r="O1615" s="57" t="s">
        <v>17988</v>
      </c>
      <c r="P1615" s="56" t="s">
        <v>5906</v>
      </c>
      <c r="Q1615" s="56">
        <v>100</v>
      </c>
      <c r="R1615" s="56" t="s">
        <v>63</v>
      </c>
      <c r="S1615" s="56" t="s">
        <v>149</v>
      </c>
      <c r="T1615" s="58" t="s">
        <v>13</v>
      </c>
      <c r="U1615" s="56" t="s">
        <v>13</v>
      </c>
      <c r="V1615" s="58" t="s">
        <v>7330</v>
      </c>
      <c r="W1615" s="58" t="s">
        <v>13</v>
      </c>
      <c r="X1615" s="58" t="s">
        <v>13</v>
      </c>
      <c r="Y1615" s="58" t="s">
        <v>7330</v>
      </c>
      <c r="Z1615" s="58" t="s">
        <v>13</v>
      </c>
      <c r="AA1615" s="58" t="s">
        <v>7330</v>
      </c>
      <c r="AB1615" s="58" t="s">
        <v>13</v>
      </c>
      <c r="AC1615" s="56" t="s">
        <v>13</v>
      </c>
      <c r="AD1615" s="56" t="s">
        <v>13</v>
      </c>
      <c r="AE1615" s="56" t="s">
        <v>7330</v>
      </c>
      <c r="AF1615" s="56" t="s">
        <v>13</v>
      </c>
      <c r="AG1615" s="56" t="s">
        <v>13</v>
      </c>
      <c r="AH1615" s="56" t="s">
        <v>7330</v>
      </c>
    </row>
    <row r="1616" spans="1:34" ht="24.9" customHeight="1" x14ac:dyDescent="0.3">
      <c r="A1616" s="54" t="s">
        <v>1280</v>
      </c>
      <c r="B1616" s="55" t="s">
        <v>1269</v>
      </c>
      <c r="C1616" s="56" t="s">
        <v>1273</v>
      </c>
      <c r="D1616" s="56" t="s">
        <v>1270</v>
      </c>
      <c r="E1616" s="56">
        <v>1</v>
      </c>
      <c r="F1616" s="56">
        <v>2</v>
      </c>
      <c r="G1616" s="56">
        <v>1</v>
      </c>
      <c r="H1616" s="56">
        <v>4</v>
      </c>
      <c r="I1616" s="56">
        <v>17</v>
      </c>
      <c r="J1616" s="104">
        <v>0.23529411764705882</v>
      </c>
      <c r="K1616" s="56" t="s">
        <v>1281</v>
      </c>
      <c r="L1616" s="56" t="s">
        <v>1274</v>
      </c>
      <c r="M1616" s="56" t="s">
        <v>1275</v>
      </c>
      <c r="N1616" s="56">
        <v>100</v>
      </c>
      <c r="O1616" s="56"/>
      <c r="P1616" s="56"/>
      <c r="Q1616" s="56"/>
      <c r="R1616" s="56" t="s">
        <v>18</v>
      </c>
      <c r="S1616" s="56" t="s">
        <v>403</v>
      </c>
      <c r="T1616" s="58" t="s">
        <v>7330</v>
      </c>
      <c r="U1616" s="56" t="s">
        <v>13</v>
      </c>
      <c r="V1616" s="58" t="s">
        <v>13</v>
      </c>
      <c r="W1616" s="58" t="s">
        <v>7330</v>
      </c>
      <c r="X1616" s="58" t="s">
        <v>13</v>
      </c>
      <c r="Y1616" s="58" t="s">
        <v>13</v>
      </c>
      <c r="Z1616" s="58" t="s">
        <v>7330</v>
      </c>
      <c r="AA1616" s="58" t="s">
        <v>13</v>
      </c>
      <c r="AB1616" s="58" t="s">
        <v>13</v>
      </c>
      <c r="AC1616" s="56" t="s">
        <v>13</v>
      </c>
      <c r="AD1616" s="56" t="s">
        <v>13</v>
      </c>
      <c r="AE1616" s="56" t="s">
        <v>13</v>
      </c>
      <c r="AF1616" s="56" t="s">
        <v>13</v>
      </c>
      <c r="AG1616" s="56" t="s">
        <v>13</v>
      </c>
      <c r="AH1616" s="56" t="s">
        <v>13</v>
      </c>
    </row>
    <row r="1617" spans="1:34" ht="24.9" customHeight="1" x14ac:dyDescent="0.3">
      <c r="A1617" s="54" t="s">
        <v>2811</v>
      </c>
      <c r="B1617" s="55" t="s">
        <v>2797</v>
      </c>
      <c r="C1617" s="56" t="s">
        <v>2801</v>
      </c>
      <c r="D1617" s="56" t="s">
        <v>2798</v>
      </c>
      <c r="E1617" s="56">
        <v>8</v>
      </c>
      <c r="F1617" s="56">
        <v>1</v>
      </c>
      <c r="G1617" s="56">
        <v>4</v>
      </c>
      <c r="H1617" s="56">
        <v>13</v>
      </c>
      <c r="I1617" s="56">
        <v>70</v>
      </c>
      <c r="J1617" s="104">
        <v>0.18571428571428572</v>
      </c>
      <c r="K1617" s="56" t="s">
        <v>2812</v>
      </c>
      <c r="L1617" s="56" t="s">
        <v>2802</v>
      </c>
      <c r="M1617" s="56" t="s">
        <v>2801</v>
      </c>
      <c r="N1617" s="56" t="s">
        <v>7386</v>
      </c>
      <c r="O1617" s="56"/>
      <c r="P1617" s="56"/>
      <c r="Q1617" s="56"/>
      <c r="R1617" s="56" t="s">
        <v>18</v>
      </c>
      <c r="S1617" s="56" t="s">
        <v>102</v>
      </c>
      <c r="T1617" s="58" t="s">
        <v>7330</v>
      </c>
      <c r="U1617" s="56" t="s">
        <v>13</v>
      </c>
      <c r="V1617" s="58" t="s">
        <v>13</v>
      </c>
      <c r="W1617" s="58" t="s">
        <v>7330</v>
      </c>
      <c r="X1617" s="58" t="s">
        <v>13</v>
      </c>
      <c r="Y1617" s="58" t="s">
        <v>13</v>
      </c>
      <c r="Z1617" s="58" t="s">
        <v>13</v>
      </c>
      <c r="AA1617" s="58" t="s">
        <v>13</v>
      </c>
      <c r="AB1617" s="58" t="s">
        <v>13</v>
      </c>
      <c r="AC1617" s="56" t="s">
        <v>13</v>
      </c>
      <c r="AD1617" s="56" t="s">
        <v>13</v>
      </c>
      <c r="AE1617" s="56" t="s">
        <v>13</v>
      </c>
      <c r="AF1617" s="56" t="s">
        <v>13</v>
      </c>
      <c r="AG1617" s="56" t="s">
        <v>13</v>
      </c>
      <c r="AH1617" s="56" t="s">
        <v>13</v>
      </c>
    </row>
    <row r="1618" spans="1:34" ht="24.9" customHeight="1" x14ac:dyDescent="0.3">
      <c r="A1618" s="54" t="s">
        <v>3304</v>
      </c>
      <c r="B1618" s="55" t="s">
        <v>3302</v>
      </c>
      <c r="C1618" s="56" t="s">
        <v>3306</v>
      </c>
      <c r="D1618" s="56" t="s">
        <v>3303</v>
      </c>
      <c r="E1618" s="56">
        <v>3</v>
      </c>
      <c r="F1618" s="56">
        <v>0</v>
      </c>
      <c r="G1618" s="56">
        <v>0</v>
      </c>
      <c r="H1618" s="56">
        <v>3</v>
      </c>
      <c r="I1618" s="56">
        <v>23</v>
      </c>
      <c r="J1618" s="104">
        <v>0.13043478260869565</v>
      </c>
      <c r="K1618" s="56" t="s">
        <v>3305</v>
      </c>
      <c r="L1618" s="56" t="s">
        <v>3307</v>
      </c>
      <c r="M1618" s="56" t="s">
        <v>3308</v>
      </c>
      <c r="N1618" s="56" t="s">
        <v>7401</v>
      </c>
      <c r="O1618" s="56"/>
      <c r="P1618" s="56"/>
      <c r="Q1618" s="56"/>
      <c r="R1618" s="56" t="s">
        <v>18</v>
      </c>
      <c r="S1618" s="56" t="s">
        <v>79</v>
      </c>
      <c r="T1618" s="58" t="s">
        <v>7330</v>
      </c>
      <c r="U1618" s="56" t="s">
        <v>13</v>
      </c>
      <c r="V1618" s="58" t="s">
        <v>13</v>
      </c>
      <c r="W1618" s="58" t="s">
        <v>7330</v>
      </c>
      <c r="X1618" s="58" t="s">
        <v>13</v>
      </c>
      <c r="Y1618" s="58" t="s">
        <v>13</v>
      </c>
      <c r="Z1618" s="58" t="s">
        <v>13</v>
      </c>
      <c r="AA1618" s="58" t="s">
        <v>13</v>
      </c>
      <c r="AB1618" s="58" t="s">
        <v>13</v>
      </c>
      <c r="AC1618" s="56" t="s">
        <v>13</v>
      </c>
      <c r="AD1618" s="56" t="s">
        <v>13</v>
      </c>
      <c r="AE1618" s="56" t="s">
        <v>13</v>
      </c>
      <c r="AF1618" s="56" t="s">
        <v>13</v>
      </c>
      <c r="AG1618" s="56" t="s">
        <v>13</v>
      </c>
      <c r="AH1618" s="56" t="s">
        <v>13</v>
      </c>
    </row>
    <row r="1619" spans="1:34" ht="24.9" customHeight="1" x14ac:dyDescent="0.3">
      <c r="A1619" s="54" t="s">
        <v>2203</v>
      </c>
      <c r="B1619" s="55" t="s">
        <v>2195</v>
      </c>
      <c r="C1619" s="56" t="s">
        <v>2199</v>
      </c>
      <c r="D1619" s="56" t="s">
        <v>2196</v>
      </c>
      <c r="E1619" s="56">
        <v>2</v>
      </c>
      <c r="F1619" s="56">
        <v>2</v>
      </c>
      <c r="G1619" s="56">
        <v>1</v>
      </c>
      <c r="H1619" s="56">
        <v>5</v>
      </c>
      <c r="I1619" s="56">
        <v>19</v>
      </c>
      <c r="J1619" s="104">
        <v>0.26315789473684209</v>
      </c>
      <c r="K1619" s="56" t="s">
        <v>2204</v>
      </c>
      <c r="L1619" s="56" t="s">
        <v>2200</v>
      </c>
      <c r="M1619" s="56" t="s">
        <v>2199</v>
      </c>
      <c r="N1619" s="56" t="s">
        <v>7372</v>
      </c>
      <c r="O1619" s="56"/>
      <c r="P1619" s="56"/>
      <c r="Q1619" s="56"/>
      <c r="R1619" s="56" t="s">
        <v>18</v>
      </c>
      <c r="S1619" s="56" t="s">
        <v>102</v>
      </c>
      <c r="T1619" s="58" t="s">
        <v>13</v>
      </c>
      <c r="U1619" s="56" t="s">
        <v>13</v>
      </c>
      <c r="V1619" s="58" t="s">
        <v>7330</v>
      </c>
      <c r="W1619" s="58" t="s">
        <v>13</v>
      </c>
      <c r="X1619" s="58" t="s">
        <v>13</v>
      </c>
      <c r="Y1619" s="58" t="s">
        <v>7330</v>
      </c>
      <c r="Z1619" s="58" t="s">
        <v>13</v>
      </c>
      <c r="AA1619" s="58" t="s">
        <v>13</v>
      </c>
      <c r="AB1619" s="58" t="s">
        <v>13</v>
      </c>
      <c r="AC1619" s="56" t="s">
        <v>13</v>
      </c>
      <c r="AD1619" s="56" t="s">
        <v>7330</v>
      </c>
      <c r="AE1619" s="56" t="s">
        <v>13</v>
      </c>
      <c r="AF1619" s="56" t="s">
        <v>13</v>
      </c>
      <c r="AG1619" s="56" t="s">
        <v>13</v>
      </c>
      <c r="AH1619" s="56" t="s">
        <v>7330</v>
      </c>
    </row>
    <row r="1620" spans="1:34" ht="24.9" customHeight="1" x14ac:dyDescent="0.3">
      <c r="A1620" s="54" t="s">
        <v>6644</v>
      </c>
      <c r="B1620" s="55" t="s">
        <v>6634</v>
      </c>
      <c r="C1620" s="56" t="s">
        <v>6638</v>
      </c>
      <c r="D1620" s="56" t="s">
        <v>6635</v>
      </c>
      <c r="E1620" s="56">
        <v>0</v>
      </c>
      <c r="F1620" s="56">
        <v>3</v>
      </c>
      <c r="G1620" s="56">
        <v>1</v>
      </c>
      <c r="H1620" s="56">
        <v>4</v>
      </c>
      <c r="I1620" s="56">
        <v>19</v>
      </c>
      <c r="J1620" s="104">
        <v>0.21052631578947367</v>
      </c>
      <c r="K1620" s="56" t="s">
        <v>6645</v>
      </c>
      <c r="L1620" s="56" t="s">
        <v>6639</v>
      </c>
      <c r="M1620" s="56" t="s">
        <v>6638</v>
      </c>
      <c r="N1620" s="56" t="s">
        <v>7372</v>
      </c>
      <c r="O1620" s="56"/>
      <c r="P1620" s="56"/>
      <c r="Q1620" s="56"/>
      <c r="R1620" s="56" t="s">
        <v>18</v>
      </c>
      <c r="S1620" s="56" t="s">
        <v>102</v>
      </c>
      <c r="T1620" s="58" t="s">
        <v>13</v>
      </c>
      <c r="U1620" s="56" t="s">
        <v>13</v>
      </c>
      <c r="V1620" s="58" t="s">
        <v>7330</v>
      </c>
      <c r="W1620" s="58" t="s">
        <v>13</v>
      </c>
      <c r="X1620" s="58" t="s">
        <v>13</v>
      </c>
      <c r="Y1620" s="58" t="s">
        <v>7330</v>
      </c>
      <c r="Z1620" s="58" t="s">
        <v>13</v>
      </c>
      <c r="AA1620" s="58" t="s">
        <v>7330</v>
      </c>
      <c r="AB1620" s="58" t="s">
        <v>13</v>
      </c>
      <c r="AC1620" s="56" t="s">
        <v>13</v>
      </c>
      <c r="AD1620" s="56" t="s">
        <v>13</v>
      </c>
      <c r="AE1620" s="56" t="s">
        <v>7330</v>
      </c>
      <c r="AF1620" s="56" t="s">
        <v>13</v>
      </c>
      <c r="AG1620" s="56" t="s">
        <v>13</v>
      </c>
      <c r="AH1620" s="56" t="s">
        <v>7330</v>
      </c>
    </row>
    <row r="1621" spans="1:34" ht="24.9" customHeight="1" x14ac:dyDescent="0.3">
      <c r="A1621" s="54" t="s">
        <v>6171</v>
      </c>
      <c r="B1621" s="55" t="s">
        <v>6153</v>
      </c>
      <c r="C1621" s="56" t="s">
        <v>6157</v>
      </c>
      <c r="D1621" s="56" t="s">
        <v>6154</v>
      </c>
      <c r="E1621" s="56">
        <v>3</v>
      </c>
      <c r="F1621" s="56">
        <v>1</v>
      </c>
      <c r="G1621" s="56">
        <v>5</v>
      </c>
      <c r="H1621" s="56">
        <v>9</v>
      </c>
      <c r="I1621" s="56">
        <v>24</v>
      </c>
      <c r="J1621" s="104">
        <v>0.375</v>
      </c>
      <c r="K1621" s="56" t="s">
        <v>6172</v>
      </c>
      <c r="L1621" s="56" t="s">
        <v>6158</v>
      </c>
      <c r="M1621" s="56" t="s">
        <v>6159</v>
      </c>
      <c r="N1621" s="56">
        <v>100</v>
      </c>
      <c r="O1621" s="56"/>
      <c r="P1621" s="56"/>
      <c r="Q1621" s="56"/>
      <c r="R1621" s="56" t="s">
        <v>18</v>
      </c>
      <c r="S1621" s="56" t="s">
        <v>644</v>
      </c>
      <c r="T1621" s="58" t="s">
        <v>7330</v>
      </c>
      <c r="U1621" s="56" t="s">
        <v>13</v>
      </c>
      <c r="V1621" s="58" t="s">
        <v>13</v>
      </c>
      <c r="W1621" s="58" t="s">
        <v>7330</v>
      </c>
      <c r="X1621" s="58" t="s">
        <v>13</v>
      </c>
      <c r="Y1621" s="58" t="s">
        <v>13</v>
      </c>
      <c r="Z1621" s="58" t="s">
        <v>13</v>
      </c>
      <c r="AA1621" s="58" t="s">
        <v>13</v>
      </c>
      <c r="AB1621" s="58" t="s">
        <v>13</v>
      </c>
      <c r="AC1621" s="56" t="s">
        <v>13</v>
      </c>
      <c r="AD1621" s="56" t="s">
        <v>13</v>
      </c>
      <c r="AE1621" s="56" t="s">
        <v>13</v>
      </c>
      <c r="AF1621" s="56" t="s">
        <v>13</v>
      </c>
      <c r="AG1621" s="56" t="s">
        <v>13</v>
      </c>
      <c r="AH1621" s="56" t="s">
        <v>13</v>
      </c>
    </row>
    <row r="1622" spans="1:34" ht="24.9" customHeight="1" x14ac:dyDescent="0.3">
      <c r="A1622" s="54" t="s">
        <v>1868</v>
      </c>
      <c r="B1622" s="55" t="s">
        <v>1866</v>
      </c>
      <c r="C1622" s="56" t="s">
        <v>1870</v>
      </c>
      <c r="D1622" s="56" t="s">
        <v>1867</v>
      </c>
      <c r="E1622" s="56">
        <v>1</v>
      </c>
      <c r="F1622" s="56">
        <v>0</v>
      </c>
      <c r="G1622" s="56">
        <v>0</v>
      </c>
      <c r="H1622" s="56">
        <v>1</v>
      </c>
      <c r="I1622" s="56">
        <v>12</v>
      </c>
      <c r="J1622" s="104">
        <v>8.3333333333333329E-2</v>
      </c>
      <c r="K1622" s="56" t="s">
        <v>1869</v>
      </c>
      <c r="L1622" s="56" t="s">
        <v>1871</v>
      </c>
      <c r="M1622" s="56" t="s">
        <v>1870</v>
      </c>
      <c r="N1622" s="56">
        <v>100</v>
      </c>
      <c r="O1622" s="56"/>
      <c r="P1622" s="56"/>
      <c r="Q1622" s="56"/>
      <c r="R1622" s="56" t="s">
        <v>18</v>
      </c>
      <c r="S1622" s="57" t="s">
        <v>55</v>
      </c>
      <c r="T1622" s="58" t="s">
        <v>7330</v>
      </c>
      <c r="U1622" s="56" t="s">
        <v>13</v>
      </c>
      <c r="V1622" s="58" t="s">
        <v>13</v>
      </c>
      <c r="W1622" s="58" t="s">
        <v>7330</v>
      </c>
      <c r="X1622" s="58" t="s">
        <v>13</v>
      </c>
      <c r="Y1622" s="58" t="s">
        <v>13</v>
      </c>
      <c r="Z1622" s="58" t="s">
        <v>13</v>
      </c>
      <c r="AA1622" s="58" t="s">
        <v>13</v>
      </c>
      <c r="AB1622" s="58" t="s">
        <v>13</v>
      </c>
      <c r="AC1622" s="56" t="s">
        <v>13</v>
      </c>
      <c r="AD1622" s="56" t="s">
        <v>13</v>
      </c>
      <c r="AE1622" s="56" t="s">
        <v>13</v>
      </c>
      <c r="AF1622" s="56" t="s">
        <v>13</v>
      </c>
      <c r="AG1622" s="56" t="s">
        <v>13</v>
      </c>
      <c r="AH1622" s="56" t="s">
        <v>13</v>
      </c>
    </row>
    <row r="1623" spans="1:34" ht="24.9" customHeight="1" x14ac:dyDescent="0.3">
      <c r="A1623" s="54" t="s">
        <v>2177</v>
      </c>
      <c r="B1623" s="55" t="s">
        <v>2175</v>
      </c>
      <c r="C1623" s="56" t="s">
        <v>2179</v>
      </c>
      <c r="D1623" s="56" t="s">
        <v>2176</v>
      </c>
      <c r="E1623" s="56">
        <v>0</v>
      </c>
      <c r="F1623" s="56">
        <v>0</v>
      </c>
      <c r="G1623" s="56">
        <v>1</v>
      </c>
      <c r="H1623" s="56">
        <v>1</v>
      </c>
      <c r="I1623" s="56">
        <v>5</v>
      </c>
      <c r="J1623" s="104">
        <v>0.2</v>
      </c>
      <c r="K1623" s="56" t="s">
        <v>2178</v>
      </c>
      <c r="L1623" s="56" t="s">
        <v>2180</v>
      </c>
      <c r="M1623" s="56" t="s">
        <v>2179</v>
      </c>
      <c r="N1623" s="56">
        <v>100</v>
      </c>
      <c r="O1623" s="56"/>
      <c r="P1623" s="56"/>
      <c r="Q1623" s="56"/>
      <c r="R1623" s="56" t="s">
        <v>18</v>
      </c>
      <c r="S1623" s="56" t="s">
        <v>79</v>
      </c>
      <c r="T1623" s="58" t="s">
        <v>13</v>
      </c>
      <c r="U1623" s="56" t="s">
        <v>13</v>
      </c>
      <c r="V1623" s="58" t="s">
        <v>7330</v>
      </c>
      <c r="W1623" s="58" t="s">
        <v>13</v>
      </c>
      <c r="X1623" s="61" t="s">
        <v>7330</v>
      </c>
      <c r="Y1623" s="58" t="s">
        <v>13</v>
      </c>
      <c r="Z1623" s="58" t="s">
        <v>13</v>
      </c>
      <c r="AA1623" s="58" t="s">
        <v>7330</v>
      </c>
      <c r="AB1623" s="58" t="s">
        <v>13</v>
      </c>
      <c r="AC1623" s="56" t="s">
        <v>13</v>
      </c>
      <c r="AD1623" s="56" t="s">
        <v>13</v>
      </c>
      <c r="AE1623" s="56" t="s">
        <v>7330</v>
      </c>
      <c r="AF1623" s="56" t="s">
        <v>13</v>
      </c>
      <c r="AG1623" s="56" t="s">
        <v>7330</v>
      </c>
      <c r="AH1623" s="56" t="s">
        <v>13</v>
      </c>
    </row>
    <row r="1624" spans="1:34" ht="24.9" customHeight="1" x14ac:dyDescent="0.3">
      <c r="A1624" s="54" t="s">
        <v>4185</v>
      </c>
      <c r="B1624" s="55" t="s">
        <v>4159</v>
      </c>
      <c r="C1624" s="56" t="s">
        <v>4163</v>
      </c>
      <c r="D1624" s="56" t="s">
        <v>4160</v>
      </c>
      <c r="E1624" s="56">
        <v>1</v>
      </c>
      <c r="F1624" s="56">
        <v>8</v>
      </c>
      <c r="G1624" s="56">
        <v>7</v>
      </c>
      <c r="H1624" s="56">
        <v>16</v>
      </c>
      <c r="I1624" s="56">
        <v>52</v>
      </c>
      <c r="J1624" s="104">
        <v>0.30769230769230771</v>
      </c>
      <c r="K1624" s="56" t="s">
        <v>4186</v>
      </c>
      <c r="L1624" s="57" t="s">
        <v>4164</v>
      </c>
      <c r="M1624" s="57" t="s">
        <v>4165</v>
      </c>
      <c r="N1624" s="57">
        <v>100</v>
      </c>
      <c r="O1624" s="57"/>
      <c r="P1624" s="57"/>
      <c r="Q1624" s="57"/>
      <c r="R1624" s="56" t="s">
        <v>18</v>
      </c>
      <c r="S1624" s="57" t="s">
        <v>680</v>
      </c>
      <c r="T1624" s="58" t="s">
        <v>13</v>
      </c>
      <c r="U1624" s="56" t="s">
        <v>13</v>
      </c>
      <c r="V1624" s="58" t="s">
        <v>7330</v>
      </c>
      <c r="W1624" s="58" t="s">
        <v>13</v>
      </c>
      <c r="X1624" s="58" t="s">
        <v>13</v>
      </c>
      <c r="Y1624" s="58" t="s">
        <v>7330</v>
      </c>
      <c r="Z1624" s="58" t="s">
        <v>13</v>
      </c>
      <c r="AA1624" s="58" t="s">
        <v>13</v>
      </c>
      <c r="AB1624" s="58" t="s">
        <v>13</v>
      </c>
      <c r="AC1624" s="56" t="s">
        <v>13</v>
      </c>
      <c r="AD1624" s="56" t="s">
        <v>7330</v>
      </c>
      <c r="AE1624" s="56" t="s">
        <v>13</v>
      </c>
      <c r="AF1624" s="56" t="s">
        <v>13</v>
      </c>
      <c r="AG1624" s="56" t="s">
        <v>13</v>
      </c>
      <c r="AH1624" s="56" t="s">
        <v>13</v>
      </c>
    </row>
    <row r="1625" spans="1:34" ht="24.9" customHeight="1" x14ac:dyDescent="0.3">
      <c r="A1625" s="54" t="s">
        <v>2959</v>
      </c>
      <c r="B1625" s="55" t="s">
        <v>2949</v>
      </c>
      <c r="C1625" s="56" t="s">
        <v>2600</v>
      </c>
      <c r="D1625" s="56" t="s">
        <v>2950</v>
      </c>
      <c r="E1625" s="56">
        <v>4</v>
      </c>
      <c r="F1625" s="56">
        <v>2</v>
      </c>
      <c r="G1625" s="56">
        <v>6</v>
      </c>
      <c r="H1625" s="56">
        <v>12</v>
      </c>
      <c r="I1625" s="56">
        <v>25</v>
      </c>
      <c r="J1625" s="104">
        <v>0.48</v>
      </c>
      <c r="K1625" s="56" t="s">
        <v>2960</v>
      </c>
      <c r="L1625" s="56" t="s">
        <v>2953</v>
      </c>
      <c r="M1625" s="56" t="s">
        <v>2954</v>
      </c>
      <c r="N1625" s="56" t="s">
        <v>7387</v>
      </c>
      <c r="O1625" s="56"/>
      <c r="P1625" s="56"/>
      <c r="Q1625" s="56"/>
      <c r="R1625" s="56" t="s">
        <v>18</v>
      </c>
      <c r="S1625" s="56" t="s">
        <v>465</v>
      </c>
      <c r="T1625" s="58" t="s">
        <v>13</v>
      </c>
      <c r="U1625" s="56" t="s">
        <v>13</v>
      </c>
      <c r="V1625" s="58" t="s">
        <v>7330</v>
      </c>
      <c r="W1625" s="58" t="s">
        <v>7330</v>
      </c>
      <c r="X1625" s="58" t="s">
        <v>13</v>
      </c>
      <c r="Y1625" s="58" t="s">
        <v>13</v>
      </c>
      <c r="Z1625" s="58" t="s">
        <v>7330</v>
      </c>
      <c r="AA1625" s="58" t="s">
        <v>13</v>
      </c>
      <c r="AB1625" s="58" t="s">
        <v>13</v>
      </c>
      <c r="AC1625" s="56" t="s">
        <v>7330</v>
      </c>
      <c r="AD1625" s="56" t="s">
        <v>13</v>
      </c>
      <c r="AE1625" s="56" t="s">
        <v>13</v>
      </c>
      <c r="AF1625" s="56" t="s">
        <v>13</v>
      </c>
      <c r="AG1625" s="56" t="s">
        <v>13</v>
      </c>
      <c r="AH1625" s="56" t="s">
        <v>7330</v>
      </c>
    </row>
    <row r="1626" spans="1:34" ht="24.9" customHeight="1" x14ac:dyDescent="0.3">
      <c r="A1626" s="54" t="s">
        <v>2876</v>
      </c>
      <c r="B1626" s="55" t="s">
        <v>2869</v>
      </c>
      <c r="C1626" s="56" t="s">
        <v>2873</v>
      </c>
      <c r="D1626" s="56" t="s">
        <v>2870</v>
      </c>
      <c r="E1626" s="56">
        <v>6</v>
      </c>
      <c r="F1626" s="56">
        <v>1</v>
      </c>
      <c r="G1626" s="56">
        <v>8</v>
      </c>
      <c r="H1626" s="56">
        <v>15</v>
      </c>
      <c r="I1626" s="56">
        <v>60</v>
      </c>
      <c r="J1626" s="104">
        <v>0.25</v>
      </c>
      <c r="K1626" s="56" t="s">
        <v>2877</v>
      </c>
      <c r="L1626" s="56" t="s">
        <v>2874</v>
      </c>
      <c r="M1626" s="56" t="s">
        <v>2875</v>
      </c>
      <c r="N1626" s="56">
        <v>100</v>
      </c>
      <c r="O1626" s="56"/>
      <c r="P1626" s="56"/>
      <c r="Q1626" s="56"/>
      <c r="R1626" s="56" t="s">
        <v>18</v>
      </c>
      <c r="S1626" s="56" t="s">
        <v>644</v>
      </c>
      <c r="T1626" s="58" t="s">
        <v>13</v>
      </c>
      <c r="U1626" s="56" t="s">
        <v>13</v>
      </c>
      <c r="V1626" s="58" t="s">
        <v>7330</v>
      </c>
      <c r="W1626" s="58" t="s">
        <v>13</v>
      </c>
      <c r="X1626" s="58" t="s">
        <v>13</v>
      </c>
      <c r="Y1626" s="58" t="s">
        <v>7330</v>
      </c>
      <c r="Z1626" s="58" t="s">
        <v>13</v>
      </c>
      <c r="AA1626" s="58" t="s">
        <v>7330</v>
      </c>
      <c r="AB1626" s="58" t="s">
        <v>13</v>
      </c>
      <c r="AC1626" s="56" t="s">
        <v>13</v>
      </c>
      <c r="AD1626" s="56" t="s">
        <v>13</v>
      </c>
      <c r="AE1626" s="56" t="s">
        <v>7330</v>
      </c>
      <c r="AF1626" s="56" t="s">
        <v>13</v>
      </c>
      <c r="AG1626" s="56" t="s">
        <v>13</v>
      </c>
      <c r="AH1626" s="56" t="s">
        <v>13</v>
      </c>
    </row>
    <row r="1627" spans="1:34" ht="24.9" customHeight="1" x14ac:dyDescent="0.3">
      <c r="A1627" s="54" t="s">
        <v>3134</v>
      </c>
      <c r="B1627" s="55" t="s">
        <v>3132</v>
      </c>
      <c r="C1627" s="56" t="s">
        <v>3136</v>
      </c>
      <c r="D1627" s="56" t="s">
        <v>3133</v>
      </c>
      <c r="E1627" s="56">
        <v>0</v>
      </c>
      <c r="F1627" s="56">
        <v>0</v>
      </c>
      <c r="G1627" s="56">
        <v>3</v>
      </c>
      <c r="H1627" s="56">
        <v>3</v>
      </c>
      <c r="I1627" s="56">
        <v>15</v>
      </c>
      <c r="J1627" s="104">
        <v>0.2</v>
      </c>
      <c r="K1627" s="56" t="s">
        <v>3135</v>
      </c>
      <c r="L1627" s="56" t="s">
        <v>3137</v>
      </c>
      <c r="M1627" s="56" t="s">
        <v>3138</v>
      </c>
      <c r="N1627" s="56">
        <v>100</v>
      </c>
      <c r="O1627" s="56"/>
      <c r="P1627" s="56"/>
      <c r="Q1627" s="56"/>
      <c r="R1627" s="56" t="s">
        <v>18</v>
      </c>
      <c r="S1627" s="57" t="s">
        <v>55</v>
      </c>
      <c r="T1627" s="58" t="s">
        <v>13</v>
      </c>
      <c r="U1627" s="56" t="s">
        <v>13</v>
      </c>
      <c r="V1627" s="58" t="s">
        <v>7330</v>
      </c>
      <c r="W1627" s="58" t="s">
        <v>13</v>
      </c>
      <c r="X1627" s="61" t="s">
        <v>7330</v>
      </c>
      <c r="Y1627" s="58" t="s">
        <v>13</v>
      </c>
      <c r="Z1627" s="58" t="s">
        <v>13</v>
      </c>
      <c r="AA1627" s="58" t="s">
        <v>7330</v>
      </c>
      <c r="AB1627" s="58" t="s">
        <v>13</v>
      </c>
      <c r="AC1627" s="56" t="s">
        <v>13</v>
      </c>
      <c r="AD1627" s="56" t="s">
        <v>13</v>
      </c>
      <c r="AE1627" s="56" t="s">
        <v>7330</v>
      </c>
      <c r="AF1627" s="56" t="s">
        <v>13</v>
      </c>
      <c r="AG1627" s="56" t="s">
        <v>7330</v>
      </c>
      <c r="AH1627" s="56" t="s">
        <v>13</v>
      </c>
    </row>
    <row r="1628" spans="1:34" ht="24.9" customHeight="1" x14ac:dyDescent="0.3">
      <c r="A1628" s="54" t="s">
        <v>5721</v>
      </c>
      <c r="B1628" s="55" t="s">
        <v>5720</v>
      </c>
      <c r="C1628" s="56" t="s">
        <v>110</v>
      </c>
      <c r="D1628" s="56"/>
      <c r="E1628" s="56">
        <v>1</v>
      </c>
      <c r="F1628" s="56">
        <v>0</v>
      </c>
      <c r="G1628" s="56">
        <v>0</v>
      </c>
      <c r="H1628" s="56">
        <v>1</v>
      </c>
      <c r="I1628" s="56">
        <v>10</v>
      </c>
      <c r="J1628" s="104">
        <v>0.1</v>
      </c>
      <c r="K1628" s="56" t="s">
        <v>5722</v>
      </c>
      <c r="L1628" s="56" t="s">
        <v>5723</v>
      </c>
      <c r="M1628" s="56" t="s">
        <v>202</v>
      </c>
      <c r="N1628" s="56">
        <v>100</v>
      </c>
      <c r="O1628" s="56" t="s">
        <v>17920</v>
      </c>
      <c r="P1628" s="56" t="s">
        <v>5724</v>
      </c>
      <c r="Q1628" s="56">
        <v>100</v>
      </c>
      <c r="R1628" s="56" t="s">
        <v>112</v>
      </c>
      <c r="S1628" s="56" t="s">
        <v>113</v>
      </c>
      <c r="T1628" s="58" t="s">
        <v>7330</v>
      </c>
      <c r="U1628" s="56" t="s">
        <v>13</v>
      </c>
      <c r="V1628" s="58" t="s">
        <v>13</v>
      </c>
      <c r="W1628" s="58" t="s">
        <v>7330</v>
      </c>
      <c r="X1628" s="58" t="s">
        <v>13</v>
      </c>
      <c r="Y1628" s="58" t="s">
        <v>13</v>
      </c>
      <c r="Z1628" s="58" t="s">
        <v>13</v>
      </c>
      <c r="AA1628" s="58" t="s">
        <v>13</v>
      </c>
      <c r="AB1628" s="58" t="s">
        <v>13</v>
      </c>
      <c r="AC1628" s="56" t="s">
        <v>13</v>
      </c>
      <c r="AD1628" s="56" t="s">
        <v>13</v>
      </c>
      <c r="AE1628" s="56" t="s">
        <v>13</v>
      </c>
      <c r="AF1628" s="56" t="s">
        <v>13</v>
      </c>
      <c r="AG1628" s="56" t="s">
        <v>13</v>
      </c>
      <c r="AH1628" s="56" t="s">
        <v>13</v>
      </c>
    </row>
    <row r="1629" spans="1:34" ht="24.9" customHeight="1" x14ac:dyDescent="0.3">
      <c r="A1629" s="54" t="s">
        <v>6969</v>
      </c>
      <c r="B1629" s="55" t="s">
        <v>6963</v>
      </c>
      <c r="C1629" s="56" t="s">
        <v>6966</v>
      </c>
      <c r="D1629" s="56"/>
      <c r="E1629" s="56">
        <v>2</v>
      </c>
      <c r="F1629" s="56">
        <v>1</v>
      </c>
      <c r="G1629" s="56">
        <v>0</v>
      </c>
      <c r="H1629" s="56">
        <v>3</v>
      </c>
      <c r="I1629" s="56">
        <v>9</v>
      </c>
      <c r="J1629" s="104">
        <v>0.33333333333333331</v>
      </c>
      <c r="K1629" s="56" t="s">
        <v>6970</v>
      </c>
      <c r="L1629" s="56" t="s">
        <v>6967</v>
      </c>
      <c r="M1629" s="56" t="s">
        <v>6968</v>
      </c>
      <c r="N1629" s="56">
        <v>100</v>
      </c>
      <c r="O1629" s="56"/>
      <c r="P1629" s="56"/>
      <c r="Q1629" s="56"/>
      <c r="R1629" s="56" t="s">
        <v>18</v>
      </c>
      <c r="S1629" s="57" t="s">
        <v>19</v>
      </c>
      <c r="T1629" s="58" t="s">
        <v>7330</v>
      </c>
      <c r="U1629" s="56" t="s">
        <v>13</v>
      </c>
      <c r="V1629" s="58" t="s">
        <v>13</v>
      </c>
      <c r="W1629" s="58" t="s">
        <v>13</v>
      </c>
      <c r="X1629" s="58" t="s">
        <v>13</v>
      </c>
      <c r="Y1629" s="58" t="s">
        <v>13</v>
      </c>
      <c r="Z1629" s="58" t="s">
        <v>13</v>
      </c>
      <c r="AA1629" s="58" t="s">
        <v>13</v>
      </c>
      <c r="AB1629" s="58" t="s">
        <v>13</v>
      </c>
      <c r="AC1629" s="56" t="s">
        <v>7330</v>
      </c>
      <c r="AD1629" s="56" t="s">
        <v>13</v>
      </c>
      <c r="AE1629" s="56" t="s">
        <v>13</v>
      </c>
      <c r="AF1629" s="56" t="s">
        <v>13</v>
      </c>
      <c r="AG1629" s="56" t="s">
        <v>13</v>
      </c>
      <c r="AH1629" s="56" t="s">
        <v>13</v>
      </c>
    </row>
    <row r="1630" spans="1:34" ht="24.9" customHeight="1" x14ac:dyDescent="0.3">
      <c r="A1630" s="54" t="s">
        <v>3397</v>
      </c>
      <c r="B1630" s="55" t="s">
        <v>3369</v>
      </c>
      <c r="C1630" s="56" t="s">
        <v>3361</v>
      </c>
      <c r="D1630" s="56" t="s">
        <v>3370</v>
      </c>
      <c r="E1630" s="56">
        <v>5</v>
      </c>
      <c r="F1630" s="56">
        <v>1</v>
      </c>
      <c r="G1630" s="56">
        <v>8</v>
      </c>
      <c r="H1630" s="56">
        <v>14</v>
      </c>
      <c r="I1630" s="56">
        <v>31</v>
      </c>
      <c r="J1630" s="104">
        <v>0.45161290322580644</v>
      </c>
      <c r="K1630" s="56" t="s">
        <v>3398</v>
      </c>
      <c r="L1630" s="56" t="s">
        <v>3373</v>
      </c>
      <c r="M1630" s="56" t="s">
        <v>3361</v>
      </c>
      <c r="N1630" s="56">
        <v>100</v>
      </c>
      <c r="O1630" s="56"/>
      <c r="P1630" s="56"/>
      <c r="Q1630" s="56"/>
      <c r="R1630" s="56" t="s">
        <v>18</v>
      </c>
      <c r="S1630" s="56" t="s">
        <v>465</v>
      </c>
      <c r="T1630" s="58" t="s">
        <v>7330</v>
      </c>
      <c r="U1630" s="56" t="s">
        <v>13</v>
      </c>
      <c r="V1630" s="58" t="s">
        <v>13</v>
      </c>
      <c r="W1630" s="58" t="s">
        <v>7330</v>
      </c>
      <c r="X1630" s="58" t="s">
        <v>13</v>
      </c>
      <c r="Y1630" s="58" t="s">
        <v>13</v>
      </c>
      <c r="Z1630" s="58" t="s">
        <v>13</v>
      </c>
      <c r="AA1630" s="58" t="s">
        <v>13</v>
      </c>
      <c r="AB1630" s="58" t="s">
        <v>13</v>
      </c>
      <c r="AC1630" s="56" t="s">
        <v>13</v>
      </c>
      <c r="AD1630" s="56" t="s">
        <v>13</v>
      </c>
      <c r="AE1630" s="56" t="s">
        <v>13</v>
      </c>
      <c r="AF1630" s="56" t="s">
        <v>7330</v>
      </c>
      <c r="AG1630" s="56" t="s">
        <v>13</v>
      </c>
      <c r="AH1630" s="56" t="s">
        <v>13</v>
      </c>
    </row>
    <row r="1631" spans="1:34" ht="24.9" customHeight="1" x14ac:dyDescent="0.3">
      <c r="A1631" s="59" t="s">
        <v>2004</v>
      </c>
      <c r="B1631" s="60" t="s">
        <v>2002</v>
      </c>
      <c r="C1631" s="57" t="s">
        <v>2006</v>
      </c>
      <c r="D1631" s="57" t="s">
        <v>2003</v>
      </c>
      <c r="E1631" s="57">
        <v>5</v>
      </c>
      <c r="F1631" s="57">
        <v>3</v>
      </c>
      <c r="G1631" s="57">
        <v>5</v>
      </c>
      <c r="H1631" s="57">
        <v>13</v>
      </c>
      <c r="I1631" s="57">
        <v>26</v>
      </c>
      <c r="J1631" s="104">
        <v>0.5</v>
      </c>
      <c r="K1631" s="56" t="s">
        <v>2005</v>
      </c>
      <c r="L1631" s="56" t="s">
        <v>2007</v>
      </c>
      <c r="M1631" s="56" t="s">
        <v>2006</v>
      </c>
      <c r="N1631" s="56">
        <v>100</v>
      </c>
      <c r="O1631" s="56"/>
      <c r="P1631" s="56"/>
      <c r="Q1631" s="56"/>
      <c r="R1631" s="57" t="s">
        <v>18</v>
      </c>
      <c r="S1631" s="57" t="s">
        <v>55</v>
      </c>
      <c r="T1631" s="61" t="s">
        <v>13</v>
      </c>
      <c r="U1631" s="56" t="s">
        <v>7330</v>
      </c>
      <c r="V1631" s="61" t="s">
        <v>13</v>
      </c>
      <c r="W1631" s="61" t="s">
        <v>13</v>
      </c>
      <c r="X1631" s="61" t="s">
        <v>13</v>
      </c>
      <c r="Y1631" s="61" t="s">
        <v>13</v>
      </c>
      <c r="Z1631" s="61" t="s">
        <v>13</v>
      </c>
      <c r="AA1631" s="58" t="s">
        <v>7330</v>
      </c>
      <c r="AB1631" s="61" t="s">
        <v>13</v>
      </c>
      <c r="AC1631" s="56" t="s">
        <v>13</v>
      </c>
      <c r="AD1631" s="56" t="s">
        <v>13</v>
      </c>
      <c r="AE1631" s="56" t="s">
        <v>13</v>
      </c>
      <c r="AF1631" s="56" t="s">
        <v>13</v>
      </c>
      <c r="AG1631" s="56" t="s">
        <v>13</v>
      </c>
      <c r="AH1631" s="56" t="s">
        <v>13</v>
      </c>
    </row>
    <row r="1632" spans="1:34" ht="24.9" customHeight="1" x14ac:dyDescent="0.3">
      <c r="A1632" s="54" t="s">
        <v>6991</v>
      </c>
      <c r="B1632" s="55" t="s">
        <v>6985</v>
      </c>
      <c r="C1632" s="56" t="s">
        <v>110</v>
      </c>
      <c r="D1632" s="56" t="s">
        <v>7427</v>
      </c>
      <c r="E1632" s="56">
        <v>9</v>
      </c>
      <c r="F1632" s="56">
        <v>0</v>
      </c>
      <c r="G1632" s="56">
        <v>6</v>
      </c>
      <c r="H1632" s="56">
        <v>15</v>
      </c>
      <c r="I1632" s="56">
        <v>28</v>
      </c>
      <c r="J1632" s="104">
        <v>0.5357142857142857</v>
      </c>
      <c r="K1632" s="56" t="s">
        <v>6992</v>
      </c>
      <c r="L1632" s="56" t="s">
        <v>6988</v>
      </c>
      <c r="M1632" s="56" t="s">
        <v>6989</v>
      </c>
      <c r="N1632" s="56">
        <v>100</v>
      </c>
      <c r="O1632" s="57" t="s">
        <v>17906</v>
      </c>
      <c r="P1632" s="56" t="s">
        <v>6990</v>
      </c>
      <c r="Q1632" s="56" t="s">
        <v>7386</v>
      </c>
      <c r="R1632" s="56" t="s">
        <v>236</v>
      </c>
      <c r="S1632" s="56" t="s">
        <v>250</v>
      </c>
      <c r="T1632" s="58" t="s">
        <v>13</v>
      </c>
      <c r="U1632" s="56" t="s">
        <v>13</v>
      </c>
      <c r="V1632" s="58" t="s">
        <v>7330</v>
      </c>
      <c r="W1632" s="58" t="s">
        <v>13</v>
      </c>
      <c r="X1632" s="58" t="s">
        <v>13</v>
      </c>
      <c r="Y1632" s="58" t="s">
        <v>7330</v>
      </c>
      <c r="Z1632" s="58" t="s">
        <v>13</v>
      </c>
      <c r="AA1632" s="58" t="s">
        <v>13</v>
      </c>
      <c r="AB1632" s="58" t="s">
        <v>13</v>
      </c>
      <c r="AC1632" s="56" t="s">
        <v>13</v>
      </c>
      <c r="AD1632" s="56" t="s">
        <v>13</v>
      </c>
      <c r="AE1632" s="56" t="s">
        <v>7330</v>
      </c>
      <c r="AF1632" s="56" t="s">
        <v>7330</v>
      </c>
      <c r="AG1632" s="56" t="s">
        <v>13</v>
      </c>
      <c r="AH1632" s="56" t="s">
        <v>13</v>
      </c>
    </row>
    <row r="1633" spans="1:34" ht="24.9" customHeight="1" x14ac:dyDescent="0.3">
      <c r="A1633" s="54" t="s">
        <v>68</v>
      </c>
      <c r="B1633" s="55" t="s">
        <v>66</v>
      </c>
      <c r="C1633" s="56" t="s">
        <v>70</v>
      </c>
      <c r="D1633" s="56" t="s">
        <v>67</v>
      </c>
      <c r="E1633" s="56">
        <v>1</v>
      </c>
      <c r="F1633" s="56">
        <v>0</v>
      </c>
      <c r="G1633" s="56">
        <v>0</v>
      </c>
      <c r="H1633" s="56">
        <v>1</v>
      </c>
      <c r="I1633" s="56">
        <v>10</v>
      </c>
      <c r="J1633" s="104">
        <v>0.1</v>
      </c>
      <c r="K1633" s="56" t="s">
        <v>69</v>
      </c>
      <c r="L1633" s="56" t="s">
        <v>71</v>
      </c>
      <c r="M1633" s="56" t="s">
        <v>72</v>
      </c>
      <c r="N1633" s="56" t="s">
        <v>7378</v>
      </c>
      <c r="O1633" s="56"/>
      <c r="P1633" s="56"/>
      <c r="Q1633" s="56"/>
      <c r="R1633" s="56" t="s">
        <v>18</v>
      </c>
      <c r="S1633" s="56" t="s">
        <v>55</v>
      </c>
      <c r="T1633" s="58" t="s">
        <v>7330</v>
      </c>
      <c r="U1633" s="56" t="s">
        <v>13</v>
      </c>
      <c r="V1633" s="58" t="s">
        <v>13</v>
      </c>
      <c r="W1633" s="58" t="s">
        <v>7330</v>
      </c>
      <c r="X1633" s="58" t="s">
        <v>13</v>
      </c>
      <c r="Y1633" s="58" t="s">
        <v>13</v>
      </c>
      <c r="Z1633" s="58" t="s">
        <v>13</v>
      </c>
      <c r="AA1633" s="58" t="s">
        <v>13</v>
      </c>
      <c r="AB1633" s="58" t="s">
        <v>13</v>
      </c>
      <c r="AC1633" s="56" t="s">
        <v>13</v>
      </c>
      <c r="AD1633" s="56" t="s">
        <v>13</v>
      </c>
      <c r="AE1633" s="56" t="s">
        <v>13</v>
      </c>
      <c r="AF1633" s="56" t="s">
        <v>13</v>
      </c>
      <c r="AG1633" s="56" t="s">
        <v>13</v>
      </c>
      <c r="AH1633" s="56" t="s">
        <v>13</v>
      </c>
    </row>
    <row r="1634" spans="1:34" ht="24.9" customHeight="1" x14ac:dyDescent="0.3">
      <c r="A1634" s="59" t="s">
        <v>1412</v>
      </c>
      <c r="B1634" s="60" t="s">
        <v>1406</v>
      </c>
      <c r="C1634" s="57" t="s">
        <v>1410</v>
      </c>
      <c r="D1634" s="57" t="s">
        <v>1407</v>
      </c>
      <c r="E1634" s="57">
        <v>0</v>
      </c>
      <c r="F1634" s="57">
        <v>2</v>
      </c>
      <c r="G1634" s="57">
        <v>0</v>
      </c>
      <c r="H1634" s="57">
        <v>2</v>
      </c>
      <c r="I1634" s="57">
        <v>7</v>
      </c>
      <c r="J1634" s="104">
        <v>0.2857142857142857</v>
      </c>
      <c r="K1634" s="56" t="s">
        <v>1413</v>
      </c>
      <c r="L1634" s="57" t="s">
        <v>1411</v>
      </c>
      <c r="M1634" s="57" t="s">
        <v>1410</v>
      </c>
      <c r="N1634" s="57">
        <v>100</v>
      </c>
      <c r="O1634" s="57"/>
      <c r="P1634" s="57"/>
      <c r="Q1634" s="57"/>
      <c r="R1634" s="57" t="s">
        <v>18</v>
      </c>
      <c r="S1634" s="57" t="s">
        <v>91</v>
      </c>
      <c r="T1634" s="61" t="s">
        <v>13</v>
      </c>
      <c r="U1634" s="56" t="s">
        <v>7330</v>
      </c>
      <c r="V1634" s="61" t="s">
        <v>13</v>
      </c>
      <c r="W1634" s="61" t="s">
        <v>13</v>
      </c>
      <c r="X1634" s="61" t="s">
        <v>13</v>
      </c>
      <c r="Y1634" s="61" t="s">
        <v>13</v>
      </c>
      <c r="Z1634" s="61" t="s">
        <v>13</v>
      </c>
      <c r="AA1634" s="61" t="s">
        <v>13</v>
      </c>
      <c r="AB1634" s="61" t="s">
        <v>13</v>
      </c>
      <c r="AC1634" s="56" t="s">
        <v>13</v>
      </c>
      <c r="AD1634" s="56" t="s">
        <v>7330</v>
      </c>
      <c r="AE1634" s="56" t="s">
        <v>13</v>
      </c>
      <c r="AF1634" s="56" t="s">
        <v>13</v>
      </c>
      <c r="AG1634" s="56" t="s">
        <v>13</v>
      </c>
      <c r="AH1634" s="56" t="s">
        <v>13</v>
      </c>
    </row>
    <row r="1635" spans="1:34" ht="24.9" customHeight="1" x14ac:dyDescent="0.3">
      <c r="A1635" s="54" t="s">
        <v>4657</v>
      </c>
      <c r="B1635" s="55" t="s">
        <v>4645</v>
      </c>
      <c r="C1635" s="56" t="s">
        <v>4649</v>
      </c>
      <c r="D1635" s="56" t="s">
        <v>4646</v>
      </c>
      <c r="E1635" s="56">
        <v>7</v>
      </c>
      <c r="F1635" s="56">
        <v>0</v>
      </c>
      <c r="G1635" s="56">
        <v>4</v>
      </c>
      <c r="H1635" s="56">
        <v>11</v>
      </c>
      <c r="I1635" s="56">
        <v>31</v>
      </c>
      <c r="J1635" s="104">
        <v>0.35483870967741937</v>
      </c>
      <c r="K1635" s="56" t="s">
        <v>4658</v>
      </c>
      <c r="L1635" s="56" t="s">
        <v>4650</v>
      </c>
      <c r="M1635" s="56" t="s">
        <v>4649</v>
      </c>
      <c r="N1635" s="56" t="s">
        <v>7374</v>
      </c>
      <c r="O1635" s="56"/>
      <c r="P1635" s="56"/>
      <c r="Q1635" s="56"/>
      <c r="R1635" s="56" t="s">
        <v>63</v>
      </c>
      <c r="S1635" s="56" t="s">
        <v>250</v>
      </c>
      <c r="T1635" s="58" t="s">
        <v>7330</v>
      </c>
      <c r="U1635" s="56" t="s">
        <v>13</v>
      </c>
      <c r="V1635" s="58" t="s">
        <v>13</v>
      </c>
      <c r="W1635" s="58" t="s">
        <v>7330</v>
      </c>
      <c r="X1635" s="58" t="s">
        <v>13</v>
      </c>
      <c r="Y1635" s="58" t="s">
        <v>13</v>
      </c>
      <c r="Z1635" s="58" t="s">
        <v>13</v>
      </c>
      <c r="AA1635" s="58" t="s">
        <v>13</v>
      </c>
      <c r="AB1635" s="58" t="s">
        <v>13</v>
      </c>
      <c r="AC1635" s="56" t="s">
        <v>13</v>
      </c>
      <c r="AD1635" s="56" t="s">
        <v>13</v>
      </c>
      <c r="AE1635" s="56" t="s">
        <v>13</v>
      </c>
      <c r="AF1635" s="56" t="s">
        <v>13</v>
      </c>
      <c r="AG1635" s="56" t="s">
        <v>13</v>
      </c>
      <c r="AH1635" s="56" t="s">
        <v>13</v>
      </c>
    </row>
    <row r="1636" spans="1:34" ht="24.9" customHeight="1" x14ac:dyDescent="0.3">
      <c r="A1636" s="54" t="s">
        <v>2327</v>
      </c>
      <c r="B1636" s="55" t="s">
        <v>2321</v>
      </c>
      <c r="C1636" s="56" t="s">
        <v>2324</v>
      </c>
      <c r="D1636" s="56"/>
      <c r="E1636" s="56">
        <v>2</v>
      </c>
      <c r="F1636" s="56">
        <v>0</v>
      </c>
      <c r="G1636" s="56">
        <v>1</v>
      </c>
      <c r="H1636" s="56">
        <v>3</v>
      </c>
      <c r="I1636" s="56">
        <v>6</v>
      </c>
      <c r="J1636" s="104">
        <v>0.5</v>
      </c>
      <c r="K1636" s="56" t="s">
        <v>2328</v>
      </c>
      <c r="L1636" s="56" t="s">
        <v>2325</v>
      </c>
      <c r="M1636" s="56" t="s">
        <v>2326</v>
      </c>
      <c r="N1636" s="56">
        <v>100</v>
      </c>
      <c r="O1636" s="56"/>
      <c r="P1636" s="56"/>
      <c r="Q1636" s="56"/>
      <c r="R1636" s="56" t="s">
        <v>112</v>
      </c>
      <c r="S1636" s="56" t="s">
        <v>130</v>
      </c>
      <c r="T1636" s="58" t="s">
        <v>7330</v>
      </c>
      <c r="U1636" s="56" t="s">
        <v>13</v>
      </c>
      <c r="V1636" s="58" t="s">
        <v>13</v>
      </c>
      <c r="W1636" s="58" t="s">
        <v>7330</v>
      </c>
      <c r="X1636" s="58" t="s">
        <v>13</v>
      </c>
      <c r="Y1636" s="58" t="s">
        <v>13</v>
      </c>
      <c r="Z1636" s="58" t="s">
        <v>13</v>
      </c>
      <c r="AA1636" s="58" t="s">
        <v>13</v>
      </c>
      <c r="AB1636" s="58" t="s">
        <v>13</v>
      </c>
      <c r="AC1636" s="56" t="s">
        <v>13</v>
      </c>
      <c r="AD1636" s="56" t="s">
        <v>13</v>
      </c>
      <c r="AE1636" s="56" t="s">
        <v>13</v>
      </c>
      <c r="AF1636" s="56" t="s">
        <v>13</v>
      </c>
      <c r="AG1636" s="56" t="s">
        <v>13</v>
      </c>
      <c r="AH1636" s="56" t="s">
        <v>13</v>
      </c>
    </row>
    <row r="1637" spans="1:34" ht="24.9" customHeight="1" x14ac:dyDescent="0.3">
      <c r="A1637" s="54" t="s">
        <v>6384</v>
      </c>
      <c r="B1637" s="55" t="s">
        <v>6369</v>
      </c>
      <c r="C1637" s="56" t="s">
        <v>6373</v>
      </c>
      <c r="D1637" s="56" t="s">
        <v>6370</v>
      </c>
      <c r="E1637" s="56">
        <v>3</v>
      </c>
      <c r="F1637" s="56">
        <v>5</v>
      </c>
      <c r="G1637" s="56">
        <v>5</v>
      </c>
      <c r="H1637" s="56">
        <v>13</v>
      </c>
      <c r="I1637" s="56">
        <v>46</v>
      </c>
      <c r="J1637" s="104">
        <v>0.28260869565217389</v>
      </c>
      <c r="K1637" s="56" t="s">
        <v>6385</v>
      </c>
      <c r="L1637" s="56" t="s">
        <v>6374</v>
      </c>
      <c r="M1637" s="56" t="s">
        <v>6375</v>
      </c>
      <c r="N1637" s="56">
        <v>100</v>
      </c>
      <c r="O1637" s="56"/>
      <c r="P1637" s="56"/>
      <c r="Q1637" s="56"/>
      <c r="R1637" s="56" t="s">
        <v>18</v>
      </c>
      <c r="S1637" s="56" t="s">
        <v>465</v>
      </c>
      <c r="T1637" s="58" t="s">
        <v>13</v>
      </c>
      <c r="U1637" s="56" t="s">
        <v>13</v>
      </c>
      <c r="V1637" s="58" t="s">
        <v>7330</v>
      </c>
      <c r="W1637" s="58" t="s">
        <v>7330</v>
      </c>
      <c r="X1637" s="58" t="s">
        <v>13</v>
      </c>
      <c r="Y1637" s="58" t="s">
        <v>13</v>
      </c>
      <c r="Z1637" s="58" t="s">
        <v>13</v>
      </c>
      <c r="AA1637" s="58" t="s">
        <v>13</v>
      </c>
      <c r="AB1637" s="58" t="s">
        <v>13</v>
      </c>
      <c r="AC1637" s="56" t="s">
        <v>13</v>
      </c>
      <c r="AD1637" s="56" t="s">
        <v>13</v>
      </c>
      <c r="AE1637" s="56" t="s">
        <v>13</v>
      </c>
      <c r="AF1637" s="56" t="s">
        <v>13</v>
      </c>
      <c r="AG1637" s="56" t="s">
        <v>7330</v>
      </c>
      <c r="AH1637" s="56" t="s">
        <v>13</v>
      </c>
    </row>
    <row r="1638" spans="1:34" ht="24.9" customHeight="1" x14ac:dyDescent="0.3">
      <c r="A1638" s="59" t="s">
        <v>2307</v>
      </c>
      <c r="B1638" s="60" t="s">
        <v>2306</v>
      </c>
      <c r="C1638" s="57" t="s">
        <v>110</v>
      </c>
      <c r="D1638" s="57"/>
      <c r="E1638" s="57">
        <v>3</v>
      </c>
      <c r="F1638" s="57">
        <v>2</v>
      </c>
      <c r="G1638" s="57">
        <v>1</v>
      </c>
      <c r="H1638" s="57">
        <v>6</v>
      </c>
      <c r="I1638" s="57">
        <v>34</v>
      </c>
      <c r="J1638" s="104">
        <v>0.17647058823529413</v>
      </c>
      <c r="K1638" s="56" t="s">
        <v>2308</v>
      </c>
      <c r="L1638" s="57" t="s">
        <v>2309</v>
      </c>
      <c r="M1638" s="57" t="s">
        <v>202</v>
      </c>
      <c r="N1638" s="57">
        <v>100</v>
      </c>
      <c r="O1638" s="56" t="s">
        <v>17920</v>
      </c>
      <c r="P1638" s="56" t="s">
        <v>2310</v>
      </c>
      <c r="Q1638" s="56" t="s">
        <v>7387</v>
      </c>
      <c r="R1638" s="57" t="s">
        <v>18</v>
      </c>
      <c r="S1638" s="57" t="s">
        <v>250</v>
      </c>
      <c r="T1638" s="61" t="s">
        <v>13</v>
      </c>
      <c r="U1638" s="56" t="s">
        <v>7330</v>
      </c>
      <c r="V1638" s="61" t="s">
        <v>13</v>
      </c>
      <c r="W1638" s="61" t="s">
        <v>13</v>
      </c>
      <c r="X1638" s="61" t="s">
        <v>13</v>
      </c>
      <c r="Y1638" s="61" t="s">
        <v>13</v>
      </c>
      <c r="Z1638" s="61" t="s">
        <v>13</v>
      </c>
      <c r="AA1638" s="58" t="s">
        <v>7330</v>
      </c>
      <c r="AB1638" s="61" t="s">
        <v>13</v>
      </c>
      <c r="AC1638" s="56" t="s">
        <v>13</v>
      </c>
      <c r="AD1638" s="56" t="s">
        <v>13</v>
      </c>
      <c r="AE1638" s="56" t="s">
        <v>13</v>
      </c>
      <c r="AF1638" s="56" t="s">
        <v>13</v>
      </c>
      <c r="AG1638" s="56" t="s">
        <v>13</v>
      </c>
      <c r="AH1638" s="56" t="s">
        <v>13</v>
      </c>
    </row>
    <row r="1639" spans="1:34" ht="24.9" customHeight="1" x14ac:dyDescent="0.3">
      <c r="A1639" s="54" t="s">
        <v>2347</v>
      </c>
      <c r="B1639" s="55" t="s">
        <v>2340</v>
      </c>
      <c r="C1639" s="56" t="s">
        <v>2344</v>
      </c>
      <c r="D1639" s="56" t="s">
        <v>2341</v>
      </c>
      <c r="E1639" s="56">
        <v>0</v>
      </c>
      <c r="F1639" s="56">
        <v>0</v>
      </c>
      <c r="G1639" s="56">
        <v>2</v>
      </c>
      <c r="H1639" s="56">
        <v>2</v>
      </c>
      <c r="I1639" s="56">
        <v>5</v>
      </c>
      <c r="J1639" s="104">
        <v>0.4</v>
      </c>
      <c r="K1639" s="56" t="s">
        <v>2348</v>
      </c>
      <c r="L1639" s="56" t="s">
        <v>2345</v>
      </c>
      <c r="M1639" s="56" t="s">
        <v>2346</v>
      </c>
      <c r="N1639" s="56">
        <v>100</v>
      </c>
      <c r="O1639" s="56"/>
      <c r="P1639" s="56"/>
      <c r="Q1639" s="56"/>
      <c r="R1639" s="56" t="s">
        <v>18</v>
      </c>
      <c r="S1639" s="56" t="s">
        <v>91</v>
      </c>
      <c r="T1639" s="58" t="s">
        <v>13</v>
      </c>
      <c r="U1639" s="56" t="s">
        <v>13</v>
      </c>
      <c r="V1639" s="58" t="s">
        <v>7330</v>
      </c>
      <c r="W1639" s="58" t="s">
        <v>13</v>
      </c>
      <c r="X1639" s="58" t="s">
        <v>13</v>
      </c>
      <c r="Y1639" s="58" t="s">
        <v>7330</v>
      </c>
      <c r="Z1639" s="58" t="s">
        <v>13</v>
      </c>
      <c r="AA1639" s="58" t="s">
        <v>13</v>
      </c>
      <c r="AB1639" s="58" t="s">
        <v>7330</v>
      </c>
      <c r="AC1639" s="56" t="s">
        <v>13</v>
      </c>
      <c r="AD1639" s="56" t="s">
        <v>13</v>
      </c>
      <c r="AE1639" s="56" t="s">
        <v>7330</v>
      </c>
      <c r="AF1639" s="56" t="s">
        <v>13</v>
      </c>
      <c r="AG1639" s="56" t="s">
        <v>13</v>
      </c>
      <c r="AH1639" s="56" t="s">
        <v>7330</v>
      </c>
    </row>
    <row r="1640" spans="1:34" ht="24.9" customHeight="1" x14ac:dyDescent="0.3">
      <c r="A1640" s="54" t="s">
        <v>741</v>
      </c>
      <c r="B1640" s="55" t="s">
        <v>726</v>
      </c>
      <c r="C1640" s="56" t="s">
        <v>729</v>
      </c>
      <c r="D1640" s="56"/>
      <c r="E1640" s="56">
        <v>6</v>
      </c>
      <c r="F1640" s="56">
        <v>2</v>
      </c>
      <c r="G1640" s="56">
        <v>2</v>
      </c>
      <c r="H1640" s="56">
        <v>10</v>
      </c>
      <c r="I1640" s="56">
        <v>30</v>
      </c>
      <c r="J1640" s="104">
        <v>0.33333333333333331</v>
      </c>
      <c r="K1640" s="56" t="s">
        <v>742</v>
      </c>
      <c r="L1640" s="56" t="s">
        <v>730</v>
      </c>
      <c r="M1640" s="56" t="s">
        <v>731</v>
      </c>
      <c r="N1640" s="56">
        <v>100</v>
      </c>
      <c r="O1640" s="56"/>
      <c r="P1640" s="56"/>
      <c r="Q1640" s="56"/>
      <c r="R1640" s="56" t="s">
        <v>18</v>
      </c>
      <c r="S1640" s="56" t="s">
        <v>644</v>
      </c>
      <c r="T1640" s="58" t="s">
        <v>7330</v>
      </c>
      <c r="U1640" s="56" t="s">
        <v>13</v>
      </c>
      <c r="V1640" s="58" t="s">
        <v>13</v>
      </c>
      <c r="W1640" s="58" t="s">
        <v>7330</v>
      </c>
      <c r="X1640" s="58" t="s">
        <v>13</v>
      </c>
      <c r="Y1640" s="58" t="s">
        <v>13</v>
      </c>
      <c r="Z1640" s="58" t="s">
        <v>13</v>
      </c>
      <c r="AA1640" s="58" t="s">
        <v>13</v>
      </c>
      <c r="AB1640" s="58" t="s">
        <v>13</v>
      </c>
      <c r="AC1640" s="56" t="s">
        <v>7330</v>
      </c>
      <c r="AD1640" s="56" t="s">
        <v>13</v>
      </c>
      <c r="AE1640" s="56" t="s">
        <v>13</v>
      </c>
      <c r="AF1640" s="56" t="s">
        <v>13</v>
      </c>
      <c r="AG1640" s="56" t="s">
        <v>13</v>
      </c>
      <c r="AH1640" s="56" t="s">
        <v>13</v>
      </c>
    </row>
    <row r="1641" spans="1:34" ht="24.9" customHeight="1" x14ac:dyDescent="0.3">
      <c r="A1641" s="54" t="s">
        <v>1361</v>
      </c>
      <c r="B1641" s="55" t="s">
        <v>1360</v>
      </c>
      <c r="C1641" s="56" t="s">
        <v>729</v>
      </c>
      <c r="D1641" s="56"/>
      <c r="E1641" s="56">
        <v>0</v>
      </c>
      <c r="F1641" s="56">
        <v>0</v>
      </c>
      <c r="G1641" s="56">
        <v>1</v>
      </c>
      <c r="H1641" s="56">
        <v>1</v>
      </c>
      <c r="I1641" s="56">
        <v>16</v>
      </c>
      <c r="J1641" s="104">
        <v>6.25E-2</v>
      </c>
      <c r="K1641" s="56" t="s">
        <v>1362</v>
      </c>
      <c r="L1641" s="56" t="s">
        <v>1363</v>
      </c>
      <c r="M1641" s="56" t="s">
        <v>731</v>
      </c>
      <c r="N1641" s="56" t="s">
        <v>7374</v>
      </c>
      <c r="O1641" s="56"/>
      <c r="P1641" s="56"/>
      <c r="Q1641" s="56"/>
      <c r="R1641" s="56" t="s">
        <v>18</v>
      </c>
      <c r="S1641" s="56" t="s">
        <v>644</v>
      </c>
      <c r="T1641" s="58" t="s">
        <v>13</v>
      </c>
      <c r="U1641" s="56" t="s">
        <v>13</v>
      </c>
      <c r="V1641" s="58" t="s">
        <v>7330</v>
      </c>
      <c r="W1641" s="58" t="s">
        <v>13</v>
      </c>
      <c r="X1641" s="58" t="s">
        <v>13</v>
      </c>
      <c r="Y1641" s="58" t="s">
        <v>7330</v>
      </c>
      <c r="Z1641" s="58" t="s">
        <v>7330</v>
      </c>
      <c r="AA1641" s="58" t="s">
        <v>13</v>
      </c>
      <c r="AB1641" s="58" t="s">
        <v>13</v>
      </c>
      <c r="AC1641" s="56" t="s">
        <v>13</v>
      </c>
      <c r="AD1641" s="56" t="s">
        <v>13</v>
      </c>
      <c r="AE1641" s="56" t="s">
        <v>7330</v>
      </c>
      <c r="AF1641" s="56" t="s">
        <v>13</v>
      </c>
      <c r="AG1641" s="56" t="s">
        <v>13</v>
      </c>
      <c r="AH1641" s="56" t="s">
        <v>7330</v>
      </c>
    </row>
    <row r="1642" spans="1:34" ht="24.9" customHeight="1" x14ac:dyDescent="0.3">
      <c r="A1642" s="54" t="s">
        <v>3422</v>
      </c>
      <c r="B1642" s="55" t="s">
        <v>3420</v>
      </c>
      <c r="C1642" s="56" t="s">
        <v>3424</v>
      </c>
      <c r="D1642" s="56" t="s">
        <v>3421</v>
      </c>
      <c r="E1642" s="56">
        <v>2</v>
      </c>
      <c r="F1642" s="56">
        <v>0</v>
      </c>
      <c r="G1642" s="56">
        <v>0</v>
      </c>
      <c r="H1642" s="56">
        <v>2</v>
      </c>
      <c r="I1642" s="56">
        <v>12</v>
      </c>
      <c r="J1642" s="104">
        <v>0.16666666666666666</v>
      </c>
      <c r="K1642" s="56" t="s">
        <v>3423</v>
      </c>
      <c r="L1642" s="56" t="s">
        <v>3425</v>
      </c>
      <c r="M1642" s="56" t="s">
        <v>3426</v>
      </c>
      <c r="N1642" s="56">
        <v>100</v>
      </c>
      <c r="O1642" s="56"/>
      <c r="P1642" s="56"/>
      <c r="Q1642" s="56"/>
      <c r="R1642" s="56" t="s">
        <v>63</v>
      </c>
      <c r="S1642" s="56" t="s">
        <v>169</v>
      </c>
      <c r="T1642" s="58" t="s">
        <v>7330</v>
      </c>
      <c r="U1642" s="56" t="s">
        <v>13</v>
      </c>
      <c r="V1642" s="58" t="s">
        <v>13</v>
      </c>
      <c r="W1642" s="58" t="s">
        <v>7330</v>
      </c>
      <c r="X1642" s="58" t="s">
        <v>13</v>
      </c>
      <c r="Y1642" s="58" t="s">
        <v>13</v>
      </c>
      <c r="Z1642" s="58" t="s">
        <v>13</v>
      </c>
      <c r="AA1642" s="58" t="s">
        <v>13</v>
      </c>
      <c r="AB1642" s="58" t="s">
        <v>13</v>
      </c>
      <c r="AC1642" s="56" t="s">
        <v>13</v>
      </c>
      <c r="AD1642" s="56" t="s">
        <v>13</v>
      </c>
      <c r="AE1642" s="56" t="s">
        <v>13</v>
      </c>
      <c r="AF1642" s="56" t="s">
        <v>13</v>
      </c>
      <c r="AG1642" s="56" t="s">
        <v>13</v>
      </c>
      <c r="AH1642" s="56" t="s">
        <v>13</v>
      </c>
    </row>
    <row r="1643" spans="1:34" ht="24.9" customHeight="1" x14ac:dyDescent="0.3">
      <c r="A1643" s="54" t="s">
        <v>1906</v>
      </c>
      <c r="B1643" s="55" t="s">
        <v>1898</v>
      </c>
      <c r="C1643" s="56" t="s">
        <v>1902</v>
      </c>
      <c r="D1643" s="56" t="s">
        <v>1899</v>
      </c>
      <c r="E1643" s="56">
        <v>4</v>
      </c>
      <c r="F1643" s="56">
        <v>1</v>
      </c>
      <c r="G1643" s="56">
        <v>1</v>
      </c>
      <c r="H1643" s="56">
        <v>6</v>
      </c>
      <c r="I1643" s="56">
        <v>25</v>
      </c>
      <c r="J1643" s="104">
        <v>0.24</v>
      </c>
      <c r="K1643" s="56" t="s">
        <v>1907</v>
      </c>
      <c r="L1643" s="56" t="s">
        <v>1903</v>
      </c>
      <c r="M1643" s="56" t="s">
        <v>1902</v>
      </c>
      <c r="N1643" s="56" t="s">
        <v>7387</v>
      </c>
      <c r="O1643" s="56"/>
      <c r="P1643" s="56"/>
      <c r="Q1643" s="56"/>
      <c r="R1643" s="56" t="s">
        <v>18</v>
      </c>
      <c r="S1643" s="57" t="s">
        <v>55</v>
      </c>
      <c r="T1643" s="58" t="s">
        <v>7330</v>
      </c>
      <c r="U1643" s="56" t="s">
        <v>13</v>
      </c>
      <c r="V1643" s="58" t="s">
        <v>13</v>
      </c>
      <c r="W1643" s="58" t="s">
        <v>7330</v>
      </c>
      <c r="X1643" s="58" t="s">
        <v>13</v>
      </c>
      <c r="Y1643" s="58" t="s">
        <v>13</v>
      </c>
      <c r="Z1643" s="58" t="s">
        <v>13</v>
      </c>
      <c r="AA1643" s="58" t="s">
        <v>13</v>
      </c>
      <c r="AB1643" s="58" t="s">
        <v>13</v>
      </c>
      <c r="AC1643" s="56" t="s">
        <v>7330</v>
      </c>
      <c r="AD1643" s="56" t="s">
        <v>13</v>
      </c>
      <c r="AE1643" s="56" t="s">
        <v>13</v>
      </c>
      <c r="AF1643" s="56" t="s">
        <v>13</v>
      </c>
      <c r="AG1643" s="56" t="s">
        <v>13</v>
      </c>
      <c r="AH1643" s="56" t="s">
        <v>13</v>
      </c>
    </row>
    <row r="1644" spans="1:34" ht="24.9" customHeight="1" x14ac:dyDescent="0.3">
      <c r="A1644" s="54" t="s">
        <v>6017</v>
      </c>
      <c r="B1644" s="55" t="s">
        <v>6015</v>
      </c>
      <c r="C1644" s="56" t="s">
        <v>6019</v>
      </c>
      <c r="D1644" s="56" t="s">
        <v>6016</v>
      </c>
      <c r="E1644" s="56">
        <v>1</v>
      </c>
      <c r="F1644" s="56">
        <v>0</v>
      </c>
      <c r="G1644" s="56">
        <v>0</v>
      </c>
      <c r="H1644" s="56">
        <v>1</v>
      </c>
      <c r="I1644" s="56">
        <v>11</v>
      </c>
      <c r="J1644" s="104">
        <v>9.0909090909090912E-2</v>
      </c>
      <c r="K1644" s="56" t="s">
        <v>6018</v>
      </c>
      <c r="L1644" s="56" t="s">
        <v>6020</v>
      </c>
      <c r="M1644" s="56" t="s">
        <v>6021</v>
      </c>
      <c r="N1644" s="56" t="s">
        <v>7374</v>
      </c>
      <c r="O1644" s="56"/>
      <c r="P1644" s="56"/>
      <c r="Q1644" s="56"/>
      <c r="R1644" s="56" t="s">
        <v>18</v>
      </c>
      <c r="S1644" s="56" t="s">
        <v>534</v>
      </c>
      <c r="T1644" s="58" t="s">
        <v>7330</v>
      </c>
      <c r="U1644" s="56" t="s">
        <v>13</v>
      </c>
      <c r="V1644" s="58" t="s">
        <v>13</v>
      </c>
      <c r="W1644" s="58" t="s">
        <v>7330</v>
      </c>
      <c r="X1644" s="58" t="s">
        <v>13</v>
      </c>
      <c r="Y1644" s="58" t="s">
        <v>13</v>
      </c>
      <c r="Z1644" s="58" t="s">
        <v>13</v>
      </c>
      <c r="AA1644" s="58" t="s">
        <v>13</v>
      </c>
      <c r="AB1644" s="58" t="s">
        <v>13</v>
      </c>
      <c r="AC1644" s="56" t="s">
        <v>13</v>
      </c>
      <c r="AD1644" s="56" t="s">
        <v>13</v>
      </c>
      <c r="AE1644" s="56" t="s">
        <v>13</v>
      </c>
      <c r="AF1644" s="56" t="s">
        <v>13</v>
      </c>
      <c r="AG1644" s="56" t="s">
        <v>13</v>
      </c>
      <c r="AH1644" s="56" t="s">
        <v>13</v>
      </c>
    </row>
    <row r="1645" spans="1:34" ht="24.9" customHeight="1" x14ac:dyDescent="0.3">
      <c r="A1645" s="59" t="s">
        <v>822</v>
      </c>
      <c r="B1645" s="60" t="s">
        <v>820</v>
      </c>
      <c r="C1645" s="57" t="s">
        <v>824</v>
      </c>
      <c r="D1645" s="57" t="s">
        <v>821</v>
      </c>
      <c r="E1645" s="57">
        <v>4</v>
      </c>
      <c r="F1645" s="57">
        <v>1</v>
      </c>
      <c r="G1645" s="57">
        <v>2</v>
      </c>
      <c r="H1645" s="57">
        <v>7</v>
      </c>
      <c r="I1645" s="57">
        <v>17</v>
      </c>
      <c r="J1645" s="104">
        <v>0.41176470588235292</v>
      </c>
      <c r="K1645" s="56" t="s">
        <v>823</v>
      </c>
      <c r="L1645" s="56" t="s">
        <v>825</v>
      </c>
      <c r="M1645" s="56" t="s">
        <v>824</v>
      </c>
      <c r="N1645" s="56">
        <v>100</v>
      </c>
      <c r="O1645" s="56"/>
      <c r="P1645" s="56"/>
      <c r="Q1645" s="56"/>
      <c r="R1645" s="57" t="s">
        <v>18</v>
      </c>
      <c r="S1645" s="56" t="s">
        <v>465</v>
      </c>
      <c r="T1645" s="61" t="s">
        <v>13</v>
      </c>
      <c r="U1645" s="56" t="s">
        <v>7330</v>
      </c>
      <c r="V1645" s="61" t="s">
        <v>13</v>
      </c>
      <c r="W1645" s="61" t="s">
        <v>13</v>
      </c>
      <c r="X1645" s="61" t="s">
        <v>7330</v>
      </c>
      <c r="Y1645" s="61" t="s">
        <v>13</v>
      </c>
      <c r="Z1645" s="61" t="s">
        <v>13</v>
      </c>
      <c r="AA1645" s="61" t="s">
        <v>13</v>
      </c>
      <c r="AB1645" s="61" t="s">
        <v>13</v>
      </c>
      <c r="AC1645" s="56" t="s">
        <v>13</v>
      </c>
      <c r="AD1645" s="56" t="s">
        <v>13</v>
      </c>
      <c r="AE1645" s="56" t="s">
        <v>13</v>
      </c>
      <c r="AF1645" s="56" t="s">
        <v>13</v>
      </c>
      <c r="AG1645" s="56" t="s">
        <v>13</v>
      </c>
      <c r="AH1645" s="56" t="s">
        <v>13</v>
      </c>
    </row>
    <row r="1646" spans="1:34" ht="24.9" customHeight="1" x14ac:dyDescent="0.3">
      <c r="A1646" s="54" t="s">
        <v>1107</v>
      </c>
      <c r="B1646" s="55" t="s">
        <v>1099</v>
      </c>
      <c r="C1646" s="56" t="s">
        <v>1103</v>
      </c>
      <c r="D1646" s="56" t="s">
        <v>1100</v>
      </c>
      <c r="E1646" s="56">
        <v>5</v>
      </c>
      <c r="F1646" s="56">
        <v>2</v>
      </c>
      <c r="G1646" s="56">
        <v>10</v>
      </c>
      <c r="H1646" s="56">
        <v>17</v>
      </c>
      <c r="I1646" s="56">
        <v>46</v>
      </c>
      <c r="J1646" s="104">
        <v>0.36956521739130432</v>
      </c>
      <c r="K1646" s="56" t="s">
        <v>1108</v>
      </c>
      <c r="L1646" s="56" t="s">
        <v>1104</v>
      </c>
      <c r="M1646" s="56" t="s">
        <v>1103</v>
      </c>
      <c r="N1646" s="56">
        <v>100</v>
      </c>
      <c r="O1646" s="56"/>
      <c r="P1646" s="56"/>
      <c r="Q1646" s="56"/>
      <c r="R1646" s="56" t="s">
        <v>18</v>
      </c>
      <c r="S1646" s="57" t="s">
        <v>55</v>
      </c>
      <c r="T1646" s="58" t="s">
        <v>13</v>
      </c>
      <c r="U1646" s="56" t="s">
        <v>13</v>
      </c>
      <c r="V1646" s="58" t="s">
        <v>7330</v>
      </c>
      <c r="W1646" s="58" t="s">
        <v>13</v>
      </c>
      <c r="X1646" s="58" t="s">
        <v>13</v>
      </c>
      <c r="Y1646" s="58" t="s">
        <v>7330</v>
      </c>
      <c r="Z1646" s="58" t="s">
        <v>13</v>
      </c>
      <c r="AA1646" s="58" t="s">
        <v>13</v>
      </c>
      <c r="AB1646" s="58" t="s">
        <v>7330</v>
      </c>
      <c r="AC1646" s="56" t="s">
        <v>13</v>
      </c>
      <c r="AD1646" s="56" t="s">
        <v>7330</v>
      </c>
      <c r="AE1646" s="56" t="s">
        <v>13</v>
      </c>
      <c r="AF1646" s="56" t="s">
        <v>13</v>
      </c>
      <c r="AG1646" s="56" t="s">
        <v>13</v>
      </c>
      <c r="AH1646" s="56" t="s">
        <v>7330</v>
      </c>
    </row>
    <row r="1647" spans="1:34" ht="24.9" customHeight="1" x14ac:dyDescent="0.3">
      <c r="A1647" s="54" t="s">
        <v>670</v>
      </c>
      <c r="B1647" s="55" t="s">
        <v>660</v>
      </c>
      <c r="C1647" s="56" t="s">
        <v>663</v>
      </c>
      <c r="D1647" s="56"/>
      <c r="E1647" s="56">
        <v>2</v>
      </c>
      <c r="F1647" s="56">
        <v>0</v>
      </c>
      <c r="G1647" s="56">
        <v>2</v>
      </c>
      <c r="H1647" s="56">
        <v>4</v>
      </c>
      <c r="I1647" s="56">
        <v>5</v>
      </c>
      <c r="J1647" s="104">
        <v>0.8</v>
      </c>
      <c r="K1647" s="56" t="s">
        <v>671</v>
      </c>
      <c r="L1647" s="56" t="s">
        <v>664</v>
      </c>
      <c r="M1647" s="56" t="s">
        <v>665</v>
      </c>
      <c r="N1647" s="56">
        <v>100</v>
      </c>
      <c r="O1647" s="56"/>
      <c r="P1647" s="56"/>
      <c r="Q1647" s="56"/>
      <c r="R1647" s="56" t="s">
        <v>18</v>
      </c>
      <c r="S1647" s="56" t="s">
        <v>149</v>
      </c>
      <c r="T1647" s="58" t="s">
        <v>7330</v>
      </c>
      <c r="U1647" s="56" t="s">
        <v>13</v>
      </c>
      <c r="V1647" s="58" t="s">
        <v>13</v>
      </c>
      <c r="W1647" s="58" t="s">
        <v>13</v>
      </c>
      <c r="X1647" s="58" t="s">
        <v>13</v>
      </c>
      <c r="Y1647" s="58" t="s">
        <v>13</v>
      </c>
      <c r="Z1647" s="58" t="s">
        <v>7330</v>
      </c>
      <c r="AA1647" s="58" t="s">
        <v>13</v>
      </c>
      <c r="AB1647" s="58" t="s">
        <v>13</v>
      </c>
      <c r="AC1647" s="56" t="s">
        <v>7330</v>
      </c>
      <c r="AD1647" s="56" t="s">
        <v>13</v>
      </c>
      <c r="AE1647" s="56" t="s">
        <v>13</v>
      </c>
      <c r="AF1647" s="56" t="s">
        <v>13</v>
      </c>
      <c r="AG1647" s="56" t="s">
        <v>13</v>
      </c>
      <c r="AH1647" s="56" t="s">
        <v>13</v>
      </c>
    </row>
    <row r="1648" spans="1:34" ht="24.9" customHeight="1" x14ac:dyDescent="0.3">
      <c r="A1648" s="54" t="s">
        <v>5864</v>
      </c>
      <c r="B1648" s="55" t="s">
        <v>5862</v>
      </c>
      <c r="C1648" s="56" t="s">
        <v>5866</v>
      </c>
      <c r="D1648" s="56" t="s">
        <v>5863</v>
      </c>
      <c r="E1648" s="56">
        <v>1</v>
      </c>
      <c r="F1648" s="56">
        <v>0</v>
      </c>
      <c r="G1648" s="56">
        <v>0</v>
      </c>
      <c r="H1648" s="56">
        <v>1</v>
      </c>
      <c r="I1648" s="56">
        <v>18</v>
      </c>
      <c r="J1648" s="104">
        <v>5.5555555555555552E-2</v>
      </c>
      <c r="K1648" s="56" t="s">
        <v>5865</v>
      </c>
      <c r="L1648" s="56" t="s">
        <v>5867</v>
      </c>
      <c r="M1648" s="56" t="s">
        <v>5866</v>
      </c>
      <c r="N1648" s="56" t="s">
        <v>7372</v>
      </c>
      <c r="O1648" s="56"/>
      <c r="P1648" s="56"/>
      <c r="Q1648" s="56"/>
      <c r="R1648" s="56" t="s">
        <v>18</v>
      </c>
      <c r="S1648" s="57" t="s">
        <v>868</v>
      </c>
      <c r="T1648" s="58" t="s">
        <v>7330</v>
      </c>
      <c r="U1648" s="56" t="s">
        <v>13</v>
      </c>
      <c r="V1648" s="58" t="s">
        <v>13</v>
      </c>
      <c r="W1648" s="58" t="s">
        <v>7330</v>
      </c>
      <c r="X1648" s="58" t="s">
        <v>13</v>
      </c>
      <c r="Y1648" s="58" t="s">
        <v>13</v>
      </c>
      <c r="Z1648" s="58" t="s">
        <v>13</v>
      </c>
      <c r="AA1648" s="58" t="s">
        <v>13</v>
      </c>
      <c r="AB1648" s="58" t="s">
        <v>13</v>
      </c>
      <c r="AC1648" s="56" t="s">
        <v>13</v>
      </c>
      <c r="AD1648" s="56" t="s">
        <v>13</v>
      </c>
      <c r="AE1648" s="56" t="s">
        <v>13</v>
      </c>
      <c r="AF1648" s="56" t="s">
        <v>13</v>
      </c>
      <c r="AG1648" s="56" t="s">
        <v>13</v>
      </c>
      <c r="AH1648" s="56" t="s">
        <v>13</v>
      </c>
    </row>
    <row r="1649" spans="1:34" ht="24.9" customHeight="1" x14ac:dyDescent="0.3">
      <c r="A1649" s="54" t="s">
        <v>2994</v>
      </c>
      <c r="B1649" s="55" t="s">
        <v>2993</v>
      </c>
      <c r="C1649" s="56" t="s">
        <v>110</v>
      </c>
      <c r="D1649" s="56"/>
      <c r="E1649" s="56">
        <v>1</v>
      </c>
      <c r="F1649" s="56">
        <v>0</v>
      </c>
      <c r="G1649" s="56">
        <v>0</v>
      </c>
      <c r="H1649" s="56">
        <v>1</v>
      </c>
      <c r="I1649" s="56">
        <v>6</v>
      </c>
      <c r="J1649" s="104">
        <v>0.16666666666666666</v>
      </c>
      <c r="K1649" s="56" t="s">
        <v>2995</v>
      </c>
      <c r="L1649" s="56" t="s">
        <v>2996</v>
      </c>
      <c r="M1649" s="56" t="s">
        <v>110</v>
      </c>
      <c r="N1649" s="56" t="s">
        <v>7384</v>
      </c>
      <c r="O1649" s="56" t="s">
        <v>17947</v>
      </c>
      <c r="P1649" s="56" t="s">
        <v>2997</v>
      </c>
      <c r="Q1649" s="56">
        <v>100</v>
      </c>
      <c r="R1649" s="56" t="s">
        <v>18</v>
      </c>
      <c r="S1649" s="57" t="s">
        <v>257</v>
      </c>
      <c r="T1649" s="58" t="s">
        <v>7330</v>
      </c>
      <c r="U1649" s="56" t="s">
        <v>13</v>
      </c>
      <c r="V1649" s="58" t="s">
        <v>13</v>
      </c>
      <c r="W1649" s="58" t="s">
        <v>7330</v>
      </c>
      <c r="X1649" s="58" t="s">
        <v>13</v>
      </c>
      <c r="Y1649" s="58" t="s">
        <v>13</v>
      </c>
      <c r="Z1649" s="58" t="s">
        <v>13</v>
      </c>
      <c r="AA1649" s="58" t="s">
        <v>13</v>
      </c>
      <c r="AB1649" s="58" t="s">
        <v>13</v>
      </c>
      <c r="AC1649" s="56" t="s">
        <v>13</v>
      </c>
      <c r="AD1649" s="56" t="s">
        <v>13</v>
      </c>
      <c r="AE1649" s="56" t="s">
        <v>13</v>
      </c>
      <c r="AF1649" s="56" t="s">
        <v>13</v>
      </c>
      <c r="AG1649" s="56" t="s">
        <v>13</v>
      </c>
      <c r="AH1649" s="56" t="s">
        <v>13</v>
      </c>
    </row>
    <row r="1650" spans="1:34" ht="24.9" customHeight="1" x14ac:dyDescent="0.3">
      <c r="A1650" s="59" t="s">
        <v>214</v>
      </c>
      <c r="B1650" s="60" t="s">
        <v>212</v>
      </c>
      <c r="C1650" s="57" t="s">
        <v>216</v>
      </c>
      <c r="D1650" s="57" t="s">
        <v>213</v>
      </c>
      <c r="E1650" s="57">
        <v>1</v>
      </c>
      <c r="F1650" s="57">
        <v>2</v>
      </c>
      <c r="G1650" s="57">
        <v>2</v>
      </c>
      <c r="H1650" s="57">
        <v>5</v>
      </c>
      <c r="I1650" s="57">
        <v>14</v>
      </c>
      <c r="J1650" s="104">
        <v>0.35714285714285715</v>
      </c>
      <c r="K1650" s="56" t="s">
        <v>215</v>
      </c>
      <c r="L1650" s="57" t="s">
        <v>217</v>
      </c>
      <c r="M1650" s="57" t="s">
        <v>218</v>
      </c>
      <c r="N1650" s="57">
        <v>100</v>
      </c>
      <c r="O1650" s="57"/>
      <c r="P1650" s="57"/>
      <c r="Q1650" s="57"/>
      <c r="R1650" s="57" t="s">
        <v>18</v>
      </c>
      <c r="S1650" s="56" t="s">
        <v>149</v>
      </c>
      <c r="T1650" s="61" t="s">
        <v>13</v>
      </c>
      <c r="U1650" s="56" t="s">
        <v>7330</v>
      </c>
      <c r="V1650" s="61" t="s">
        <v>13</v>
      </c>
      <c r="W1650" s="61" t="s">
        <v>13</v>
      </c>
      <c r="X1650" s="61" t="s">
        <v>7330</v>
      </c>
      <c r="Y1650" s="61" t="s">
        <v>13</v>
      </c>
      <c r="Z1650" s="61" t="s">
        <v>13</v>
      </c>
      <c r="AA1650" s="58" t="s">
        <v>7330</v>
      </c>
      <c r="AB1650" s="61" t="s">
        <v>13</v>
      </c>
      <c r="AC1650" s="56" t="s">
        <v>13</v>
      </c>
      <c r="AD1650" s="56" t="s">
        <v>7330</v>
      </c>
      <c r="AE1650" s="56" t="s">
        <v>13</v>
      </c>
      <c r="AF1650" s="56" t="s">
        <v>13</v>
      </c>
      <c r="AG1650" s="56" t="s">
        <v>7330</v>
      </c>
      <c r="AH1650" s="56" t="s">
        <v>13</v>
      </c>
    </row>
    <row r="1651" spans="1:34" ht="24.9" customHeight="1" x14ac:dyDescent="0.3">
      <c r="A1651" s="54" t="s">
        <v>2044</v>
      </c>
      <c r="B1651" s="55" t="s">
        <v>2042</v>
      </c>
      <c r="C1651" s="56" t="s">
        <v>2046</v>
      </c>
      <c r="D1651" s="56" t="s">
        <v>2043</v>
      </c>
      <c r="E1651" s="56">
        <v>3</v>
      </c>
      <c r="F1651" s="56">
        <v>0</v>
      </c>
      <c r="G1651" s="56">
        <v>8</v>
      </c>
      <c r="H1651" s="56">
        <v>11</v>
      </c>
      <c r="I1651" s="56">
        <v>15</v>
      </c>
      <c r="J1651" s="104">
        <v>0.73333333333333328</v>
      </c>
      <c r="K1651" s="56" t="s">
        <v>2045</v>
      </c>
      <c r="L1651" s="56" t="s">
        <v>2047</v>
      </c>
      <c r="M1651" s="56" t="s">
        <v>2046</v>
      </c>
      <c r="N1651" s="56">
        <v>100</v>
      </c>
      <c r="O1651" s="56"/>
      <c r="P1651" s="56"/>
      <c r="Q1651" s="56"/>
      <c r="R1651" s="56" t="s">
        <v>18</v>
      </c>
      <c r="S1651" s="57" t="s">
        <v>55</v>
      </c>
      <c r="T1651" s="58" t="s">
        <v>13</v>
      </c>
      <c r="U1651" s="56" t="s">
        <v>13</v>
      </c>
      <c r="V1651" s="58" t="s">
        <v>7330</v>
      </c>
      <c r="W1651" s="58" t="s">
        <v>13</v>
      </c>
      <c r="X1651" s="58" t="s">
        <v>13</v>
      </c>
      <c r="Y1651" s="58" t="s">
        <v>7330</v>
      </c>
      <c r="Z1651" s="58" t="s">
        <v>13</v>
      </c>
      <c r="AA1651" s="58" t="s">
        <v>7330</v>
      </c>
      <c r="AB1651" s="58" t="s">
        <v>13</v>
      </c>
      <c r="AC1651" s="56" t="s">
        <v>13</v>
      </c>
      <c r="AD1651" s="56" t="s">
        <v>13</v>
      </c>
      <c r="AE1651" s="56" t="s">
        <v>7330</v>
      </c>
      <c r="AF1651" s="56" t="s">
        <v>13</v>
      </c>
      <c r="AG1651" s="56" t="s">
        <v>13</v>
      </c>
      <c r="AH1651" s="56" t="s">
        <v>7330</v>
      </c>
    </row>
    <row r="1652" spans="1:34" ht="24.9" customHeight="1" x14ac:dyDescent="0.3">
      <c r="A1652" s="54" t="s">
        <v>205</v>
      </c>
      <c r="B1652" s="55" t="s">
        <v>204</v>
      </c>
      <c r="C1652" s="56" t="s">
        <v>207</v>
      </c>
      <c r="D1652" s="56"/>
      <c r="E1652" s="56">
        <v>1</v>
      </c>
      <c r="F1652" s="56">
        <v>0</v>
      </c>
      <c r="G1652" s="56">
        <v>1</v>
      </c>
      <c r="H1652" s="56">
        <v>2</v>
      </c>
      <c r="I1652" s="56">
        <v>23</v>
      </c>
      <c r="J1652" s="104">
        <v>8.6956521739130432E-2</v>
      </c>
      <c r="K1652" s="56" t="s">
        <v>206</v>
      </c>
      <c r="L1652" s="56" t="s">
        <v>208</v>
      </c>
      <c r="M1652" s="56" t="s">
        <v>209</v>
      </c>
      <c r="N1652" s="56">
        <v>100</v>
      </c>
      <c r="O1652" s="56"/>
      <c r="P1652" s="56"/>
      <c r="Q1652" s="56"/>
      <c r="R1652" s="56" t="s">
        <v>18</v>
      </c>
      <c r="S1652" s="57" t="s">
        <v>130</v>
      </c>
      <c r="T1652" s="58" t="s">
        <v>13</v>
      </c>
      <c r="U1652" s="56" t="s">
        <v>13</v>
      </c>
      <c r="V1652" s="58" t="s">
        <v>7330</v>
      </c>
      <c r="W1652" s="58" t="s">
        <v>13</v>
      </c>
      <c r="X1652" s="58" t="s">
        <v>13</v>
      </c>
      <c r="Y1652" s="58" t="s">
        <v>7330</v>
      </c>
      <c r="Z1652" s="58" t="s">
        <v>13</v>
      </c>
      <c r="AA1652" s="58" t="s">
        <v>13</v>
      </c>
      <c r="AB1652" s="58" t="s">
        <v>13</v>
      </c>
      <c r="AC1652" s="56" t="s">
        <v>13</v>
      </c>
      <c r="AD1652" s="56" t="s">
        <v>7330</v>
      </c>
      <c r="AE1652" s="56" t="s">
        <v>13</v>
      </c>
      <c r="AF1652" s="56" t="s">
        <v>13</v>
      </c>
      <c r="AG1652" s="56" t="s">
        <v>7330</v>
      </c>
      <c r="AH1652" s="56" t="s">
        <v>13</v>
      </c>
    </row>
    <row r="1653" spans="1:34" ht="24.9" customHeight="1" x14ac:dyDescent="0.3">
      <c r="A1653" s="54" t="s">
        <v>4927</v>
      </c>
      <c r="B1653" s="55" t="s">
        <v>4925</v>
      </c>
      <c r="C1653" s="56" t="s">
        <v>4929</v>
      </c>
      <c r="D1653" s="56" t="s">
        <v>4926</v>
      </c>
      <c r="E1653" s="56">
        <v>1</v>
      </c>
      <c r="F1653" s="56">
        <v>0</v>
      </c>
      <c r="G1653" s="56">
        <v>0</v>
      </c>
      <c r="H1653" s="56">
        <v>1</v>
      </c>
      <c r="I1653" s="56">
        <v>19</v>
      </c>
      <c r="J1653" s="104">
        <v>5.2631578947368418E-2</v>
      </c>
      <c r="K1653" s="56" t="s">
        <v>4928</v>
      </c>
      <c r="L1653" s="56" t="s">
        <v>4930</v>
      </c>
      <c r="M1653" s="56" t="s">
        <v>4931</v>
      </c>
      <c r="N1653" s="56" t="s">
        <v>7375</v>
      </c>
      <c r="O1653" s="56"/>
      <c r="P1653" s="56"/>
      <c r="Q1653" s="56"/>
      <c r="R1653" s="56" t="s">
        <v>18</v>
      </c>
      <c r="S1653" s="56" t="s">
        <v>102</v>
      </c>
      <c r="T1653" s="58" t="s">
        <v>7330</v>
      </c>
      <c r="U1653" s="56" t="s">
        <v>13</v>
      </c>
      <c r="V1653" s="58" t="s">
        <v>13</v>
      </c>
      <c r="W1653" s="58" t="s">
        <v>7330</v>
      </c>
      <c r="X1653" s="58" t="s">
        <v>13</v>
      </c>
      <c r="Y1653" s="58" t="s">
        <v>13</v>
      </c>
      <c r="Z1653" s="58" t="s">
        <v>13</v>
      </c>
      <c r="AA1653" s="58" t="s">
        <v>13</v>
      </c>
      <c r="AB1653" s="58" t="s">
        <v>13</v>
      </c>
      <c r="AC1653" s="56" t="s">
        <v>13</v>
      </c>
      <c r="AD1653" s="56" t="s">
        <v>13</v>
      </c>
      <c r="AE1653" s="56" t="s">
        <v>13</v>
      </c>
      <c r="AF1653" s="56" t="s">
        <v>13</v>
      </c>
      <c r="AG1653" s="56" t="s">
        <v>13</v>
      </c>
      <c r="AH1653" s="56" t="s">
        <v>13</v>
      </c>
    </row>
    <row r="1654" spans="1:34" ht="24.9" customHeight="1" x14ac:dyDescent="0.3">
      <c r="A1654" s="54" t="s">
        <v>4356</v>
      </c>
      <c r="B1654" s="55" t="s">
        <v>4344</v>
      </c>
      <c r="C1654" s="56" t="s">
        <v>4348</v>
      </c>
      <c r="D1654" s="56" t="s">
        <v>4345</v>
      </c>
      <c r="E1654" s="56">
        <v>11</v>
      </c>
      <c r="F1654" s="56">
        <v>1</v>
      </c>
      <c r="G1654" s="56">
        <v>8</v>
      </c>
      <c r="H1654" s="56">
        <v>20</v>
      </c>
      <c r="I1654" s="56">
        <v>47</v>
      </c>
      <c r="J1654" s="104">
        <v>0.43</v>
      </c>
      <c r="K1654" s="56" t="s">
        <v>4357</v>
      </c>
      <c r="L1654" s="56" t="s">
        <v>4349</v>
      </c>
      <c r="M1654" s="56" t="s">
        <v>4350</v>
      </c>
      <c r="N1654" s="56" t="s">
        <v>7372</v>
      </c>
      <c r="O1654" s="56"/>
      <c r="P1654" s="56"/>
      <c r="Q1654" s="56"/>
      <c r="R1654" s="56" t="s">
        <v>18</v>
      </c>
      <c r="S1654" s="56" t="s">
        <v>465</v>
      </c>
      <c r="T1654" s="58" t="s">
        <v>13</v>
      </c>
      <c r="U1654" s="56" t="s">
        <v>13</v>
      </c>
      <c r="V1654" s="58" t="s">
        <v>7330</v>
      </c>
      <c r="W1654" s="58" t="s">
        <v>13</v>
      </c>
      <c r="X1654" s="58" t="s">
        <v>13</v>
      </c>
      <c r="Y1654" s="58" t="s">
        <v>7330</v>
      </c>
      <c r="Z1654" s="58" t="s">
        <v>13</v>
      </c>
      <c r="AA1654" s="58" t="s">
        <v>13</v>
      </c>
      <c r="AB1654" s="58" t="s">
        <v>13</v>
      </c>
      <c r="AC1654" s="56" t="s">
        <v>13</v>
      </c>
      <c r="AD1654" s="56" t="s">
        <v>13</v>
      </c>
      <c r="AE1654" s="56" t="s">
        <v>7330</v>
      </c>
      <c r="AF1654" s="56" t="s">
        <v>7330</v>
      </c>
      <c r="AG1654" s="56" t="s">
        <v>13</v>
      </c>
      <c r="AH1654" s="56" t="s">
        <v>13</v>
      </c>
    </row>
    <row r="1655" spans="1:34" ht="24.9" customHeight="1" x14ac:dyDescent="0.3">
      <c r="A1655" s="54" t="s">
        <v>4019</v>
      </c>
      <c r="B1655" s="55" t="s">
        <v>4017</v>
      </c>
      <c r="C1655" s="56" t="s">
        <v>4021</v>
      </c>
      <c r="D1655" s="56" t="s">
        <v>4018</v>
      </c>
      <c r="E1655" s="56">
        <v>2</v>
      </c>
      <c r="F1655" s="56">
        <v>0</v>
      </c>
      <c r="G1655" s="56">
        <v>2</v>
      </c>
      <c r="H1655" s="56">
        <v>4</v>
      </c>
      <c r="I1655" s="56">
        <v>38</v>
      </c>
      <c r="J1655" s="104">
        <v>0.10526315789473684</v>
      </c>
      <c r="K1655" s="56" t="s">
        <v>4020</v>
      </c>
      <c r="L1655" s="56" t="s">
        <v>4022</v>
      </c>
      <c r="M1655" s="56" t="s">
        <v>4021</v>
      </c>
      <c r="N1655" s="56">
        <v>100</v>
      </c>
      <c r="O1655" s="56"/>
      <c r="P1655" s="56"/>
      <c r="Q1655" s="56"/>
      <c r="R1655" s="56" t="s">
        <v>18</v>
      </c>
      <c r="S1655" s="56" t="s">
        <v>465</v>
      </c>
      <c r="T1655" s="58" t="s">
        <v>13</v>
      </c>
      <c r="U1655" s="56" t="s">
        <v>13</v>
      </c>
      <c r="V1655" s="58" t="s">
        <v>7330</v>
      </c>
      <c r="W1655" s="58" t="s">
        <v>13</v>
      </c>
      <c r="X1655" s="58" t="s">
        <v>13</v>
      </c>
      <c r="Y1655" s="58" t="s">
        <v>7330</v>
      </c>
      <c r="Z1655" s="58" t="s">
        <v>13</v>
      </c>
      <c r="AA1655" s="58" t="s">
        <v>13</v>
      </c>
      <c r="AB1655" s="58" t="s">
        <v>13</v>
      </c>
      <c r="AC1655" s="56" t="s">
        <v>13</v>
      </c>
      <c r="AD1655" s="56" t="s">
        <v>13</v>
      </c>
      <c r="AE1655" s="56" t="s">
        <v>13</v>
      </c>
      <c r="AF1655" s="56" t="s">
        <v>13</v>
      </c>
      <c r="AG1655" s="56" t="s">
        <v>13</v>
      </c>
      <c r="AH1655" s="56" t="s">
        <v>13</v>
      </c>
    </row>
    <row r="1656" spans="1:34" ht="24.9" customHeight="1" x14ac:dyDescent="0.3">
      <c r="A1656" s="54" t="s">
        <v>133</v>
      </c>
      <c r="B1656" s="55" t="s">
        <v>132</v>
      </c>
      <c r="C1656" s="56" t="s">
        <v>110</v>
      </c>
      <c r="D1656" s="56"/>
      <c r="E1656" s="56">
        <v>0</v>
      </c>
      <c r="F1656" s="56">
        <v>0</v>
      </c>
      <c r="G1656" s="56">
        <v>1</v>
      </c>
      <c r="H1656" s="56">
        <v>1</v>
      </c>
      <c r="I1656" s="56">
        <v>6</v>
      </c>
      <c r="J1656" s="104">
        <v>0.16666666666666666</v>
      </c>
      <c r="K1656" s="56" t="s">
        <v>134</v>
      </c>
      <c r="L1656" s="56" t="s">
        <v>135</v>
      </c>
      <c r="M1656" s="56" t="s">
        <v>110</v>
      </c>
      <c r="N1656" s="56">
        <v>100</v>
      </c>
      <c r="O1656" s="56"/>
      <c r="P1656" s="56"/>
      <c r="Q1656" s="56"/>
      <c r="R1656" s="56" t="s">
        <v>18</v>
      </c>
      <c r="S1656" s="57" t="s">
        <v>113</v>
      </c>
      <c r="T1656" s="58" t="s">
        <v>13</v>
      </c>
      <c r="U1656" s="56" t="s">
        <v>13</v>
      </c>
      <c r="V1656" s="58" t="s">
        <v>7330</v>
      </c>
      <c r="W1656" s="58" t="s">
        <v>13</v>
      </c>
      <c r="X1656" s="58" t="s">
        <v>13</v>
      </c>
      <c r="Y1656" s="58" t="s">
        <v>7330</v>
      </c>
      <c r="Z1656" s="58" t="s">
        <v>13</v>
      </c>
      <c r="AA1656" s="58" t="s">
        <v>13</v>
      </c>
      <c r="AB1656" s="58" t="s">
        <v>13</v>
      </c>
      <c r="AC1656" s="56" t="s">
        <v>13</v>
      </c>
      <c r="AD1656" s="56" t="s">
        <v>7330</v>
      </c>
      <c r="AE1656" s="56" t="s">
        <v>13</v>
      </c>
      <c r="AF1656" s="56" t="s">
        <v>13</v>
      </c>
      <c r="AG1656" s="56" t="s">
        <v>13</v>
      </c>
      <c r="AH1656" s="56" t="s">
        <v>13</v>
      </c>
    </row>
    <row r="1657" spans="1:34" ht="24.9" customHeight="1" x14ac:dyDescent="0.3">
      <c r="A1657" s="54" t="s">
        <v>7044</v>
      </c>
      <c r="B1657" s="55" t="s">
        <v>7042</v>
      </c>
      <c r="C1657" s="56" t="s">
        <v>7046</v>
      </c>
      <c r="D1657" s="56" t="s">
        <v>7043</v>
      </c>
      <c r="E1657" s="56">
        <v>0</v>
      </c>
      <c r="F1657" s="56">
        <v>0</v>
      </c>
      <c r="G1657" s="56">
        <v>1</v>
      </c>
      <c r="H1657" s="56">
        <v>1</v>
      </c>
      <c r="I1657" s="56">
        <v>12</v>
      </c>
      <c r="J1657" s="104">
        <v>8.3333333333333329E-2</v>
      </c>
      <c r="K1657" s="56" t="s">
        <v>7045</v>
      </c>
      <c r="L1657" s="56" t="s">
        <v>7047</v>
      </c>
      <c r="M1657" s="56" t="s">
        <v>7048</v>
      </c>
      <c r="N1657" s="56" t="s">
        <v>7374</v>
      </c>
      <c r="O1657" s="56"/>
      <c r="P1657" s="56"/>
      <c r="Q1657" s="56"/>
      <c r="R1657" s="56" t="s">
        <v>236</v>
      </c>
      <c r="S1657" s="56" t="s">
        <v>534</v>
      </c>
      <c r="T1657" s="58" t="s">
        <v>13</v>
      </c>
      <c r="U1657" s="56" t="s">
        <v>13</v>
      </c>
      <c r="V1657" s="58" t="s">
        <v>7330</v>
      </c>
      <c r="W1657" s="58" t="s">
        <v>7330</v>
      </c>
      <c r="X1657" s="58" t="s">
        <v>13</v>
      </c>
      <c r="Y1657" s="58" t="s">
        <v>13</v>
      </c>
      <c r="Z1657" s="58" t="s">
        <v>13</v>
      </c>
      <c r="AA1657" s="58" t="s">
        <v>13</v>
      </c>
      <c r="AB1657" s="58" t="s">
        <v>13</v>
      </c>
      <c r="AC1657" s="56" t="s">
        <v>13</v>
      </c>
      <c r="AD1657" s="56" t="s">
        <v>13</v>
      </c>
      <c r="AE1657" s="56" t="s">
        <v>7330</v>
      </c>
      <c r="AF1657" s="56" t="s">
        <v>7330</v>
      </c>
      <c r="AG1657" s="56" t="s">
        <v>13</v>
      </c>
      <c r="AH1657" s="56" t="s">
        <v>13</v>
      </c>
    </row>
    <row r="1658" spans="1:34" ht="24.9" customHeight="1" x14ac:dyDescent="0.3">
      <c r="A1658" s="54" t="s">
        <v>6229</v>
      </c>
      <c r="B1658" s="55" t="s">
        <v>6228</v>
      </c>
      <c r="C1658" s="56" t="s">
        <v>6231</v>
      </c>
      <c r="D1658" s="56"/>
      <c r="E1658" s="56">
        <v>2</v>
      </c>
      <c r="F1658" s="56">
        <v>0</v>
      </c>
      <c r="G1658" s="56">
        <v>0</v>
      </c>
      <c r="H1658" s="56">
        <v>2</v>
      </c>
      <c r="I1658" s="56">
        <v>5</v>
      </c>
      <c r="J1658" s="104">
        <v>0.4</v>
      </c>
      <c r="K1658" s="56" t="s">
        <v>6230</v>
      </c>
      <c r="L1658" s="56" t="s">
        <v>6232</v>
      </c>
      <c r="M1658" s="56" t="s">
        <v>6233</v>
      </c>
      <c r="N1658" s="56" t="s">
        <v>7378</v>
      </c>
      <c r="O1658" s="56"/>
      <c r="P1658" s="56"/>
      <c r="Q1658" s="56"/>
      <c r="R1658" s="56" t="s">
        <v>18</v>
      </c>
      <c r="S1658" s="56" t="s">
        <v>130</v>
      </c>
      <c r="T1658" s="58" t="s">
        <v>7330</v>
      </c>
      <c r="U1658" s="56" t="s">
        <v>13</v>
      </c>
      <c r="V1658" s="58" t="s">
        <v>13</v>
      </c>
      <c r="W1658" s="58" t="s">
        <v>7330</v>
      </c>
      <c r="X1658" s="58" t="s">
        <v>13</v>
      </c>
      <c r="Y1658" s="58" t="s">
        <v>13</v>
      </c>
      <c r="Z1658" s="58" t="s">
        <v>13</v>
      </c>
      <c r="AA1658" s="58" t="s">
        <v>13</v>
      </c>
      <c r="AB1658" s="58" t="s">
        <v>13</v>
      </c>
      <c r="AC1658" s="56" t="s">
        <v>13</v>
      </c>
      <c r="AD1658" s="56" t="s">
        <v>13</v>
      </c>
      <c r="AE1658" s="56" t="s">
        <v>13</v>
      </c>
      <c r="AF1658" s="56" t="s">
        <v>7330</v>
      </c>
      <c r="AG1658" s="56" t="s">
        <v>13</v>
      </c>
      <c r="AH1658" s="56" t="s">
        <v>13</v>
      </c>
    </row>
    <row r="1659" spans="1:34" ht="24.9" customHeight="1" x14ac:dyDescent="0.3">
      <c r="A1659" s="59" t="s">
        <v>1408</v>
      </c>
      <c r="B1659" s="60" t="s">
        <v>1406</v>
      </c>
      <c r="C1659" s="57" t="s">
        <v>1410</v>
      </c>
      <c r="D1659" s="57" t="s">
        <v>1407</v>
      </c>
      <c r="E1659" s="57">
        <v>0</v>
      </c>
      <c r="F1659" s="57">
        <v>2</v>
      </c>
      <c r="G1659" s="57">
        <v>0</v>
      </c>
      <c r="H1659" s="57">
        <v>2</v>
      </c>
      <c r="I1659" s="57">
        <v>7</v>
      </c>
      <c r="J1659" s="104">
        <v>0.2857142857142857</v>
      </c>
      <c r="K1659" s="56" t="s">
        <v>1409</v>
      </c>
      <c r="L1659" s="57" t="s">
        <v>1411</v>
      </c>
      <c r="M1659" s="57" t="s">
        <v>1410</v>
      </c>
      <c r="N1659" s="57">
        <v>100</v>
      </c>
      <c r="O1659" s="57"/>
      <c r="P1659" s="57"/>
      <c r="Q1659" s="57"/>
      <c r="R1659" s="57" t="s">
        <v>18</v>
      </c>
      <c r="S1659" s="57" t="s">
        <v>91</v>
      </c>
      <c r="T1659" s="61" t="s">
        <v>13</v>
      </c>
      <c r="U1659" s="56" t="s">
        <v>7330</v>
      </c>
      <c r="V1659" s="61" t="s">
        <v>13</v>
      </c>
      <c r="W1659" s="61" t="s">
        <v>13</v>
      </c>
      <c r="X1659" s="61" t="s">
        <v>7330</v>
      </c>
      <c r="Y1659" s="61" t="s">
        <v>13</v>
      </c>
      <c r="Z1659" s="61" t="s">
        <v>13</v>
      </c>
      <c r="AA1659" s="61" t="s">
        <v>13</v>
      </c>
      <c r="AB1659" s="61" t="s">
        <v>13</v>
      </c>
      <c r="AC1659" s="56" t="s">
        <v>13</v>
      </c>
      <c r="AD1659" s="56" t="s">
        <v>7330</v>
      </c>
      <c r="AE1659" s="56" t="s">
        <v>13</v>
      </c>
      <c r="AF1659" s="56" t="s">
        <v>13</v>
      </c>
      <c r="AG1659" s="56" t="s">
        <v>13</v>
      </c>
      <c r="AH1659" s="56" t="s">
        <v>13</v>
      </c>
    </row>
    <row r="1660" spans="1:34" ht="24.9" customHeight="1" x14ac:dyDescent="0.3">
      <c r="A1660" s="54" t="s">
        <v>3085</v>
      </c>
      <c r="B1660" s="55" t="s">
        <v>3070</v>
      </c>
      <c r="C1660" s="56" t="s">
        <v>3074</v>
      </c>
      <c r="D1660" s="56" t="s">
        <v>3071</v>
      </c>
      <c r="E1660" s="56">
        <v>1</v>
      </c>
      <c r="F1660" s="56">
        <v>2</v>
      </c>
      <c r="G1660" s="56">
        <v>5</v>
      </c>
      <c r="H1660" s="56">
        <v>8</v>
      </c>
      <c r="I1660" s="56">
        <v>24</v>
      </c>
      <c r="J1660" s="104">
        <v>0.33333333333333331</v>
      </c>
      <c r="K1660" s="56" t="s">
        <v>3086</v>
      </c>
      <c r="L1660" s="56" t="s">
        <v>3075</v>
      </c>
      <c r="M1660" s="56" t="s">
        <v>3076</v>
      </c>
      <c r="N1660" s="56">
        <v>100</v>
      </c>
      <c r="O1660" s="56"/>
      <c r="P1660" s="56"/>
      <c r="Q1660" s="56"/>
      <c r="R1660" s="56" t="s">
        <v>112</v>
      </c>
      <c r="S1660" s="57" t="s">
        <v>79</v>
      </c>
      <c r="T1660" s="58" t="s">
        <v>13</v>
      </c>
      <c r="U1660" s="56" t="s">
        <v>13</v>
      </c>
      <c r="V1660" s="58" t="s">
        <v>7330</v>
      </c>
      <c r="W1660" s="58" t="s">
        <v>13</v>
      </c>
      <c r="X1660" s="58" t="s">
        <v>13</v>
      </c>
      <c r="Y1660" s="58" t="s">
        <v>7330</v>
      </c>
      <c r="Z1660" s="58" t="s">
        <v>7330</v>
      </c>
      <c r="AA1660" s="58" t="s">
        <v>13</v>
      </c>
      <c r="AB1660" s="58" t="s">
        <v>13</v>
      </c>
      <c r="AC1660" s="56" t="s">
        <v>7330</v>
      </c>
      <c r="AD1660" s="56" t="s">
        <v>13</v>
      </c>
      <c r="AE1660" s="56" t="s">
        <v>13</v>
      </c>
      <c r="AF1660" s="56" t="s">
        <v>13</v>
      </c>
      <c r="AG1660" s="56" t="s">
        <v>13</v>
      </c>
      <c r="AH1660" s="56" t="s">
        <v>7330</v>
      </c>
    </row>
    <row r="1661" spans="1:34" ht="24.9" customHeight="1" x14ac:dyDescent="0.3">
      <c r="A1661" s="54" t="s">
        <v>701</v>
      </c>
      <c r="B1661" s="55" t="s">
        <v>700</v>
      </c>
      <c r="C1661" s="56" t="s">
        <v>110</v>
      </c>
      <c r="D1661" s="56"/>
      <c r="E1661" s="56">
        <v>1</v>
      </c>
      <c r="F1661" s="56">
        <v>0</v>
      </c>
      <c r="G1661" s="56">
        <v>0</v>
      </c>
      <c r="H1661" s="56">
        <v>1</v>
      </c>
      <c r="I1661" s="56">
        <v>12</v>
      </c>
      <c r="J1661" s="104">
        <v>8.3333333333333329E-2</v>
      </c>
      <c r="K1661" s="56" t="s">
        <v>702</v>
      </c>
      <c r="L1661" s="56" t="s">
        <v>703</v>
      </c>
      <c r="M1661" s="56" t="s">
        <v>110</v>
      </c>
      <c r="N1661" s="56" t="s">
        <v>7387</v>
      </c>
      <c r="O1661" s="56" t="s">
        <v>17920</v>
      </c>
      <c r="P1661" s="56" t="s">
        <v>704</v>
      </c>
      <c r="Q1661" s="56" t="s">
        <v>7378</v>
      </c>
      <c r="R1661" s="56" t="s">
        <v>112</v>
      </c>
      <c r="S1661" s="56" t="s">
        <v>55</v>
      </c>
      <c r="T1661" s="58" t="s">
        <v>7330</v>
      </c>
      <c r="U1661" s="56" t="s">
        <v>13</v>
      </c>
      <c r="V1661" s="58" t="s">
        <v>13</v>
      </c>
      <c r="W1661" s="58" t="s">
        <v>7330</v>
      </c>
      <c r="X1661" s="58" t="s">
        <v>13</v>
      </c>
      <c r="Y1661" s="58" t="s">
        <v>13</v>
      </c>
      <c r="Z1661" s="58" t="s">
        <v>13</v>
      </c>
      <c r="AA1661" s="58" t="s">
        <v>13</v>
      </c>
      <c r="AB1661" s="58" t="s">
        <v>13</v>
      </c>
      <c r="AC1661" s="56" t="s">
        <v>7330</v>
      </c>
      <c r="AD1661" s="56" t="s">
        <v>13</v>
      </c>
      <c r="AE1661" s="56" t="s">
        <v>13</v>
      </c>
      <c r="AF1661" s="56" t="s">
        <v>13</v>
      </c>
      <c r="AG1661" s="56" t="s">
        <v>13</v>
      </c>
      <c r="AH1661" s="56" t="s">
        <v>13</v>
      </c>
    </row>
    <row r="1662" spans="1:34" ht="24.9" customHeight="1" x14ac:dyDescent="0.3">
      <c r="A1662" s="54" t="s">
        <v>1747</v>
      </c>
      <c r="B1662" s="55" t="s">
        <v>1739</v>
      </c>
      <c r="C1662" s="56" t="s">
        <v>1743</v>
      </c>
      <c r="D1662" s="56" t="s">
        <v>1740</v>
      </c>
      <c r="E1662" s="56">
        <v>4</v>
      </c>
      <c r="F1662" s="56">
        <v>1</v>
      </c>
      <c r="G1662" s="56">
        <v>0</v>
      </c>
      <c r="H1662" s="56">
        <v>5</v>
      </c>
      <c r="I1662" s="56">
        <v>9</v>
      </c>
      <c r="J1662" s="104">
        <v>0.55555555555555558</v>
      </c>
      <c r="K1662" s="56" t="s">
        <v>1748</v>
      </c>
      <c r="L1662" s="56" t="s">
        <v>1744</v>
      </c>
      <c r="M1662" s="56" t="s">
        <v>1743</v>
      </c>
      <c r="N1662" s="56">
        <v>100</v>
      </c>
      <c r="O1662" s="56"/>
      <c r="P1662" s="56"/>
      <c r="Q1662" s="56"/>
      <c r="R1662" s="56" t="s">
        <v>177</v>
      </c>
      <c r="S1662" s="56" t="s">
        <v>534</v>
      </c>
      <c r="T1662" s="58" t="s">
        <v>7330</v>
      </c>
      <c r="U1662" s="56" t="s">
        <v>13</v>
      </c>
      <c r="V1662" s="58" t="s">
        <v>13</v>
      </c>
      <c r="W1662" s="58" t="s">
        <v>13</v>
      </c>
      <c r="X1662" s="58" t="s">
        <v>13</v>
      </c>
      <c r="Y1662" s="58" t="s">
        <v>13</v>
      </c>
      <c r="Z1662" s="58" t="s">
        <v>7330</v>
      </c>
      <c r="AA1662" s="58" t="s">
        <v>13</v>
      </c>
      <c r="AB1662" s="58" t="s">
        <v>13</v>
      </c>
      <c r="AC1662" s="56" t="s">
        <v>13</v>
      </c>
      <c r="AD1662" s="56" t="s">
        <v>13</v>
      </c>
      <c r="AE1662" s="56" t="s">
        <v>13</v>
      </c>
      <c r="AF1662" s="56" t="s">
        <v>13</v>
      </c>
      <c r="AG1662" s="56" t="s">
        <v>13</v>
      </c>
      <c r="AH1662" s="56" t="s">
        <v>13</v>
      </c>
    </row>
    <row r="1663" spans="1:34" ht="24.9" customHeight="1" x14ac:dyDescent="0.3">
      <c r="A1663" s="54" t="s">
        <v>1745</v>
      </c>
      <c r="B1663" s="55" t="s">
        <v>1739</v>
      </c>
      <c r="C1663" s="56" t="s">
        <v>1743</v>
      </c>
      <c r="D1663" s="56" t="s">
        <v>1740</v>
      </c>
      <c r="E1663" s="56">
        <v>4</v>
      </c>
      <c r="F1663" s="56">
        <v>1</v>
      </c>
      <c r="G1663" s="56">
        <v>0</v>
      </c>
      <c r="H1663" s="56">
        <v>5</v>
      </c>
      <c r="I1663" s="56">
        <v>9</v>
      </c>
      <c r="J1663" s="104">
        <v>0.55555555555555558</v>
      </c>
      <c r="K1663" s="56" t="s">
        <v>1746</v>
      </c>
      <c r="L1663" s="56" t="s">
        <v>1744</v>
      </c>
      <c r="M1663" s="56" t="s">
        <v>1743</v>
      </c>
      <c r="N1663" s="56">
        <v>100</v>
      </c>
      <c r="O1663" s="56"/>
      <c r="P1663" s="56"/>
      <c r="Q1663" s="56"/>
      <c r="R1663" s="56" t="s">
        <v>177</v>
      </c>
      <c r="S1663" s="56" t="s">
        <v>534</v>
      </c>
      <c r="T1663" s="58" t="s">
        <v>7330</v>
      </c>
      <c r="U1663" s="56" t="s">
        <v>13</v>
      </c>
      <c r="V1663" s="58" t="s">
        <v>13</v>
      </c>
      <c r="W1663" s="58" t="s">
        <v>7330</v>
      </c>
      <c r="X1663" s="58" t="s">
        <v>13</v>
      </c>
      <c r="Y1663" s="58" t="s">
        <v>13</v>
      </c>
      <c r="Z1663" s="58" t="s">
        <v>13</v>
      </c>
      <c r="AA1663" s="58" t="s">
        <v>13</v>
      </c>
      <c r="AB1663" s="58" t="s">
        <v>13</v>
      </c>
      <c r="AC1663" s="56" t="s">
        <v>7330</v>
      </c>
      <c r="AD1663" s="56" t="s">
        <v>13</v>
      </c>
      <c r="AE1663" s="56" t="s">
        <v>13</v>
      </c>
      <c r="AF1663" s="56" t="s">
        <v>13</v>
      </c>
      <c r="AG1663" s="56" t="s">
        <v>13</v>
      </c>
      <c r="AH1663" s="56" t="s">
        <v>13</v>
      </c>
    </row>
    <row r="1664" spans="1:34" ht="24.9" customHeight="1" x14ac:dyDescent="0.3">
      <c r="A1664" s="54" t="s">
        <v>6041</v>
      </c>
      <c r="B1664" s="55" t="s">
        <v>6028</v>
      </c>
      <c r="C1664" s="56" t="s">
        <v>6032</v>
      </c>
      <c r="D1664" s="56" t="s">
        <v>6029</v>
      </c>
      <c r="E1664" s="56">
        <v>1</v>
      </c>
      <c r="F1664" s="56">
        <v>1</v>
      </c>
      <c r="G1664" s="56">
        <v>3</v>
      </c>
      <c r="H1664" s="56">
        <v>5</v>
      </c>
      <c r="I1664" s="56">
        <v>23</v>
      </c>
      <c r="J1664" s="104">
        <v>0.21739130434782608</v>
      </c>
      <c r="K1664" s="56" t="s">
        <v>6042</v>
      </c>
      <c r="L1664" s="56" t="s">
        <v>6033</v>
      </c>
      <c r="M1664" s="56" t="s">
        <v>6034</v>
      </c>
      <c r="N1664" s="56">
        <v>100</v>
      </c>
      <c r="O1664" s="56"/>
      <c r="P1664" s="56"/>
      <c r="Q1664" s="56"/>
      <c r="R1664" s="56" t="s">
        <v>18</v>
      </c>
      <c r="S1664" s="56" t="s">
        <v>680</v>
      </c>
      <c r="T1664" s="58" t="s">
        <v>7330</v>
      </c>
      <c r="U1664" s="56" t="s">
        <v>13</v>
      </c>
      <c r="V1664" s="58" t="s">
        <v>13</v>
      </c>
      <c r="W1664" s="58" t="s">
        <v>7330</v>
      </c>
      <c r="X1664" s="58" t="s">
        <v>13</v>
      </c>
      <c r="Y1664" s="58" t="s">
        <v>13</v>
      </c>
      <c r="Z1664" s="58" t="s">
        <v>13</v>
      </c>
      <c r="AA1664" s="58" t="s">
        <v>13</v>
      </c>
      <c r="AB1664" s="58" t="s">
        <v>13</v>
      </c>
      <c r="AC1664" s="56" t="s">
        <v>7330</v>
      </c>
      <c r="AD1664" s="56" t="s">
        <v>13</v>
      </c>
      <c r="AE1664" s="56" t="s">
        <v>13</v>
      </c>
      <c r="AF1664" s="56" t="s">
        <v>13</v>
      </c>
      <c r="AG1664" s="56" t="s">
        <v>13</v>
      </c>
      <c r="AH1664" s="56" t="s">
        <v>13</v>
      </c>
    </row>
    <row r="1665" spans="1:34" ht="24.9" customHeight="1" x14ac:dyDescent="0.3">
      <c r="A1665" s="54" t="s">
        <v>5509</v>
      </c>
      <c r="B1665" s="55" t="s">
        <v>5503</v>
      </c>
      <c r="C1665" s="56" t="s">
        <v>5507</v>
      </c>
      <c r="D1665" s="56" t="s">
        <v>5504</v>
      </c>
      <c r="E1665" s="56">
        <v>2</v>
      </c>
      <c r="F1665" s="56">
        <v>1</v>
      </c>
      <c r="G1665" s="56">
        <v>2</v>
      </c>
      <c r="H1665" s="56">
        <v>5</v>
      </c>
      <c r="I1665" s="56">
        <v>17</v>
      </c>
      <c r="J1665" s="104">
        <v>0.29411764705882354</v>
      </c>
      <c r="K1665" s="56" t="s">
        <v>5510</v>
      </c>
      <c r="L1665" s="56" t="s">
        <v>5508</v>
      </c>
      <c r="M1665" s="56" t="s">
        <v>5507</v>
      </c>
      <c r="N1665" s="56">
        <v>100</v>
      </c>
      <c r="O1665" s="56"/>
      <c r="P1665" s="56"/>
      <c r="Q1665" s="56"/>
      <c r="R1665" s="56" t="s">
        <v>18</v>
      </c>
      <c r="S1665" s="57" t="s">
        <v>418</v>
      </c>
      <c r="T1665" s="58" t="s">
        <v>13</v>
      </c>
      <c r="U1665" s="56" t="s">
        <v>13</v>
      </c>
      <c r="V1665" s="58" t="s">
        <v>7330</v>
      </c>
      <c r="W1665" s="58" t="s">
        <v>13</v>
      </c>
      <c r="X1665" s="58" t="s">
        <v>13</v>
      </c>
      <c r="Y1665" s="58" t="s">
        <v>7330</v>
      </c>
      <c r="Z1665" s="58" t="s">
        <v>13</v>
      </c>
      <c r="AA1665" s="58" t="s">
        <v>13</v>
      </c>
      <c r="AB1665" s="58" t="s">
        <v>7330</v>
      </c>
      <c r="AC1665" s="56" t="s">
        <v>13</v>
      </c>
      <c r="AD1665" s="56" t="s">
        <v>13</v>
      </c>
      <c r="AE1665" s="56" t="s">
        <v>7330</v>
      </c>
      <c r="AF1665" s="56" t="s">
        <v>7330</v>
      </c>
      <c r="AG1665" s="56" t="s">
        <v>13</v>
      </c>
      <c r="AH1665" s="56" t="s">
        <v>13</v>
      </c>
    </row>
    <row r="1666" spans="1:34" ht="24.9" customHeight="1" x14ac:dyDescent="0.3">
      <c r="A1666" s="54" t="s">
        <v>6932</v>
      </c>
      <c r="B1666" s="55" t="s">
        <v>6926</v>
      </c>
      <c r="C1666" s="56" t="s">
        <v>6930</v>
      </c>
      <c r="D1666" s="56" t="s">
        <v>6927</v>
      </c>
      <c r="E1666" s="56">
        <v>3</v>
      </c>
      <c r="F1666" s="56">
        <v>0</v>
      </c>
      <c r="G1666" s="56">
        <v>0</v>
      </c>
      <c r="H1666" s="56">
        <v>3</v>
      </c>
      <c r="I1666" s="56">
        <v>18</v>
      </c>
      <c r="J1666" s="104">
        <v>0.16666666666666666</v>
      </c>
      <c r="K1666" s="56" t="s">
        <v>6933</v>
      </c>
      <c r="L1666" s="56" t="s">
        <v>6931</v>
      </c>
      <c r="M1666" s="56" t="s">
        <v>6930</v>
      </c>
      <c r="N1666" s="56">
        <v>100</v>
      </c>
      <c r="O1666" s="56"/>
      <c r="P1666" s="56"/>
      <c r="Q1666" s="56"/>
      <c r="R1666" s="56" t="s">
        <v>18</v>
      </c>
      <c r="S1666" s="56" t="s">
        <v>102</v>
      </c>
      <c r="T1666" s="58" t="s">
        <v>7330</v>
      </c>
      <c r="U1666" s="56" t="s">
        <v>13</v>
      </c>
      <c r="V1666" s="58" t="s">
        <v>13</v>
      </c>
      <c r="W1666" s="58" t="s">
        <v>7330</v>
      </c>
      <c r="X1666" s="58" t="s">
        <v>13</v>
      </c>
      <c r="Y1666" s="58" t="s">
        <v>13</v>
      </c>
      <c r="Z1666" s="58" t="s">
        <v>13</v>
      </c>
      <c r="AA1666" s="58" t="s">
        <v>13</v>
      </c>
      <c r="AB1666" s="58" t="s">
        <v>13</v>
      </c>
      <c r="AC1666" s="56" t="s">
        <v>13</v>
      </c>
      <c r="AD1666" s="56" t="s">
        <v>13</v>
      </c>
      <c r="AE1666" s="56" t="s">
        <v>13</v>
      </c>
      <c r="AF1666" s="56" t="s">
        <v>13</v>
      </c>
      <c r="AG1666" s="56" t="s">
        <v>13</v>
      </c>
      <c r="AH1666" s="56" t="s">
        <v>13</v>
      </c>
    </row>
    <row r="1667" spans="1:34" ht="24.9" customHeight="1" x14ac:dyDescent="0.3">
      <c r="A1667" s="59" t="s">
        <v>5060</v>
      </c>
      <c r="B1667" s="60" t="s">
        <v>5058</v>
      </c>
      <c r="C1667" s="57" t="s">
        <v>5062</v>
      </c>
      <c r="D1667" s="57" t="s">
        <v>5059</v>
      </c>
      <c r="E1667" s="57">
        <v>0</v>
      </c>
      <c r="F1667" s="57">
        <v>2</v>
      </c>
      <c r="G1667" s="57">
        <v>2</v>
      </c>
      <c r="H1667" s="57">
        <v>4</v>
      </c>
      <c r="I1667" s="57">
        <v>20</v>
      </c>
      <c r="J1667" s="104">
        <v>0.2</v>
      </c>
      <c r="K1667" s="56" t="s">
        <v>5061</v>
      </c>
      <c r="L1667" s="57" t="s">
        <v>5063</v>
      </c>
      <c r="M1667" s="57" t="s">
        <v>5064</v>
      </c>
      <c r="N1667" s="57">
        <v>100</v>
      </c>
      <c r="O1667" s="57"/>
      <c r="P1667" s="57"/>
      <c r="Q1667" s="57"/>
      <c r="R1667" s="57" t="s">
        <v>18</v>
      </c>
      <c r="S1667" s="57" t="s">
        <v>130</v>
      </c>
      <c r="T1667" s="61" t="s">
        <v>13</v>
      </c>
      <c r="U1667" s="56" t="s">
        <v>7330</v>
      </c>
      <c r="V1667" s="61" t="s">
        <v>13</v>
      </c>
      <c r="W1667" s="61" t="s">
        <v>13</v>
      </c>
      <c r="X1667" s="61" t="s">
        <v>7330</v>
      </c>
      <c r="Y1667" s="61" t="s">
        <v>13</v>
      </c>
      <c r="Z1667" s="61" t="s">
        <v>13</v>
      </c>
      <c r="AA1667" s="58" t="s">
        <v>7330</v>
      </c>
      <c r="AB1667" s="61" t="s">
        <v>13</v>
      </c>
      <c r="AC1667" s="56" t="s">
        <v>13</v>
      </c>
      <c r="AD1667" s="56" t="s">
        <v>13</v>
      </c>
      <c r="AE1667" s="56" t="s">
        <v>13</v>
      </c>
      <c r="AF1667" s="56" t="s">
        <v>13</v>
      </c>
      <c r="AG1667" s="56" t="s">
        <v>13</v>
      </c>
      <c r="AH1667" s="56" t="s">
        <v>13</v>
      </c>
    </row>
    <row r="1668" spans="1:34" ht="24.9" customHeight="1" x14ac:dyDescent="0.3">
      <c r="A1668" s="59" t="s">
        <v>2119</v>
      </c>
      <c r="B1668" s="60" t="s">
        <v>2117</v>
      </c>
      <c r="C1668" s="57" t="s">
        <v>2121</v>
      </c>
      <c r="D1668" s="57" t="s">
        <v>2118</v>
      </c>
      <c r="E1668" s="57">
        <v>1</v>
      </c>
      <c r="F1668" s="57">
        <v>1</v>
      </c>
      <c r="G1668" s="57">
        <v>2</v>
      </c>
      <c r="H1668" s="57">
        <v>4</v>
      </c>
      <c r="I1668" s="57">
        <v>19</v>
      </c>
      <c r="J1668" s="104">
        <v>0.21052631578947367</v>
      </c>
      <c r="K1668" s="56" t="s">
        <v>2120</v>
      </c>
      <c r="L1668" s="57" t="s">
        <v>2122</v>
      </c>
      <c r="M1668" s="57" t="s">
        <v>2121</v>
      </c>
      <c r="N1668" s="57">
        <v>100</v>
      </c>
      <c r="O1668" s="57"/>
      <c r="P1668" s="57"/>
      <c r="Q1668" s="57"/>
      <c r="R1668" s="57" t="s">
        <v>18</v>
      </c>
      <c r="S1668" s="57" t="s">
        <v>418</v>
      </c>
      <c r="T1668" s="61" t="s">
        <v>13</v>
      </c>
      <c r="U1668" s="56" t="s">
        <v>7330</v>
      </c>
      <c r="V1668" s="61" t="s">
        <v>13</v>
      </c>
      <c r="W1668" s="61" t="s">
        <v>13</v>
      </c>
      <c r="X1668" s="61" t="s">
        <v>13</v>
      </c>
      <c r="Y1668" s="61" t="s">
        <v>13</v>
      </c>
      <c r="Z1668" s="61" t="s">
        <v>13</v>
      </c>
      <c r="AA1668" s="58" t="s">
        <v>7330</v>
      </c>
      <c r="AB1668" s="61" t="s">
        <v>13</v>
      </c>
      <c r="AC1668" s="56" t="s">
        <v>13</v>
      </c>
      <c r="AD1668" s="56" t="s">
        <v>7330</v>
      </c>
      <c r="AE1668" s="56" t="s">
        <v>13</v>
      </c>
      <c r="AF1668" s="56" t="s">
        <v>13</v>
      </c>
      <c r="AG1668" s="56" t="s">
        <v>7330</v>
      </c>
      <c r="AH1668" s="56" t="s">
        <v>13</v>
      </c>
    </row>
    <row r="1669" spans="1:34" ht="24.9" customHeight="1" x14ac:dyDescent="0.3">
      <c r="A1669" s="54" t="s">
        <v>322</v>
      </c>
      <c r="B1669" s="55" t="s">
        <v>312</v>
      </c>
      <c r="C1669" s="56" t="s">
        <v>316</v>
      </c>
      <c r="D1669" s="56" t="s">
        <v>313</v>
      </c>
      <c r="E1669" s="56">
        <v>1</v>
      </c>
      <c r="F1669" s="56">
        <v>1</v>
      </c>
      <c r="G1669" s="56">
        <v>2</v>
      </c>
      <c r="H1669" s="56">
        <v>4</v>
      </c>
      <c r="I1669" s="56">
        <v>22</v>
      </c>
      <c r="J1669" s="104">
        <v>0.18181818181818182</v>
      </c>
      <c r="K1669" s="56" t="s">
        <v>323</v>
      </c>
      <c r="L1669" s="56" t="s">
        <v>317</v>
      </c>
      <c r="M1669" s="56" t="s">
        <v>318</v>
      </c>
      <c r="N1669" s="56" t="s">
        <v>7372</v>
      </c>
      <c r="O1669" s="56"/>
      <c r="P1669" s="56"/>
      <c r="Q1669" s="56"/>
      <c r="R1669" s="56" t="s">
        <v>18</v>
      </c>
      <c r="S1669" s="56" t="s">
        <v>102</v>
      </c>
      <c r="T1669" s="58" t="s">
        <v>13</v>
      </c>
      <c r="U1669" s="56" t="s">
        <v>13</v>
      </c>
      <c r="V1669" s="58" t="s">
        <v>7330</v>
      </c>
      <c r="W1669" s="58" t="s">
        <v>13</v>
      </c>
      <c r="X1669" s="58" t="s">
        <v>13</v>
      </c>
      <c r="Y1669" s="58" t="s">
        <v>7330</v>
      </c>
      <c r="Z1669" s="58" t="s">
        <v>13</v>
      </c>
      <c r="AA1669" s="58" t="s">
        <v>13</v>
      </c>
      <c r="AB1669" s="58" t="s">
        <v>7330</v>
      </c>
      <c r="AC1669" s="56" t="s">
        <v>13</v>
      </c>
      <c r="AD1669" s="56" t="s">
        <v>13</v>
      </c>
      <c r="AE1669" s="56" t="s">
        <v>7330</v>
      </c>
      <c r="AF1669" s="56" t="s">
        <v>13</v>
      </c>
      <c r="AG1669" s="56" t="s">
        <v>13</v>
      </c>
      <c r="AH1669" s="56" t="s">
        <v>7330</v>
      </c>
    </row>
    <row r="1670" spans="1:34" ht="24.9" customHeight="1" x14ac:dyDescent="0.3">
      <c r="A1670" s="54" t="s">
        <v>6883</v>
      </c>
      <c r="B1670" s="55" t="s">
        <v>6878</v>
      </c>
      <c r="C1670" s="56" t="s">
        <v>110</v>
      </c>
      <c r="D1670" s="56"/>
      <c r="E1670" s="56">
        <v>2</v>
      </c>
      <c r="F1670" s="56">
        <v>1</v>
      </c>
      <c r="G1670" s="56">
        <v>0</v>
      </c>
      <c r="H1670" s="56">
        <v>3</v>
      </c>
      <c r="I1670" s="56">
        <v>9</v>
      </c>
      <c r="J1670" s="104">
        <v>0.33333333333333331</v>
      </c>
      <c r="K1670" s="56" t="s">
        <v>6884</v>
      </c>
      <c r="L1670" s="56" t="s">
        <v>6881</v>
      </c>
      <c r="M1670" s="56" t="s">
        <v>202</v>
      </c>
      <c r="N1670" s="56" t="s">
        <v>7383</v>
      </c>
      <c r="O1670" s="56" t="s">
        <v>17920</v>
      </c>
      <c r="P1670" s="56" t="s">
        <v>6882</v>
      </c>
      <c r="Q1670" s="56">
        <v>100</v>
      </c>
      <c r="R1670" s="56" t="s">
        <v>112</v>
      </c>
      <c r="S1670" s="56" t="s">
        <v>113</v>
      </c>
      <c r="T1670" s="58" t="s">
        <v>7330</v>
      </c>
      <c r="U1670" s="56" t="s">
        <v>13</v>
      </c>
      <c r="V1670" s="58" t="s">
        <v>13</v>
      </c>
      <c r="W1670" s="58" t="s">
        <v>7330</v>
      </c>
      <c r="X1670" s="58" t="s">
        <v>13</v>
      </c>
      <c r="Y1670" s="58" t="s">
        <v>13</v>
      </c>
      <c r="Z1670" s="58" t="s">
        <v>13</v>
      </c>
      <c r="AA1670" s="58" t="s">
        <v>13</v>
      </c>
      <c r="AB1670" s="58" t="s">
        <v>13</v>
      </c>
      <c r="AC1670" s="56" t="s">
        <v>13</v>
      </c>
      <c r="AD1670" s="56" t="s">
        <v>13</v>
      </c>
      <c r="AE1670" s="56" t="s">
        <v>13</v>
      </c>
      <c r="AF1670" s="56" t="s">
        <v>13</v>
      </c>
      <c r="AG1670" s="56" t="s">
        <v>13</v>
      </c>
      <c r="AH1670" s="56" t="s">
        <v>13</v>
      </c>
    </row>
    <row r="1671" spans="1:34" ht="24.9" customHeight="1" x14ac:dyDescent="0.3">
      <c r="A1671" s="59" t="s">
        <v>1988</v>
      </c>
      <c r="B1671" s="60" t="s">
        <v>1986</v>
      </c>
      <c r="C1671" s="57" t="s">
        <v>1990</v>
      </c>
      <c r="D1671" s="57" t="s">
        <v>1987</v>
      </c>
      <c r="E1671" s="57">
        <v>1</v>
      </c>
      <c r="F1671" s="57">
        <v>1</v>
      </c>
      <c r="G1671" s="57">
        <v>0</v>
      </c>
      <c r="H1671" s="57">
        <v>2</v>
      </c>
      <c r="I1671" s="57">
        <v>18</v>
      </c>
      <c r="J1671" s="104">
        <v>0.1111111111111111</v>
      </c>
      <c r="K1671" s="56" t="s">
        <v>1989</v>
      </c>
      <c r="L1671" s="57" t="s">
        <v>1991</v>
      </c>
      <c r="M1671" s="57" t="s">
        <v>1990</v>
      </c>
      <c r="N1671" s="57">
        <v>100</v>
      </c>
      <c r="O1671" s="57"/>
      <c r="P1671" s="57"/>
      <c r="Q1671" s="57"/>
      <c r="R1671" s="57" t="s">
        <v>18</v>
      </c>
      <c r="S1671" s="57" t="s">
        <v>55</v>
      </c>
      <c r="T1671" s="61" t="s">
        <v>13</v>
      </c>
      <c r="U1671" s="56" t="s">
        <v>7330</v>
      </c>
      <c r="V1671" s="61" t="s">
        <v>13</v>
      </c>
      <c r="W1671" s="61" t="s">
        <v>13</v>
      </c>
      <c r="X1671" s="61" t="s">
        <v>7330</v>
      </c>
      <c r="Y1671" s="61" t="s">
        <v>13</v>
      </c>
      <c r="Z1671" s="61" t="s">
        <v>13</v>
      </c>
      <c r="AA1671" s="58" t="s">
        <v>7330</v>
      </c>
      <c r="AB1671" s="61" t="s">
        <v>13</v>
      </c>
      <c r="AC1671" s="56" t="s">
        <v>13</v>
      </c>
      <c r="AD1671" s="56" t="s">
        <v>7330</v>
      </c>
      <c r="AE1671" s="56" t="s">
        <v>13</v>
      </c>
      <c r="AF1671" s="56" t="s">
        <v>13</v>
      </c>
      <c r="AG1671" s="56" t="s">
        <v>7330</v>
      </c>
      <c r="AH1671" s="56" t="s">
        <v>13</v>
      </c>
    </row>
    <row r="1672" spans="1:34" ht="24.9" customHeight="1" x14ac:dyDescent="0.3">
      <c r="A1672" s="59" t="s">
        <v>2641</v>
      </c>
      <c r="B1672" s="60" t="s">
        <v>2639</v>
      </c>
      <c r="C1672" s="57" t="s">
        <v>2643</v>
      </c>
      <c r="D1672" s="57" t="s">
        <v>2640</v>
      </c>
      <c r="E1672" s="57">
        <v>1</v>
      </c>
      <c r="F1672" s="57">
        <v>1</v>
      </c>
      <c r="G1672" s="57">
        <v>2</v>
      </c>
      <c r="H1672" s="57">
        <v>4</v>
      </c>
      <c r="I1672" s="57">
        <v>39</v>
      </c>
      <c r="J1672" s="104">
        <v>0.10256410256410256</v>
      </c>
      <c r="K1672" s="56" t="s">
        <v>2642</v>
      </c>
      <c r="L1672" s="57" t="s">
        <v>2644</v>
      </c>
      <c r="M1672" s="57" t="s">
        <v>2643</v>
      </c>
      <c r="N1672" s="57" t="s">
        <v>7372</v>
      </c>
      <c r="O1672" s="57"/>
      <c r="P1672" s="57"/>
      <c r="Q1672" s="57"/>
      <c r="R1672" s="57" t="s">
        <v>18</v>
      </c>
      <c r="S1672" s="57" t="s">
        <v>19</v>
      </c>
      <c r="T1672" s="61" t="s">
        <v>13</v>
      </c>
      <c r="U1672" s="56" t="s">
        <v>7330</v>
      </c>
      <c r="V1672" s="61" t="s">
        <v>13</v>
      </c>
      <c r="W1672" s="61" t="s">
        <v>13</v>
      </c>
      <c r="X1672" s="61" t="s">
        <v>13</v>
      </c>
      <c r="Y1672" s="61" t="s">
        <v>13</v>
      </c>
      <c r="Z1672" s="61" t="s">
        <v>13</v>
      </c>
      <c r="AA1672" s="61" t="s">
        <v>13</v>
      </c>
      <c r="AB1672" s="61" t="s">
        <v>13</v>
      </c>
      <c r="AC1672" s="56" t="s">
        <v>13</v>
      </c>
      <c r="AD1672" s="56" t="s">
        <v>13</v>
      </c>
      <c r="AE1672" s="56" t="s">
        <v>13</v>
      </c>
      <c r="AF1672" s="56" t="s">
        <v>13</v>
      </c>
      <c r="AG1672" s="56" t="s">
        <v>7330</v>
      </c>
      <c r="AH1672" s="56" t="s">
        <v>13</v>
      </c>
    </row>
    <row r="1673" spans="1:34" ht="24.9" customHeight="1" x14ac:dyDescent="0.3">
      <c r="A1673" s="54" t="s">
        <v>3493</v>
      </c>
      <c r="B1673" s="55" t="s">
        <v>3481</v>
      </c>
      <c r="C1673" s="56" t="s">
        <v>3484</v>
      </c>
      <c r="D1673" s="56"/>
      <c r="E1673" s="56">
        <v>1</v>
      </c>
      <c r="F1673" s="56">
        <v>0</v>
      </c>
      <c r="G1673" s="56">
        <v>4</v>
      </c>
      <c r="H1673" s="56">
        <v>5</v>
      </c>
      <c r="I1673" s="56">
        <v>10</v>
      </c>
      <c r="J1673" s="104">
        <v>0.5</v>
      </c>
      <c r="K1673" s="56" t="s">
        <v>3494</v>
      </c>
      <c r="L1673" s="56" t="s">
        <v>3485</v>
      </c>
      <c r="M1673" s="56" t="s">
        <v>3486</v>
      </c>
      <c r="N1673" s="56" t="s">
        <v>7374</v>
      </c>
      <c r="O1673" s="56"/>
      <c r="P1673" s="56"/>
      <c r="Q1673" s="56"/>
      <c r="R1673" s="56" t="s">
        <v>18</v>
      </c>
      <c r="S1673" s="56" t="s">
        <v>644</v>
      </c>
      <c r="T1673" s="58" t="s">
        <v>7330</v>
      </c>
      <c r="U1673" s="56" t="s">
        <v>13</v>
      </c>
      <c r="V1673" s="58" t="s">
        <v>13</v>
      </c>
      <c r="W1673" s="58" t="s">
        <v>7330</v>
      </c>
      <c r="X1673" s="58" t="s">
        <v>13</v>
      </c>
      <c r="Y1673" s="58" t="s">
        <v>13</v>
      </c>
      <c r="Z1673" s="58" t="s">
        <v>13</v>
      </c>
      <c r="AA1673" s="58" t="s">
        <v>13</v>
      </c>
      <c r="AB1673" s="58" t="s">
        <v>13</v>
      </c>
      <c r="AC1673" s="56" t="s">
        <v>13</v>
      </c>
      <c r="AD1673" s="56" t="s">
        <v>13</v>
      </c>
      <c r="AE1673" s="56" t="s">
        <v>13</v>
      </c>
      <c r="AF1673" s="56" t="s">
        <v>13</v>
      </c>
      <c r="AG1673" s="56" t="s">
        <v>13</v>
      </c>
      <c r="AH1673" s="56" t="s">
        <v>13</v>
      </c>
    </row>
    <row r="1674" spans="1:34" ht="24.9" customHeight="1" x14ac:dyDescent="0.3">
      <c r="A1674" s="59" t="s">
        <v>1271</v>
      </c>
      <c r="B1674" s="60" t="s">
        <v>1269</v>
      </c>
      <c r="C1674" s="57" t="s">
        <v>1273</v>
      </c>
      <c r="D1674" s="57" t="s">
        <v>1270</v>
      </c>
      <c r="E1674" s="57">
        <v>1</v>
      </c>
      <c r="F1674" s="57">
        <v>2</v>
      </c>
      <c r="G1674" s="57">
        <v>1</v>
      </c>
      <c r="H1674" s="57">
        <v>4</v>
      </c>
      <c r="I1674" s="57">
        <v>17</v>
      </c>
      <c r="J1674" s="104">
        <v>0.23529411764705882</v>
      </c>
      <c r="K1674" s="56" t="s">
        <v>1272</v>
      </c>
      <c r="L1674" s="57" t="s">
        <v>1274</v>
      </c>
      <c r="M1674" s="57" t="s">
        <v>1275</v>
      </c>
      <c r="N1674" s="57">
        <v>100</v>
      </c>
      <c r="O1674" s="57"/>
      <c r="P1674" s="57"/>
      <c r="Q1674" s="57"/>
      <c r="R1674" s="57" t="s">
        <v>18</v>
      </c>
      <c r="S1674" s="56" t="s">
        <v>403</v>
      </c>
      <c r="T1674" s="61" t="s">
        <v>13</v>
      </c>
      <c r="U1674" s="56" t="s">
        <v>7330</v>
      </c>
      <c r="V1674" s="61" t="s">
        <v>13</v>
      </c>
      <c r="W1674" s="61" t="s">
        <v>13</v>
      </c>
      <c r="X1674" s="61" t="s">
        <v>7330</v>
      </c>
      <c r="Y1674" s="61" t="s">
        <v>13</v>
      </c>
      <c r="Z1674" s="61" t="s">
        <v>13</v>
      </c>
      <c r="AA1674" s="58" t="s">
        <v>7330</v>
      </c>
      <c r="AB1674" s="61" t="s">
        <v>13</v>
      </c>
      <c r="AC1674" s="56" t="s">
        <v>13</v>
      </c>
      <c r="AD1674" s="56" t="s">
        <v>13</v>
      </c>
      <c r="AE1674" s="56" t="s">
        <v>13</v>
      </c>
      <c r="AF1674" s="56" t="s">
        <v>13</v>
      </c>
      <c r="AG1674" s="56" t="s">
        <v>13</v>
      </c>
      <c r="AH1674" s="56" t="s">
        <v>13</v>
      </c>
    </row>
    <row r="1675" spans="1:34" ht="24.9" customHeight="1" x14ac:dyDescent="0.3">
      <c r="A1675" s="54" t="s">
        <v>4834</v>
      </c>
      <c r="B1675" s="55" t="s">
        <v>4833</v>
      </c>
      <c r="C1675" s="56" t="s">
        <v>110</v>
      </c>
      <c r="D1675" s="56"/>
      <c r="E1675" s="56">
        <v>1</v>
      </c>
      <c r="F1675" s="56">
        <v>0</v>
      </c>
      <c r="G1675" s="56">
        <v>1</v>
      </c>
      <c r="H1675" s="56">
        <v>2</v>
      </c>
      <c r="I1675" s="56">
        <v>20</v>
      </c>
      <c r="J1675" s="104">
        <v>0.1</v>
      </c>
      <c r="K1675" s="56" t="s">
        <v>4835</v>
      </c>
      <c r="L1675" s="56" t="s">
        <v>4836</v>
      </c>
      <c r="M1675" s="56" t="s">
        <v>110</v>
      </c>
      <c r="N1675" s="56">
        <v>100</v>
      </c>
      <c r="O1675" s="57" t="s">
        <v>17906</v>
      </c>
      <c r="P1675" s="56" t="s">
        <v>4837</v>
      </c>
      <c r="Q1675" s="56">
        <v>100</v>
      </c>
      <c r="R1675" s="56" t="s">
        <v>63</v>
      </c>
      <c r="S1675" s="56" t="s">
        <v>113</v>
      </c>
      <c r="T1675" s="58" t="s">
        <v>13</v>
      </c>
      <c r="U1675" s="56" t="s">
        <v>13</v>
      </c>
      <c r="V1675" s="58" t="s">
        <v>7330</v>
      </c>
      <c r="W1675" s="58" t="s">
        <v>13</v>
      </c>
      <c r="X1675" s="58" t="s">
        <v>13</v>
      </c>
      <c r="Y1675" s="58" t="s">
        <v>7330</v>
      </c>
      <c r="Z1675" s="58" t="s">
        <v>13</v>
      </c>
      <c r="AA1675" s="58" t="s">
        <v>13</v>
      </c>
      <c r="AB1675" s="58" t="s">
        <v>13</v>
      </c>
      <c r="AC1675" s="56" t="s">
        <v>13</v>
      </c>
      <c r="AD1675" s="56" t="s">
        <v>7330</v>
      </c>
      <c r="AE1675" s="56" t="s">
        <v>13</v>
      </c>
      <c r="AF1675" s="56" t="s">
        <v>13</v>
      </c>
      <c r="AG1675" s="56" t="s">
        <v>13</v>
      </c>
      <c r="AH1675" s="56" t="s">
        <v>13</v>
      </c>
    </row>
    <row r="1676" spans="1:34" ht="24.9" customHeight="1" x14ac:dyDescent="0.3">
      <c r="A1676" s="54" t="s">
        <v>4501</v>
      </c>
      <c r="B1676" s="55" t="s">
        <v>4499</v>
      </c>
      <c r="C1676" s="56" t="s">
        <v>4503</v>
      </c>
      <c r="D1676" s="56" t="s">
        <v>4500</v>
      </c>
      <c r="E1676" s="56">
        <v>3</v>
      </c>
      <c r="F1676" s="56">
        <v>0</v>
      </c>
      <c r="G1676" s="56">
        <v>0</v>
      </c>
      <c r="H1676" s="56">
        <v>3</v>
      </c>
      <c r="I1676" s="56">
        <v>23</v>
      </c>
      <c r="J1676" s="104">
        <v>0.13043478260869565</v>
      </c>
      <c r="K1676" s="56" t="s">
        <v>4502</v>
      </c>
      <c r="L1676" s="56" t="s">
        <v>4504</v>
      </c>
      <c r="M1676" s="56" t="s">
        <v>4503</v>
      </c>
      <c r="N1676" s="56" t="s">
        <v>7374</v>
      </c>
      <c r="O1676" s="56"/>
      <c r="P1676" s="56"/>
      <c r="Q1676" s="56"/>
      <c r="R1676" s="56" t="s">
        <v>63</v>
      </c>
      <c r="S1676" s="56" t="s">
        <v>102</v>
      </c>
      <c r="T1676" s="58" t="s">
        <v>7330</v>
      </c>
      <c r="U1676" s="56" t="s">
        <v>13</v>
      </c>
      <c r="V1676" s="58" t="s">
        <v>13</v>
      </c>
      <c r="W1676" s="58" t="s">
        <v>7330</v>
      </c>
      <c r="X1676" s="58" t="s">
        <v>13</v>
      </c>
      <c r="Y1676" s="58" t="s">
        <v>13</v>
      </c>
      <c r="Z1676" s="58" t="s">
        <v>13</v>
      </c>
      <c r="AA1676" s="58" t="s">
        <v>13</v>
      </c>
      <c r="AB1676" s="58" t="s">
        <v>13</v>
      </c>
      <c r="AC1676" s="56" t="s">
        <v>13</v>
      </c>
      <c r="AD1676" s="56" t="s">
        <v>13</v>
      </c>
      <c r="AE1676" s="56" t="s">
        <v>13</v>
      </c>
      <c r="AF1676" s="56" t="s">
        <v>13</v>
      </c>
      <c r="AG1676" s="56" t="s">
        <v>13</v>
      </c>
      <c r="AH1676" s="56" t="s">
        <v>13</v>
      </c>
    </row>
    <row r="1677" spans="1:34" ht="24.9" customHeight="1" x14ac:dyDescent="0.3">
      <c r="A1677" s="59" t="s">
        <v>426</v>
      </c>
      <c r="B1677" s="60" t="s">
        <v>419</v>
      </c>
      <c r="C1677" s="57" t="s">
        <v>423</v>
      </c>
      <c r="D1677" s="57" t="s">
        <v>420</v>
      </c>
      <c r="E1677" s="57">
        <v>1</v>
      </c>
      <c r="F1677" s="57">
        <v>3</v>
      </c>
      <c r="G1677" s="57">
        <v>3</v>
      </c>
      <c r="H1677" s="57">
        <v>7</v>
      </c>
      <c r="I1677" s="57">
        <v>25</v>
      </c>
      <c r="J1677" s="104">
        <v>0.28000000000000003</v>
      </c>
      <c r="K1677" s="56" t="s">
        <v>427</v>
      </c>
      <c r="L1677" s="57" t="s">
        <v>424</v>
      </c>
      <c r="M1677" s="57" t="s">
        <v>423</v>
      </c>
      <c r="N1677" s="57" t="s">
        <v>7372</v>
      </c>
      <c r="O1677" s="57"/>
      <c r="P1677" s="57"/>
      <c r="Q1677" s="57"/>
      <c r="R1677" s="57" t="s">
        <v>18</v>
      </c>
      <c r="S1677" s="56" t="s">
        <v>102</v>
      </c>
      <c r="T1677" s="61" t="s">
        <v>13</v>
      </c>
      <c r="U1677" s="56" t="s">
        <v>7330</v>
      </c>
      <c r="V1677" s="61" t="s">
        <v>13</v>
      </c>
      <c r="W1677" s="61" t="s">
        <v>13</v>
      </c>
      <c r="X1677" s="61" t="s">
        <v>7330</v>
      </c>
      <c r="Y1677" s="61" t="s">
        <v>13</v>
      </c>
      <c r="Z1677" s="61" t="s">
        <v>13</v>
      </c>
      <c r="AA1677" s="58" t="s">
        <v>7330</v>
      </c>
      <c r="AB1677" s="61" t="s">
        <v>13</v>
      </c>
      <c r="AC1677" s="56" t="s">
        <v>13</v>
      </c>
      <c r="AD1677" s="56" t="s">
        <v>7330</v>
      </c>
      <c r="AE1677" s="56" t="s">
        <v>13</v>
      </c>
      <c r="AF1677" s="56" t="s">
        <v>13</v>
      </c>
      <c r="AG1677" s="56" t="s">
        <v>7330</v>
      </c>
      <c r="AH1677" s="56" t="s">
        <v>13</v>
      </c>
    </row>
    <row r="1678" spans="1:34" ht="24.9" customHeight="1" x14ac:dyDescent="0.3">
      <c r="A1678" s="54" t="s">
        <v>1066</v>
      </c>
      <c r="B1678" s="55" t="s">
        <v>1053</v>
      </c>
      <c r="C1678" s="56" t="s">
        <v>1057</v>
      </c>
      <c r="D1678" s="56" t="s">
        <v>1054</v>
      </c>
      <c r="E1678" s="56">
        <v>4</v>
      </c>
      <c r="F1678" s="56">
        <v>3</v>
      </c>
      <c r="G1678" s="56">
        <v>2</v>
      </c>
      <c r="H1678" s="56">
        <v>9</v>
      </c>
      <c r="I1678" s="56">
        <v>88</v>
      </c>
      <c r="J1678" s="104">
        <v>0.10227272727272728</v>
      </c>
      <c r="K1678" s="56" t="s">
        <v>1067</v>
      </c>
      <c r="L1678" s="56" t="s">
        <v>1058</v>
      </c>
      <c r="M1678" s="56" t="s">
        <v>1059</v>
      </c>
      <c r="N1678" s="56">
        <v>100</v>
      </c>
      <c r="O1678" s="56"/>
      <c r="P1678" s="56"/>
      <c r="Q1678" s="56"/>
      <c r="R1678" s="56" t="s">
        <v>18</v>
      </c>
      <c r="S1678" s="56" t="s">
        <v>403</v>
      </c>
      <c r="T1678" s="58" t="s">
        <v>13</v>
      </c>
      <c r="U1678" s="56" t="s">
        <v>13</v>
      </c>
      <c r="V1678" s="58" t="s">
        <v>7330</v>
      </c>
      <c r="W1678" s="58" t="s">
        <v>13</v>
      </c>
      <c r="X1678" s="58" t="s">
        <v>13</v>
      </c>
      <c r="Y1678" s="58" t="s">
        <v>7330</v>
      </c>
      <c r="Z1678" s="58" t="s">
        <v>13</v>
      </c>
      <c r="AA1678" s="58" t="s">
        <v>7330</v>
      </c>
      <c r="AB1678" s="58" t="s">
        <v>13</v>
      </c>
      <c r="AC1678" s="56" t="s">
        <v>13</v>
      </c>
      <c r="AD1678" s="56" t="s">
        <v>7330</v>
      </c>
      <c r="AE1678" s="56" t="s">
        <v>13</v>
      </c>
      <c r="AF1678" s="56" t="s">
        <v>13</v>
      </c>
      <c r="AG1678" s="56" t="s">
        <v>13</v>
      </c>
      <c r="AH1678" s="56" t="s">
        <v>13</v>
      </c>
    </row>
    <row r="1679" spans="1:34" ht="24.9" customHeight="1" x14ac:dyDescent="0.3">
      <c r="A1679" s="54" t="s">
        <v>4303</v>
      </c>
      <c r="B1679" s="55" t="s">
        <v>4296</v>
      </c>
      <c r="C1679" s="56" t="s">
        <v>4300</v>
      </c>
      <c r="D1679" s="56" t="s">
        <v>4297</v>
      </c>
      <c r="E1679" s="56">
        <v>2</v>
      </c>
      <c r="F1679" s="56">
        <v>0</v>
      </c>
      <c r="G1679" s="56">
        <v>1</v>
      </c>
      <c r="H1679" s="56">
        <v>3</v>
      </c>
      <c r="I1679" s="56">
        <v>25</v>
      </c>
      <c r="J1679" s="104">
        <v>0.12</v>
      </c>
      <c r="K1679" s="56" t="s">
        <v>4304</v>
      </c>
      <c r="L1679" s="56" t="s">
        <v>4301</v>
      </c>
      <c r="M1679" s="56" t="s">
        <v>4302</v>
      </c>
      <c r="N1679" s="56">
        <v>100</v>
      </c>
      <c r="O1679" s="56"/>
      <c r="P1679" s="56"/>
      <c r="Q1679" s="56"/>
      <c r="R1679" s="56" t="s">
        <v>236</v>
      </c>
      <c r="S1679" s="56" t="s">
        <v>465</v>
      </c>
      <c r="T1679" s="58" t="s">
        <v>7330</v>
      </c>
      <c r="U1679" s="56" t="s">
        <v>13</v>
      </c>
      <c r="V1679" s="58" t="s">
        <v>13</v>
      </c>
      <c r="W1679" s="58" t="s">
        <v>7330</v>
      </c>
      <c r="X1679" s="58" t="s">
        <v>13</v>
      </c>
      <c r="Y1679" s="58" t="s">
        <v>13</v>
      </c>
      <c r="Z1679" s="58" t="s">
        <v>13</v>
      </c>
      <c r="AA1679" s="58" t="s">
        <v>13</v>
      </c>
      <c r="AB1679" s="58" t="s">
        <v>13</v>
      </c>
      <c r="AC1679" s="56" t="s">
        <v>13</v>
      </c>
      <c r="AD1679" s="56" t="s">
        <v>13</v>
      </c>
      <c r="AE1679" s="56" t="s">
        <v>13</v>
      </c>
      <c r="AF1679" s="56" t="s">
        <v>7330</v>
      </c>
      <c r="AG1679" s="56" t="s">
        <v>13</v>
      </c>
      <c r="AH1679" s="56" t="s">
        <v>13</v>
      </c>
    </row>
    <row r="1680" spans="1:34" ht="24.9" customHeight="1" x14ac:dyDescent="0.3">
      <c r="A1680" s="54" t="s">
        <v>1617</v>
      </c>
      <c r="B1680" s="55" t="s">
        <v>1597</v>
      </c>
      <c r="C1680" s="56" t="s">
        <v>1601</v>
      </c>
      <c r="D1680" s="56" t="s">
        <v>1598</v>
      </c>
      <c r="E1680" s="56">
        <v>4</v>
      </c>
      <c r="F1680" s="56">
        <v>3</v>
      </c>
      <c r="G1680" s="56">
        <v>3</v>
      </c>
      <c r="H1680" s="56">
        <v>10</v>
      </c>
      <c r="I1680" s="56">
        <v>50</v>
      </c>
      <c r="J1680" s="104">
        <v>0.2</v>
      </c>
      <c r="K1680" s="56" t="s">
        <v>1618</v>
      </c>
      <c r="L1680" s="56" t="s">
        <v>1602</v>
      </c>
      <c r="M1680" s="56" t="s">
        <v>1601</v>
      </c>
      <c r="N1680" s="56" t="s">
        <v>7375</v>
      </c>
      <c r="O1680" s="56"/>
      <c r="P1680" s="56"/>
      <c r="Q1680" s="56"/>
      <c r="R1680" s="56" t="s">
        <v>18</v>
      </c>
      <c r="S1680" s="57" t="s">
        <v>55</v>
      </c>
      <c r="T1680" s="58" t="s">
        <v>7330</v>
      </c>
      <c r="U1680" s="56" t="s">
        <v>13</v>
      </c>
      <c r="V1680" s="58" t="s">
        <v>13</v>
      </c>
      <c r="W1680" s="58" t="s">
        <v>7330</v>
      </c>
      <c r="X1680" s="58" t="s">
        <v>13</v>
      </c>
      <c r="Y1680" s="58" t="s">
        <v>13</v>
      </c>
      <c r="Z1680" s="58" t="s">
        <v>13</v>
      </c>
      <c r="AA1680" s="58" t="s">
        <v>13</v>
      </c>
      <c r="AB1680" s="58" t="s">
        <v>13</v>
      </c>
      <c r="AC1680" s="56" t="s">
        <v>13</v>
      </c>
      <c r="AD1680" s="56" t="s">
        <v>13</v>
      </c>
      <c r="AE1680" s="56" t="s">
        <v>13</v>
      </c>
      <c r="AF1680" s="56" t="s">
        <v>13</v>
      </c>
      <c r="AG1680" s="56" t="s">
        <v>13</v>
      </c>
      <c r="AH1680" s="56" t="s">
        <v>13</v>
      </c>
    </row>
    <row r="1681" spans="1:34" ht="24.9" customHeight="1" x14ac:dyDescent="0.3">
      <c r="A1681" s="59" t="s">
        <v>421</v>
      </c>
      <c r="B1681" s="60" t="s">
        <v>419</v>
      </c>
      <c r="C1681" s="57" t="s">
        <v>423</v>
      </c>
      <c r="D1681" s="57" t="s">
        <v>420</v>
      </c>
      <c r="E1681" s="57">
        <v>1</v>
      </c>
      <c r="F1681" s="57">
        <v>3</v>
      </c>
      <c r="G1681" s="57">
        <v>3</v>
      </c>
      <c r="H1681" s="57">
        <v>7</v>
      </c>
      <c r="I1681" s="57">
        <v>25</v>
      </c>
      <c r="J1681" s="104">
        <v>0.28000000000000003</v>
      </c>
      <c r="K1681" s="56" t="s">
        <v>422</v>
      </c>
      <c r="L1681" s="57" t="s">
        <v>424</v>
      </c>
      <c r="M1681" s="57" t="s">
        <v>423</v>
      </c>
      <c r="N1681" s="57" t="s">
        <v>7372</v>
      </c>
      <c r="O1681" s="57"/>
      <c r="P1681" s="57"/>
      <c r="Q1681" s="57"/>
      <c r="R1681" s="57" t="s">
        <v>18</v>
      </c>
      <c r="S1681" s="56" t="s">
        <v>102</v>
      </c>
      <c r="T1681" s="61" t="s">
        <v>13</v>
      </c>
      <c r="U1681" s="56" t="s">
        <v>7330</v>
      </c>
      <c r="V1681" s="61" t="s">
        <v>13</v>
      </c>
      <c r="W1681" s="61" t="s">
        <v>13</v>
      </c>
      <c r="X1681" s="61" t="s">
        <v>13</v>
      </c>
      <c r="Y1681" s="61" t="s">
        <v>13</v>
      </c>
      <c r="Z1681" s="61" t="s">
        <v>13</v>
      </c>
      <c r="AA1681" s="58" t="s">
        <v>7330</v>
      </c>
      <c r="AB1681" s="61" t="s">
        <v>13</v>
      </c>
      <c r="AC1681" s="56" t="s">
        <v>13</v>
      </c>
      <c r="AD1681" s="56" t="s">
        <v>13</v>
      </c>
      <c r="AE1681" s="56" t="s">
        <v>13</v>
      </c>
      <c r="AF1681" s="56" t="s">
        <v>13</v>
      </c>
      <c r="AG1681" s="56" t="s">
        <v>13</v>
      </c>
      <c r="AH1681" s="56" t="s">
        <v>13</v>
      </c>
    </row>
    <row r="1682" spans="1:34" ht="24.9" customHeight="1" x14ac:dyDescent="0.3">
      <c r="A1682" s="54" t="s">
        <v>6961</v>
      </c>
      <c r="B1682" s="55" t="s">
        <v>6955</v>
      </c>
      <c r="C1682" s="56" t="s">
        <v>6959</v>
      </c>
      <c r="D1682" s="56" t="s">
        <v>6956</v>
      </c>
      <c r="E1682" s="56">
        <v>1</v>
      </c>
      <c r="F1682" s="56">
        <v>1</v>
      </c>
      <c r="G1682" s="56">
        <v>0</v>
      </c>
      <c r="H1682" s="56">
        <v>2</v>
      </c>
      <c r="I1682" s="56">
        <v>4</v>
      </c>
      <c r="J1682" s="104">
        <v>0.5</v>
      </c>
      <c r="K1682" s="56" t="s">
        <v>6962</v>
      </c>
      <c r="L1682" s="56" t="s">
        <v>6960</v>
      </c>
      <c r="M1682" s="56" t="s">
        <v>6959</v>
      </c>
      <c r="N1682" s="56">
        <v>100</v>
      </c>
      <c r="O1682" s="56"/>
      <c r="P1682" s="56"/>
      <c r="Q1682" s="56"/>
      <c r="R1682" s="56" t="s">
        <v>18</v>
      </c>
      <c r="S1682" s="56" t="s">
        <v>534</v>
      </c>
      <c r="T1682" s="58" t="s">
        <v>7330</v>
      </c>
      <c r="U1682" s="56" t="s">
        <v>13</v>
      </c>
      <c r="V1682" s="58" t="s">
        <v>13</v>
      </c>
      <c r="W1682" s="58" t="s">
        <v>7330</v>
      </c>
      <c r="X1682" s="58" t="s">
        <v>13</v>
      </c>
      <c r="Y1682" s="58" t="s">
        <v>13</v>
      </c>
      <c r="Z1682" s="58" t="s">
        <v>13</v>
      </c>
      <c r="AA1682" s="58" t="s">
        <v>13</v>
      </c>
      <c r="AB1682" s="58" t="s">
        <v>13</v>
      </c>
      <c r="AC1682" s="56" t="s">
        <v>13</v>
      </c>
      <c r="AD1682" s="56" t="s">
        <v>13</v>
      </c>
      <c r="AE1682" s="56" t="s">
        <v>13</v>
      </c>
      <c r="AF1682" s="56" t="s">
        <v>13</v>
      </c>
      <c r="AG1682" s="56" t="s">
        <v>13</v>
      </c>
      <c r="AH1682" s="56" t="s">
        <v>13</v>
      </c>
    </row>
    <row r="1683" spans="1:34" ht="24.9" customHeight="1" x14ac:dyDescent="0.3">
      <c r="A1683" s="54" t="s">
        <v>1826</v>
      </c>
      <c r="B1683" s="55" t="s">
        <v>1816</v>
      </c>
      <c r="C1683" s="56" t="s">
        <v>1820</v>
      </c>
      <c r="D1683" s="56" t="s">
        <v>1817</v>
      </c>
      <c r="E1683" s="56">
        <v>2</v>
      </c>
      <c r="F1683" s="56">
        <v>1</v>
      </c>
      <c r="G1683" s="56">
        <v>1</v>
      </c>
      <c r="H1683" s="56">
        <v>4</v>
      </c>
      <c r="I1683" s="56">
        <v>24</v>
      </c>
      <c r="J1683" s="104">
        <v>0.16666666666666666</v>
      </c>
      <c r="K1683" s="56" t="s">
        <v>1827</v>
      </c>
      <c r="L1683" s="56" t="s">
        <v>1821</v>
      </c>
      <c r="M1683" s="56" t="s">
        <v>1820</v>
      </c>
      <c r="N1683" s="56" t="s">
        <v>7372</v>
      </c>
      <c r="O1683" s="56"/>
      <c r="P1683" s="56"/>
      <c r="Q1683" s="56"/>
      <c r="R1683" s="56" t="s">
        <v>18</v>
      </c>
      <c r="S1683" s="57" t="s">
        <v>102</v>
      </c>
      <c r="T1683" s="58" t="s">
        <v>7330</v>
      </c>
      <c r="U1683" s="56" t="s">
        <v>13</v>
      </c>
      <c r="V1683" s="58" t="s">
        <v>13</v>
      </c>
      <c r="W1683" s="58" t="s">
        <v>7330</v>
      </c>
      <c r="X1683" s="58" t="s">
        <v>13</v>
      </c>
      <c r="Y1683" s="58" t="s">
        <v>13</v>
      </c>
      <c r="Z1683" s="58" t="s">
        <v>13</v>
      </c>
      <c r="AA1683" s="58" t="s">
        <v>13</v>
      </c>
      <c r="AB1683" s="58" t="s">
        <v>13</v>
      </c>
      <c r="AC1683" s="56" t="s">
        <v>13</v>
      </c>
      <c r="AD1683" s="56" t="s">
        <v>13</v>
      </c>
      <c r="AE1683" s="56" t="s">
        <v>13</v>
      </c>
      <c r="AF1683" s="56" t="s">
        <v>13</v>
      </c>
      <c r="AG1683" s="56" t="s">
        <v>13</v>
      </c>
      <c r="AH1683" s="56" t="s">
        <v>13</v>
      </c>
    </row>
    <row r="1684" spans="1:34" ht="24.9" customHeight="1" x14ac:dyDescent="0.3">
      <c r="A1684" s="54" t="s">
        <v>5478</v>
      </c>
      <c r="B1684" s="55" t="s">
        <v>5476</v>
      </c>
      <c r="C1684" s="56" t="s">
        <v>5480</v>
      </c>
      <c r="D1684" s="56" t="s">
        <v>5477</v>
      </c>
      <c r="E1684" s="56">
        <v>1</v>
      </c>
      <c r="F1684" s="56">
        <v>0</v>
      </c>
      <c r="G1684" s="56">
        <v>0</v>
      </c>
      <c r="H1684" s="56">
        <v>1</v>
      </c>
      <c r="I1684" s="56">
        <v>29</v>
      </c>
      <c r="J1684" s="104">
        <v>3.4482758620689655E-2</v>
      </c>
      <c r="K1684" s="56" t="s">
        <v>5479</v>
      </c>
      <c r="L1684" s="56" t="s">
        <v>5481</v>
      </c>
      <c r="M1684" s="56" t="s">
        <v>5482</v>
      </c>
      <c r="N1684" s="56">
        <v>100</v>
      </c>
      <c r="O1684" s="56"/>
      <c r="P1684" s="56"/>
      <c r="Q1684" s="56"/>
      <c r="R1684" s="56" t="s">
        <v>18</v>
      </c>
      <c r="S1684" s="56" t="s">
        <v>102</v>
      </c>
      <c r="T1684" s="58" t="s">
        <v>7330</v>
      </c>
      <c r="U1684" s="56" t="s">
        <v>13</v>
      </c>
      <c r="V1684" s="58" t="s">
        <v>13</v>
      </c>
      <c r="W1684" s="58" t="s">
        <v>7330</v>
      </c>
      <c r="X1684" s="58" t="s">
        <v>13</v>
      </c>
      <c r="Y1684" s="58" t="s">
        <v>13</v>
      </c>
      <c r="Z1684" s="58" t="s">
        <v>13</v>
      </c>
      <c r="AA1684" s="58" t="s">
        <v>13</v>
      </c>
      <c r="AB1684" s="58" t="s">
        <v>13</v>
      </c>
      <c r="AC1684" s="56" t="s">
        <v>13</v>
      </c>
      <c r="AD1684" s="56" t="s">
        <v>13</v>
      </c>
      <c r="AE1684" s="56" t="s">
        <v>13</v>
      </c>
      <c r="AF1684" s="56" t="s">
        <v>13</v>
      </c>
      <c r="AG1684" s="56" t="s">
        <v>13</v>
      </c>
      <c r="AH1684" s="56" t="s">
        <v>13</v>
      </c>
    </row>
    <row r="1685" spans="1:34" ht="24.9" customHeight="1" x14ac:dyDescent="0.3">
      <c r="A1685" s="54" t="s">
        <v>2313</v>
      </c>
      <c r="B1685" s="55" t="s">
        <v>2306</v>
      </c>
      <c r="C1685" s="56" t="s">
        <v>110</v>
      </c>
      <c r="D1685" s="56"/>
      <c r="E1685" s="56">
        <v>3</v>
      </c>
      <c r="F1685" s="56">
        <v>2</v>
      </c>
      <c r="G1685" s="56">
        <v>1</v>
      </c>
      <c r="H1685" s="56">
        <v>6</v>
      </c>
      <c r="I1685" s="56">
        <v>34</v>
      </c>
      <c r="J1685" s="104">
        <v>0.17647058823529413</v>
      </c>
      <c r="K1685" s="56" t="s">
        <v>2314</v>
      </c>
      <c r="L1685" s="56" t="s">
        <v>2309</v>
      </c>
      <c r="M1685" s="56" t="s">
        <v>202</v>
      </c>
      <c r="N1685" s="56">
        <v>100</v>
      </c>
      <c r="O1685" s="56" t="s">
        <v>17920</v>
      </c>
      <c r="P1685" s="56" t="s">
        <v>2310</v>
      </c>
      <c r="Q1685" s="56" t="s">
        <v>7387</v>
      </c>
      <c r="R1685" s="56" t="s">
        <v>18</v>
      </c>
      <c r="S1685" s="57" t="s">
        <v>250</v>
      </c>
      <c r="T1685" s="58" t="s">
        <v>13</v>
      </c>
      <c r="U1685" s="56" t="s">
        <v>13</v>
      </c>
      <c r="V1685" s="58" t="s">
        <v>7330</v>
      </c>
      <c r="W1685" s="58" t="s">
        <v>13</v>
      </c>
      <c r="X1685" s="58" t="s">
        <v>13</v>
      </c>
      <c r="Y1685" s="58" t="s">
        <v>7330</v>
      </c>
      <c r="Z1685" s="58" t="s">
        <v>13</v>
      </c>
      <c r="AA1685" s="58" t="s">
        <v>13</v>
      </c>
      <c r="AB1685" s="58" t="s">
        <v>7330</v>
      </c>
      <c r="AC1685" s="56" t="s">
        <v>13</v>
      </c>
      <c r="AD1685" s="56" t="s">
        <v>13</v>
      </c>
      <c r="AE1685" s="56" t="s">
        <v>7330</v>
      </c>
      <c r="AF1685" s="56" t="s">
        <v>13</v>
      </c>
      <c r="AG1685" s="56" t="s">
        <v>13</v>
      </c>
      <c r="AH1685" s="56" t="s">
        <v>7330</v>
      </c>
    </row>
    <row r="1686" spans="1:34" ht="24.9" customHeight="1" x14ac:dyDescent="0.3">
      <c r="A1686" s="54" t="s">
        <v>2894</v>
      </c>
      <c r="B1686" s="55" t="s">
        <v>2869</v>
      </c>
      <c r="C1686" s="56" t="s">
        <v>2873</v>
      </c>
      <c r="D1686" s="56" t="s">
        <v>2870</v>
      </c>
      <c r="E1686" s="56">
        <v>6</v>
      </c>
      <c r="F1686" s="56">
        <v>1</v>
      </c>
      <c r="G1686" s="56">
        <v>8</v>
      </c>
      <c r="H1686" s="56">
        <v>15</v>
      </c>
      <c r="I1686" s="56">
        <v>60</v>
      </c>
      <c r="J1686" s="104">
        <v>0.25</v>
      </c>
      <c r="K1686" s="56" t="s">
        <v>2895</v>
      </c>
      <c r="L1686" s="56" t="s">
        <v>2874</v>
      </c>
      <c r="M1686" s="56" t="s">
        <v>2875</v>
      </c>
      <c r="N1686" s="56">
        <v>100</v>
      </c>
      <c r="O1686" s="56"/>
      <c r="P1686" s="56"/>
      <c r="Q1686" s="56"/>
      <c r="R1686" s="56" t="s">
        <v>18</v>
      </c>
      <c r="S1686" s="56" t="s">
        <v>644</v>
      </c>
      <c r="T1686" s="58" t="s">
        <v>7330</v>
      </c>
      <c r="U1686" s="56" t="s">
        <v>13</v>
      </c>
      <c r="V1686" s="58" t="s">
        <v>13</v>
      </c>
      <c r="W1686" s="58" t="s">
        <v>7330</v>
      </c>
      <c r="X1686" s="58" t="s">
        <v>13</v>
      </c>
      <c r="Y1686" s="58" t="s">
        <v>13</v>
      </c>
      <c r="Z1686" s="58" t="s">
        <v>13</v>
      </c>
      <c r="AA1686" s="58" t="s">
        <v>13</v>
      </c>
      <c r="AB1686" s="58" t="s">
        <v>13</v>
      </c>
      <c r="AC1686" s="56" t="s">
        <v>13</v>
      </c>
      <c r="AD1686" s="56" t="s">
        <v>13</v>
      </c>
      <c r="AE1686" s="56" t="s">
        <v>13</v>
      </c>
      <c r="AF1686" s="56" t="s">
        <v>13</v>
      </c>
      <c r="AG1686" s="56" t="s">
        <v>13</v>
      </c>
      <c r="AH1686" s="56" t="s">
        <v>13</v>
      </c>
    </row>
    <row r="1687" spans="1:34" ht="24.9" customHeight="1" x14ac:dyDescent="0.3">
      <c r="A1687" s="54" t="s">
        <v>1545</v>
      </c>
      <c r="B1687" s="55" t="s">
        <v>1544</v>
      </c>
      <c r="C1687" s="56" t="s">
        <v>1547</v>
      </c>
      <c r="D1687" s="56" t="s">
        <v>7423</v>
      </c>
      <c r="E1687" s="56">
        <v>1</v>
      </c>
      <c r="F1687" s="56">
        <v>0</v>
      </c>
      <c r="G1687" s="56">
        <v>0</v>
      </c>
      <c r="H1687" s="56">
        <v>1</v>
      </c>
      <c r="I1687" s="56">
        <v>22</v>
      </c>
      <c r="J1687" s="104">
        <v>4.5454545454545456E-2</v>
      </c>
      <c r="K1687" s="56" t="s">
        <v>1546</v>
      </c>
      <c r="L1687" s="56" t="s">
        <v>1548</v>
      </c>
      <c r="M1687" s="56" t="s">
        <v>1549</v>
      </c>
      <c r="N1687" s="56" t="s">
        <v>7372</v>
      </c>
      <c r="O1687" s="56"/>
      <c r="P1687" s="56"/>
      <c r="Q1687" s="56"/>
      <c r="R1687" s="56" t="s">
        <v>18</v>
      </c>
      <c r="S1687" s="56" t="s">
        <v>644</v>
      </c>
      <c r="T1687" s="58" t="s">
        <v>7330</v>
      </c>
      <c r="U1687" s="56" t="s">
        <v>13</v>
      </c>
      <c r="V1687" s="58" t="s">
        <v>13</v>
      </c>
      <c r="W1687" s="58" t="s">
        <v>7330</v>
      </c>
      <c r="X1687" s="58" t="s">
        <v>13</v>
      </c>
      <c r="Y1687" s="58" t="s">
        <v>13</v>
      </c>
      <c r="Z1687" s="58" t="s">
        <v>13</v>
      </c>
      <c r="AA1687" s="58" t="s">
        <v>13</v>
      </c>
      <c r="AB1687" s="58" t="s">
        <v>13</v>
      </c>
      <c r="AC1687" s="56" t="s">
        <v>13</v>
      </c>
      <c r="AD1687" s="56" t="s">
        <v>13</v>
      </c>
      <c r="AE1687" s="56" t="s">
        <v>13</v>
      </c>
      <c r="AF1687" s="56" t="s">
        <v>13</v>
      </c>
      <c r="AG1687" s="56" t="s">
        <v>13</v>
      </c>
      <c r="AH1687" s="56" t="s">
        <v>13</v>
      </c>
    </row>
    <row r="1688" spans="1:34" ht="24.9" customHeight="1" x14ac:dyDescent="0.3">
      <c r="A1688" s="54" t="s">
        <v>5262</v>
      </c>
      <c r="B1688" s="55" t="s">
        <v>5260</v>
      </c>
      <c r="C1688" s="56" t="s">
        <v>5264</v>
      </c>
      <c r="D1688" s="56" t="s">
        <v>5261</v>
      </c>
      <c r="E1688" s="56">
        <v>1</v>
      </c>
      <c r="F1688" s="56">
        <v>0</v>
      </c>
      <c r="G1688" s="56">
        <v>2</v>
      </c>
      <c r="H1688" s="56">
        <v>3</v>
      </c>
      <c r="I1688" s="56">
        <v>11</v>
      </c>
      <c r="J1688" s="104">
        <v>0.27272727272727271</v>
      </c>
      <c r="K1688" s="56" t="s">
        <v>5263</v>
      </c>
      <c r="L1688" s="56" t="s">
        <v>5265</v>
      </c>
      <c r="M1688" s="56" t="s">
        <v>5264</v>
      </c>
      <c r="N1688" s="56">
        <v>100</v>
      </c>
      <c r="O1688" s="56"/>
      <c r="P1688" s="56"/>
      <c r="Q1688" s="56"/>
      <c r="R1688" s="56" t="s">
        <v>63</v>
      </c>
      <c r="S1688" s="56" t="s">
        <v>149</v>
      </c>
      <c r="T1688" s="58" t="s">
        <v>13</v>
      </c>
      <c r="U1688" s="56" t="s">
        <v>13</v>
      </c>
      <c r="V1688" s="58" t="s">
        <v>7330</v>
      </c>
      <c r="W1688" s="58" t="s">
        <v>13</v>
      </c>
      <c r="X1688" s="58" t="s">
        <v>13</v>
      </c>
      <c r="Y1688" s="58" t="s">
        <v>7330</v>
      </c>
      <c r="Z1688" s="58" t="s">
        <v>13</v>
      </c>
      <c r="AA1688" s="58" t="s">
        <v>7330</v>
      </c>
      <c r="AB1688" s="58" t="s">
        <v>13</v>
      </c>
      <c r="AC1688" s="56" t="s">
        <v>13</v>
      </c>
      <c r="AD1688" s="56" t="s">
        <v>13</v>
      </c>
      <c r="AE1688" s="56" t="s">
        <v>13</v>
      </c>
      <c r="AF1688" s="56" t="s">
        <v>7330</v>
      </c>
      <c r="AG1688" s="56" t="s">
        <v>13</v>
      </c>
      <c r="AH1688" s="56" t="s">
        <v>13</v>
      </c>
    </row>
    <row r="1689" spans="1:34" ht="24.9" customHeight="1" x14ac:dyDescent="0.3">
      <c r="A1689" s="59" t="s">
        <v>4624</v>
      </c>
      <c r="B1689" s="60" t="s">
        <v>4622</v>
      </c>
      <c r="C1689" s="57" t="s">
        <v>4626</v>
      </c>
      <c r="D1689" s="57" t="s">
        <v>4623</v>
      </c>
      <c r="E1689" s="57">
        <v>0</v>
      </c>
      <c r="F1689" s="57">
        <v>3</v>
      </c>
      <c r="G1689" s="57">
        <v>0</v>
      </c>
      <c r="H1689" s="57">
        <v>3</v>
      </c>
      <c r="I1689" s="57">
        <v>17</v>
      </c>
      <c r="J1689" s="104">
        <v>0.17647058823529413</v>
      </c>
      <c r="K1689" s="56" t="s">
        <v>4625</v>
      </c>
      <c r="L1689" s="57" t="s">
        <v>4627</v>
      </c>
      <c r="M1689" s="57" t="s">
        <v>4626</v>
      </c>
      <c r="N1689" s="57">
        <v>100</v>
      </c>
      <c r="O1689" s="57"/>
      <c r="P1689" s="57"/>
      <c r="Q1689" s="57"/>
      <c r="R1689" s="57" t="s">
        <v>18</v>
      </c>
      <c r="S1689" s="56" t="s">
        <v>403</v>
      </c>
      <c r="T1689" s="61" t="s">
        <v>13</v>
      </c>
      <c r="U1689" s="56" t="s">
        <v>7330</v>
      </c>
      <c r="V1689" s="61" t="s">
        <v>13</v>
      </c>
      <c r="W1689" s="61" t="s">
        <v>13</v>
      </c>
      <c r="X1689" s="61" t="s">
        <v>7330</v>
      </c>
      <c r="Y1689" s="61" t="s">
        <v>13</v>
      </c>
      <c r="Z1689" s="61" t="s">
        <v>13</v>
      </c>
      <c r="AA1689" s="58" t="s">
        <v>7330</v>
      </c>
      <c r="AB1689" s="61" t="s">
        <v>13</v>
      </c>
      <c r="AC1689" s="56" t="s">
        <v>13</v>
      </c>
      <c r="AD1689" s="56" t="s">
        <v>7330</v>
      </c>
      <c r="AE1689" s="56" t="s">
        <v>13</v>
      </c>
      <c r="AF1689" s="56" t="s">
        <v>13</v>
      </c>
      <c r="AG1689" s="56" t="s">
        <v>13</v>
      </c>
      <c r="AH1689" s="56" t="s">
        <v>13</v>
      </c>
    </row>
    <row r="1690" spans="1:34" ht="24.9" customHeight="1" x14ac:dyDescent="0.3">
      <c r="A1690" s="54" t="s">
        <v>3335</v>
      </c>
      <c r="B1690" s="55" t="s">
        <v>3327</v>
      </c>
      <c r="C1690" s="56" t="s">
        <v>3331</v>
      </c>
      <c r="D1690" s="56" t="s">
        <v>3328</v>
      </c>
      <c r="E1690" s="56">
        <v>2</v>
      </c>
      <c r="F1690" s="56">
        <v>2</v>
      </c>
      <c r="G1690" s="56">
        <v>2</v>
      </c>
      <c r="H1690" s="56">
        <v>6</v>
      </c>
      <c r="I1690" s="56">
        <v>22</v>
      </c>
      <c r="J1690" s="104">
        <v>0.27272727272727271</v>
      </c>
      <c r="K1690" s="56" t="s">
        <v>3336</v>
      </c>
      <c r="L1690" s="56" t="s">
        <v>3332</v>
      </c>
      <c r="M1690" s="56" t="s">
        <v>3331</v>
      </c>
      <c r="N1690" s="56" t="s">
        <v>7387</v>
      </c>
      <c r="O1690" s="56"/>
      <c r="P1690" s="56"/>
      <c r="Q1690" s="56"/>
      <c r="R1690" s="56" t="s">
        <v>18</v>
      </c>
      <c r="S1690" s="56" t="s">
        <v>102</v>
      </c>
      <c r="T1690" s="58" t="s">
        <v>13</v>
      </c>
      <c r="U1690" s="56" t="s">
        <v>13</v>
      </c>
      <c r="V1690" s="58" t="s">
        <v>7330</v>
      </c>
      <c r="W1690" s="58" t="s">
        <v>7330</v>
      </c>
      <c r="X1690" s="58" t="s">
        <v>13</v>
      </c>
      <c r="Y1690" s="58" t="s">
        <v>13</v>
      </c>
      <c r="Z1690" s="58" t="s">
        <v>7330</v>
      </c>
      <c r="AA1690" s="58" t="s">
        <v>13</v>
      </c>
      <c r="AB1690" s="58" t="s">
        <v>13</v>
      </c>
      <c r="AC1690" s="56" t="s">
        <v>13</v>
      </c>
      <c r="AD1690" s="56" t="s">
        <v>13</v>
      </c>
      <c r="AE1690" s="56" t="s">
        <v>7330</v>
      </c>
      <c r="AF1690" s="56" t="s">
        <v>13</v>
      </c>
      <c r="AG1690" s="56" t="s">
        <v>13</v>
      </c>
      <c r="AH1690" s="56" t="s">
        <v>7330</v>
      </c>
    </row>
    <row r="1691" spans="1:34" ht="24.9" customHeight="1" x14ac:dyDescent="0.3">
      <c r="A1691" s="59" t="s">
        <v>1573</v>
      </c>
      <c r="B1691" s="60" t="s">
        <v>1566</v>
      </c>
      <c r="C1691" s="57" t="s">
        <v>1570</v>
      </c>
      <c r="D1691" s="57" t="s">
        <v>1567</v>
      </c>
      <c r="E1691" s="57">
        <v>0</v>
      </c>
      <c r="F1691" s="57">
        <v>4</v>
      </c>
      <c r="G1691" s="57">
        <v>0</v>
      </c>
      <c r="H1691" s="57">
        <v>4</v>
      </c>
      <c r="I1691" s="57">
        <v>35</v>
      </c>
      <c r="J1691" s="104">
        <v>0.11428571428571428</v>
      </c>
      <c r="K1691" s="56" t="s">
        <v>1574</v>
      </c>
      <c r="L1691" s="57" t="s">
        <v>1571</v>
      </c>
      <c r="M1691" s="57" t="s">
        <v>1570</v>
      </c>
      <c r="N1691" s="57">
        <v>100</v>
      </c>
      <c r="O1691" s="57"/>
      <c r="P1691" s="57"/>
      <c r="Q1691" s="57"/>
      <c r="R1691" s="57" t="s">
        <v>18</v>
      </c>
      <c r="S1691" s="57" t="s">
        <v>55</v>
      </c>
      <c r="T1691" s="61" t="s">
        <v>13</v>
      </c>
      <c r="U1691" s="56" t="s">
        <v>7330</v>
      </c>
      <c r="V1691" s="61" t="s">
        <v>13</v>
      </c>
      <c r="W1691" s="61" t="s">
        <v>13</v>
      </c>
      <c r="X1691" s="61" t="s">
        <v>7330</v>
      </c>
      <c r="Y1691" s="61" t="s">
        <v>13</v>
      </c>
      <c r="Z1691" s="61" t="s">
        <v>13</v>
      </c>
      <c r="AA1691" s="61" t="s">
        <v>13</v>
      </c>
      <c r="AB1691" s="61" t="s">
        <v>13</v>
      </c>
      <c r="AC1691" s="56" t="s">
        <v>13</v>
      </c>
      <c r="AD1691" s="56" t="s">
        <v>7330</v>
      </c>
      <c r="AE1691" s="56" t="s">
        <v>13</v>
      </c>
      <c r="AF1691" s="56" t="s">
        <v>13</v>
      </c>
      <c r="AG1691" s="56" t="s">
        <v>13</v>
      </c>
      <c r="AH1691" s="56" t="s">
        <v>13</v>
      </c>
    </row>
    <row r="1692" spans="1:34" ht="24.9" customHeight="1" x14ac:dyDescent="0.3">
      <c r="A1692" s="54" t="s">
        <v>3854</v>
      </c>
      <c r="B1692" s="55" t="s">
        <v>3853</v>
      </c>
      <c r="C1692" s="56" t="s">
        <v>110</v>
      </c>
      <c r="D1692" s="56"/>
      <c r="E1692" s="56">
        <v>0</v>
      </c>
      <c r="F1692" s="56">
        <v>0</v>
      </c>
      <c r="G1692" s="56">
        <v>1</v>
      </c>
      <c r="H1692" s="56">
        <v>1</v>
      </c>
      <c r="I1692" s="56">
        <v>6</v>
      </c>
      <c r="J1692" s="104">
        <v>0.16666666666666666</v>
      </c>
      <c r="K1692" s="56" t="s">
        <v>3855</v>
      </c>
      <c r="L1692" s="56" t="s">
        <v>3856</v>
      </c>
      <c r="M1692" s="56" t="s">
        <v>110</v>
      </c>
      <c r="N1692" s="56">
        <v>100</v>
      </c>
      <c r="O1692" s="57" t="s">
        <v>17986</v>
      </c>
      <c r="P1692" s="56" t="s">
        <v>3857</v>
      </c>
      <c r="Q1692" s="56">
        <v>100</v>
      </c>
      <c r="R1692" s="56" t="s">
        <v>112</v>
      </c>
      <c r="S1692" s="57" t="s">
        <v>250</v>
      </c>
      <c r="T1692" s="58" t="s">
        <v>13</v>
      </c>
      <c r="U1692" s="56" t="s">
        <v>13</v>
      </c>
      <c r="V1692" s="58" t="s">
        <v>7330</v>
      </c>
      <c r="W1692" s="58" t="s">
        <v>13</v>
      </c>
      <c r="X1692" s="58" t="s">
        <v>13</v>
      </c>
      <c r="Y1692" s="58" t="s">
        <v>7330</v>
      </c>
      <c r="Z1692" s="58" t="s">
        <v>13</v>
      </c>
      <c r="AA1692" s="58" t="s">
        <v>13</v>
      </c>
      <c r="AB1692" s="58" t="s">
        <v>7330</v>
      </c>
      <c r="AC1692" s="56" t="s">
        <v>13</v>
      </c>
      <c r="AD1692" s="56" t="s">
        <v>7330</v>
      </c>
      <c r="AE1692" s="56" t="s">
        <v>13</v>
      </c>
      <c r="AF1692" s="56" t="s">
        <v>13</v>
      </c>
      <c r="AG1692" s="56" t="s">
        <v>13</v>
      </c>
      <c r="AH1692" s="56" t="s">
        <v>7330</v>
      </c>
    </row>
    <row r="1693" spans="1:34" ht="24.9" customHeight="1" x14ac:dyDescent="0.3">
      <c r="A1693" s="54" t="s">
        <v>7005</v>
      </c>
      <c r="B1693" s="55" t="s">
        <v>6985</v>
      </c>
      <c r="C1693" s="56" t="s">
        <v>110</v>
      </c>
      <c r="D1693" s="56" t="s">
        <v>7427</v>
      </c>
      <c r="E1693" s="56">
        <v>9</v>
      </c>
      <c r="F1693" s="56">
        <v>0</v>
      </c>
      <c r="G1693" s="56">
        <v>6</v>
      </c>
      <c r="H1693" s="56">
        <v>15</v>
      </c>
      <c r="I1693" s="56">
        <v>28</v>
      </c>
      <c r="J1693" s="104">
        <v>0.5357142857142857</v>
      </c>
      <c r="K1693" s="56" t="s">
        <v>7006</v>
      </c>
      <c r="L1693" s="56" t="s">
        <v>6988</v>
      </c>
      <c r="M1693" s="56" t="s">
        <v>6989</v>
      </c>
      <c r="N1693" s="56">
        <v>100</v>
      </c>
      <c r="O1693" s="57" t="s">
        <v>17906</v>
      </c>
      <c r="P1693" s="56" t="s">
        <v>6990</v>
      </c>
      <c r="Q1693" s="56" t="s">
        <v>17914</v>
      </c>
      <c r="R1693" s="56" t="s">
        <v>236</v>
      </c>
      <c r="S1693" s="56" t="s">
        <v>250</v>
      </c>
      <c r="T1693" s="58" t="s">
        <v>7330</v>
      </c>
      <c r="U1693" s="56" t="s">
        <v>13</v>
      </c>
      <c r="V1693" s="58" t="s">
        <v>13</v>
      </c>
      <c r="W1693" s="58" t="s">
        <v>7330</v>
      </c>
      <c r="X1693" s="58" t="s">
        <v>13</v>
      </c>
      <c r="Y1693" s="58" t="s">
        <v>13</v>
      </c>
      <c r="Z1693" s="58" t="s">
        <v>13</v>
      </c>
      <c r="AA1693" s="58" t="s">
        <v>13</v>
      </c>
      <c r="AB1693" s="58" t="s">
        <v>13</v>
      </c>
      <c r="AC1693" s="56" t="s">
        <v>7330</v>
      </c>
      <c r="AD1693" s="56" t="s">
        <v>13</v>
      </c>
      <c r="AE1693" s="56" t="s">
        <v>13</v>
      </c>
      <c r="AF1693" s="56" t="s">
        <v>13</v>
      </c>
      <c r="AG1693" s="56" t="s">
        <v>13</v>
      </c>
      <c r="AH1693" s="56" t="s">
        <v>13</v>
      </c>
    </row>
    <row r="1694" spans="1:34" ht="24.9" customHeight="1" x14ac:dyDescent="0.3">
      <c r="A1694" s="54" t="s">
        <v>968</v>
      </c>
      <c r="B1694" s="55" t="s">
        <v>966</v>
      </c>
      <c r="C1694" s="56" t="s">
        <v>970</v>
      </c>
      <c r="D1694" s="56" t="s">
        <v>967</v>
      </c>
      <c r="E1694" s="56">
        <v>1</v>
      </c>
      <c r="F1694" s="56">
        <v>0</v>
      </c>
      <c r="G1694" s="56">
        <v>4</v>
      </c>
      <c r="H1694" s="56">
        <v>5</v>
      </c>
      <c r="I1694" s="56">
        <v>22</v>
      </c>
      <c r="J1694" s="104">
        <v>0.22727272727272727</v>
      </c>
      <c r="K1694" s="56" t="s">
        <v>969</v>
      </c>
      <c r="L1694" s="56" t="s">
        <v>971</v>
      </c>
      <c r="M1694" s="56" t="s">
        <v>970</v>
      </c>
      <c r="N1694" s="56">
        <v>100</v>
      </c>
      <c r="O1694" s="56"/>
      <c r="P1694" s="56"/>
      <c r="Q1694" s="56"/>
      <c r="R1694" s="56" t="s">
        <v>18</v>
      </c>
      <c r="S1694" s="57" t="s">
        <v>55</v>
      </c>
      <c r="T1694" s="58" t="s">
        <v>13</v>
      </c>
      <c r="U1694" s="56" t="s">
        <v>13</v>
      </c>
      <c r="V1694" s="58" t="s">
        <v>7330</v>
      </c>
      <c r="W1694" s="58" t="s">
        <v>13</v>
      </c>
      <c r="X1694" s="58" t="s">
        <v>13</v>
      </c>
      <c r="Y1694" s="58" t="s">
        <v>7330</v>
      </c>
      <c r="Z1694" s="58" t="s">
        <v>13</v>
      </c>
      <c r="AA1694" s="58" t="s">
        <v>13</v>
      </c>
      <c r="AB1694" s="58" t="s">
        <v>7330</v>
      </c>
      <c r="AC1694" s="56" t="s">
        <v>13</v>
      </c>
      <c r="AD1694" s="56" t="s">
        <v>13</v>
      </c>
      <c r="AE1694" s="56" t="s">
        <v>7330</v>
      </c>
      <c r="AF1694" s="56" t="s">
        <v>13</v>
      </c>
      <c r="AG1694" s="56" t="s">
        <v>13</v>
      </c>
      <c r="AH1694" s="56" t="s">
        <v>7330</v>
      </c>
    </row>
    <row r="1695" spans="1:34" ht="24.9" customHeight="1" x14ac:dyDescent="0.3">
      <c r="A1695" s="54" t="s">
        <v>5056</v>
      </c>
      <c r="B1695" s="55" t="s">
        <v>5049</v>
      </c>
      <c r="C1695" s="56" t="s">
        <v>5053</v>
      </c>
      <c r="D1695" s="56" t="s">
        <v>5050</v>
      </c>
      <c r="E1695" s="56">
        <v>1</v>
      </c>
      <c r="F1695" s="56">
        <v>0</v>
      </c>
      <c r="G1695" s="56">
        <v>1</v>
      </c>
      <c r="H1695" s="56">
        <v>2</v>
      </c>
      <c r="I1695" s="56">
        <v>14</v>
      </c>
      <c r="J1695" s="104">
        <v>0.14285714285714285</v>
      </c>
      <c r="K1695" s="56" t="s">
        <v>5057</v>
      </c>
      <c r="L1695" s="56" t="s">
        <v>5054</v>
      </c>
      <c r="M1695" s="56" t="s">
        <v>5055</v>
      </c>
      <c r="N1695" s="56">
        <v>100</v>
      </c>
      <c r="O1695" s="56"/>
      <c r="P1695" s="56"/>
      <c r="Q1695" s="56"/>
      <c r="R1695" s="56" t="s">
        <v>18</v>
      </c>
      <c r="S1695" s="56" t="s">
        <v>644</v>
      </c>
      <c r="T1695" s="58" t="s">
        <v>7330</v>
      </c>
      <c r="U1695" s="56" t="s">
        <v>13</v>
      </c>
      <c r="V1695" s="58" t="s">
        <v>13</v>
      </c>
      <c r="W1695" s="58" t="s">
        <v>7330</v>
      </c>
      <c r="X1695" s="58" t="s">
        <v>13</v>
      </c>
      <c r="Y1695" s="58" t="s">
        <v>13</v>
      </c>
      <c r="Z1695" s="58" t="s">
        <v>13</v>
      </c>
      <c r="AA1695" s="58" t="s">
        <v>13</v>
      </c>
      <c r="AB1695" s="58" t="s">
        <v>13</v>
      </c>
      <c r="AC1695" s="56" t="s">
        <v>13</v>
      </c>
      <c r="AD1695" s="56" t="s">
        <v>13</v>
      </c>
      <c r="AE1695" s="56" t="s">
        <v>13</v>
      </c>
      <c r="AF1695" s="56" t="s">
        <v>13</v>
      </c>
      <c r="AG1695" s="56" t="s">
        <v>13</v>
      </c>
      <c r="AH1695" s="56" t="s">
        <v>13</v>
      </c>
    </row>
    <row r="1696" spans="1:34" ht="24.9" customHeight="1" x14ac:dyDescent="0.3">
      <c r="A1696" s="54" t="s">
        <v>809</v>
      </c>
      <c r="B1696" s="55" t="s">
        <v>793</v>
      </c>
      <c r="C1696" s="56" t="s">
        <v>797</v>
      </c>
      <c r="D1696" s="56" t="s">
        <v>794</v>
      </c>
      <c r="E1696" s="56">
        <v>6</v>
      </c>
      <c r="F1696" s="56">
        <v>0</v>
      </c>
      <c r="G1696" s="56">
        <v>5</v>
      </c>
      <c r="H1696" s="56">
        <v>11</v>
      </c>
      <c r="I1696" s="56">
        <v>30</v>
      </c>
      <c r="J1696" s="104">
        <v>0.36666666666666664</v>
      </c>
      <c r="K1696" s="56" t="s">
        <v>810</v>
      </c>
      <c r="L1696" s="56" t="s">
        <v>798</v>
      </c>
      <c r="M1696" s="56" t="s">
        <v>797</v>
      </c>
      <c r="N1696" s="56">
        <v>100</v>
      </c>
      <c r="O1696" s="56"/>
      <c r="P1696" s="56"/>
      <c r="Q1696" s="56"/>
      <c r="R1696" s="56" t="s">
        <v>18</v>
      </c>
      <c r="S1696" s="56" t="s">
        <v>465</v>
      </c>
      <c r="T1696" s="58" t="s">
        <v>7330</v>
      </c>
      <c r="U1696" s="56" t="s">
        <v>13</v>
      </c>
      <c r="V1696" s="58" t="s">
        <v>13</v>
      </c>
      <c r="W1696" s="58" t="s">
        <v>7330</v>
      </c>
      <c r="X1696" s="58" t="s">
        <v>13</v>
      </c>
      <c r="Y1696" s="58" t="s">
        <v>13</v>
      </c>
      <c r="Z1696" s="58" t="s">
        <v>7330</v>
      </c>
      <c r="AA1696" s="58" t="s">
        <v>13</v>
      </c>
      <c r="AB1696" s="58" t="s">
        <v>13</v>
      </c>
      <c r="AC1696" s="56" t="s">
        <v>7330</v>
      </c>
      <c r="AD1696" s="56" t="s">
        <v>13</v>
      </c>
      <c r="AE1696" s="56" t="s">
        <v>13</v>
      </c>
      <c r="AF1696" s="56" t="s">
        <v>13</v>
      </c>
      <c r="AG1696" s="56" t="s">
        <v>13</v>
      </c>
      <c r="AH1696" s="56" t="s">
        <v>13</v>
      </c>
    </row>
    <row r="1697" spans="1:34" ht="24.9" customHeight="1" x14ac:dyDescent="0.3">
      <c r="A1697" s="59" t="s">
        <v>1204</v>
      </c>
      <c r="B1697" s="60" t="s">
        <v>1202</v>
      </c>
      <c r="C1697" s="57" t="s">
        <v>1206</v>
      </c>
      <c r="D1697" s="57" t="s">
        <v>1203</v>
      </c>
      <c r="E1697" s="57">
        <v>0</v>
      </c>
      <c r="F1697" s="57">
        <v>1</v>
      </c>
      <c r="G1697" s="57">
        <v>1</v>
      </c>
      <c r="H1697" s="57">
        <v>2</v>
      </c>
      <c r="I1697" s="57">
        <v>12</v>
      </c>
      <c r="J1697" s="104">
        <v>0.16666666666666666</v>
      </c>
      <c r="K1697" s="56" t="s">
        <v>1205</v>
      </c>
      <c r="L1697" s="57" t="s">
        <v>1207</v>
      </c>
      <c r="M1697" s="57" t="s">
        <v>1206</v>
      </c>
      <c r="N1697" s="57">
        <v>100</v>
      </c>
      <c r="O1697" s="57"/>
      <c r="P1697" s="57"/>
      <c r="Q1697" s="57"/>
      <c r="R1697" s="57" t="s">
        <v>18</v>
      </c>
      <c r="S1697" s="57" t="s">
        <v>55</v>
      </c>
      <c r="T1697" s="61" t="s">
        <v>13</v>
      </c>
      <c r="U1697" s="56" t="s">
        <v>7330</v>
      </c>
      <c r="V1697" s="61" t="s">
        <v>13</v>
      </c>
      <c r="W1697" s="61" t="s">
        <v>13</v>
      </c>
      <c r="X1697" s="61" t="s">
        <v>13</v>
      </c>
      <c r="Y1697" s="61" t="s">
        <v>13</v>
      </c>
      <c r="Z1697" s="61" t="s">
        <v>13</v>
      </c>
      <c r="AA1697" s="61" t="s">
        <v>13</v>
      </c>
      <c r="AB1697" s="61" t="s">
        <v>13</v>
      </c>
      <c r="AC1697" s="56" t="s">
        <v>13</v>
      </c>
      <c r="AD1697" s="56" t="s">
        <v>13</v>
      </c>
      <c r="AE1697" s="56" t="s">
        <v>13</v>
      </c>
      <c r="AF1697" s="56" t="s">
        <v>13</v>
      </c>
      <c r="AG1697" s="56" t="s">
        <v>7330</v>
      </c>
      <c r="AH1697" s="56" t="s">
        <v>13</v>
      </c>
    </row>
    <row r="1698" spans="1:34" ht="24.9" customHeight="1" x14ac:dyDescent="0.3">
      <c r="A1698" s="54" t="s">
        <v>4368</v>
      </c>
      <c r="B1698" s="55" t="s">
        <v>4344</v>
      </c>
      <c r="C1698" s="56" t="s">
        <v>4348</v>
      </c>
      <c r="D1698" s="56" t="s">
        <v>4345</v>
      </c>
      <c r="E1698" s="56">
        <v>11</v>
      </c>
      <c r="F1698" s="56">
        <v>1</v>
      </c>
      <c r="G1698" s="56">
        <v>8</v>
      </c>
      <c r="H1698" s="56">
        <v>20</v>
      </c>
      <c r="I1698" s="56">
        <v>47</v>
      </c>
      <c r="J1698" s="104">
        <v>0.43</v>
      </c>
      <c r="K1698" s="56" t="s">
        <v>4369</v>
      </c>
      <c r="L1698" s="56" t="s">
        <v>4349</v>
      </c>
      <c r="M1698" s="56" t="s">
        <v>4350</v>
      </c>
      <c r="N1698" s="56" t="s">
        <v>7372</v>
      </c>
      <c r="O1698" s="56"/>
      <c r="P1698" s="56"/>
      <c r="Q1698" s="56"/>
      <c r="R1698" s="56" t="s">
        <v>18</v>
      </c>
      <c r="S1698" s="56" t="s">
        <v>465</v>
      </c>
      <c r="T1698" s="58" t="s">
        <v>7330</v>
      </c>
      <c r="U1698" s="56" t="s">
        <v>13</v>
      </c>
      <c r="V1698" s="58" t="s">
        <v>13</v>
      </c>
      <c r="W1698" s="58" t="s">
        <v>7330</v>
      </c>
      <c r="X1698" s="58" t="s">
        <v>13</v>
      </c>
      <c r="Y1698" s="58" t="s">
        <v>13</v>
      </c>
      <c r="Z1698" s="58" t="s">
        <v>7330</v>
      </c>
      <c r="AA1698" s="58" t="s">
        <v>13</v>
      </c>
      <c r="AB1698" s="58" t="s">
        <v>13</v>
      </c>
      <c r="AC1698" s="56" t="s">
        <v>7330</v>
      </c>
      <c r="AD1698" s="56" t="s">
        <v>13</v>
      </c>
      <c r="AE1698" s="56" t="s">
        <v>13</v>
      </c>
      <c r="AF1698" s="56" t="s">
        <v>7330</v>
      </c>
      <c r="AG1698" s="56" t="s">
        <v>13</v>
      </c>
      <c r="AH1698" s="56" t="s">
        <v>13</v>
      </c>
    </row>
    <row r="1699" spans="1:34" ht="24.9" customHeight="1" x14ac:dyDescent="0.3">
      <c r="A1699" s="59" t="s">
        <v>3461</v>
      </c>
      <c r="B1699" s="60" t="s">
        <v>3460</v>
      </c>
      <c r="C1699" s="57" t="s">
        <v>110</v>
      </c>
      <c r="D1699" s="57"/>
      <c r="E1699" s="57">
        <v>1</v>
      </c>
      <c r="F1699" s="57">
        <v>2</v>
      </c>
      <c r="G1699" s="57">
        <v>1</v>
      </c>
      <c r="H1699" s="57">
        <v>4</v>
      </c>
      <c r="I1699" s="57">
        <v>13</v>
      </c>
      <c r="J1699" s="104">
        <v>0.30769230769230771</v>
      </c>
      <c r="K1699" s="56" t="s">
        <v>3462</v>
      </c>
      <c r="L1699" s="57" t="s">
        <v>3463</v>
      </c>
      <c r="M1699" s="57" t="s">
        <v>110</v>
      </c>
      <c r="N1699" s="57">
        <v>98</v>
      </c>
      <c r="O1699" s="56" t="s">
        <v>17934</v>
      </c>
      <c r="P1699" s="57" t="s">
        <v>3464</v>
      </c>
      <c r="Q1699" s="57">
        <v>100</v>
      </c>
      <c r="R1699" s="57" t="s">
        <v>112</v>
      </c>
      <c r="S1699" s="56" t="s">
        <v>79</v>
      </c>
      <c r="T1699" s="61" t="s">
        <v>13</v>
      </c>
      <c r="U1699" s="56" t="s">
        <v>7330</v>
      </c>
      <c r="V1699" s="61" t="s">
        <v>13</v>
      </c>
      <c r="W1699" s="61" t="s">
        <v>13</v>
      </c>
      <c r="X1699" s="61" t="s">
        <v>7330</v>
      </c>
      <c r="Y1699" s="61" t="s">
        <v>13</v>
      </c>
      <c r="Z1699" s="61" t="s">
        <v>13</v>
      </c>
      <c r="AA1699" s="58" t="s">
        <v>7330</v>
      </c>
      <c r="AB1699" s="61" t="s">
        <v>13</v>
      </c>
      <c r="AC1699" s="56" t="s">
        <v>13</v>
      </c>
      <c r="AD1699" s="56" t="s">
        <v>7330</v>
      </c>
      <c r="AE1699" s="56" t="s">
        <v>13</v>
      </c>
      <c r="AF1699" s="56" t="s">
        <v>13</v>
      </c>
      <c r="AG1699" s="56" t="s">
        <v>7330</v>
      </c>
      <c r="AH1699" s="56" t="s">
        <v>13</v>
      </c>
    </row>
    <row r="1700" spans="1:34" ht="24.9" customHeight="1" x14ac:dyDescent="0.3">
      <c r="A1700" s="59" t="s">
        <v>1672</v>
      </c>
      <c r="B1700" s="60" t="s">
        <v>1670</v>
      </c>
      <c r="C1700" s="57" t="s">
        <v>1674</v>
      </c>
      <c r="D1700" s="57" t="s">
        <v>1671</v>
      </c>
      <c r="E1700" s="57">
        <v>7</v>
      </c>
      <c r="F1700" s="57">
        <v>1</v>
      </c>
      <c r="G1700" s="57">
        <v>6</v>
      </c>
      <c r="H1700" s="57">
        <v>14</v>
      </c>
      <c r="I1700" s="57">
        <v>20</v>
      </c>
      <c r="J1700" s="104">
        <v>0.7</v>
      </c>
      <c r="K1700" s="56" t="s">
        <v>1673</v>
      </c>
      <c r="L1700" s="56" t="s">
        <v>1675</v>
      </c>
      <c r="M1700" s="56" t="s">
        <v>1676</v>
      </c>
      <c r="N1700" s="56">
        <v>100</v>
      </c>
      <c r="O1700" s="56"/>
      <c r="P1700" s="56"/>
      <c r="Q1700" s="56"/>
      <c r="R1700" s="57" t="s">
        <v>18</v>
      </c>
      <c r="S1700" s="56" t="s">
        <v>102</v>
      </c>
      <c r="T1700" s="61" t="s">
        <v>13</v>
      </c>
      <c r="U1700" s="56" t="s">
        <v>7330</v>
      </c>
      <c r="V1700" s="61" t="s">
        <v>13</v>
      </c>
      <c r="W1700" s="61" t="s">
        <v>13</v>
      </c>
      <c r="X1700" s="61" t="s">
        <v>13</v>
      </c>
      <c r="Y1700" s="61" t="s">
        <v>13</v>
      </c>
      <c r="Z1700" s="61" t="s">
        <v>13</v>
      </c>
      <c r="AA1700" s="58" t="s">
        <v>7330</v>
      </c>
      <c r="AB1700" s="61" t="s">
        <v>13</v>
      </c>
      <c r="AC1700" s="56" t="s">
        <v>13</v>
      </c>
      <c r="AD1700" s="56" t="s">
        <v>13</v>
      </c>
      <c r="AE1700" s="56" t="s">
        <v>13</v>
      </c>
      <c r="AF1700" s="56" t="s">
        <v>13</v>
      </c>
      <c r="AG1700" s="56" t="s">
        <v>13</v>
      </c>
      <c r="AH1700" s="56" t="s">
        <v>13</v>
      </c>
    </row>
    <row r="1701" spans="1:34" ht="24.9" customHeight="1" x14ac:dyDescent="0.3">
      <c r="A1701" s="59" t="s">
        <v>6817</v>
      </c>
      <c r="B1701" s="60" t="s">
        <v>6815</v>
      </c>
      <c r="C1701" s="57" t="s">
        <v>6819</v>
      </c>
      <c r="D1701" s="57" t="s">
        <v>6816</v>
      </c>
      <c r="E1701" s="57">
        <v>2</v>
      </c>
      <c r="F1701" s="57">
        <v>1</v>
      </c>
      <c r="G1701" s="57">
        <v>0</v>
      </c>
      <c r="H1701" s="57">
        <v>3</v>
      </c>
      <c r="I1701" s="57">
        <v>65</v>
      </c>
      <c r="J1701" s="104">
        <v>4.6153846153846156E-2</v>
      </c>
      <c r="K1701" s="56" t="s">
        <v>6818</v>
      </c>
      <c r="L1701" s="57" t="s">
        <v>13</v>
      </c>
      <c r="M1701" s="57" t="s">
        <v>13</v>
      </c>
      <c r="N1701" s="57" t="s">
        <v>13</v>
      </c>
      <c r="O1701" s="57"/>
      <c r="P1701" s="57"/>
      <c r="Q1701" s="57"/>
      <c r="R1701" s="57" t="s">
        <v>112</v>
      </c>
      <c r="S1701" s="56" t="s">
        <v>403</v>
      </c>
      <c r="T1701" s="61" t="s">
        <v>13</v>
      </c>
      <c r="U1701" s="56" t="s">
        <v>7330</v>
      </c>
      <c r="V1701" s="61" t="s">
        <v>13</v>
      </c>
      <c r="W1701" s="61" t="s">
        <v>13</v>
      </c>
      <c r="X1701" s="61" t="s">
        <v>7330</v>
      </c>
      <c r="Y1701" s="61" t="s">
        <v>13</v>
      </c>
      <c r="Z1701" s="61" t="s">
        <v>13</v>
      </c>
      <c r="AA1701" s="58" t="s">
        <v>7330</v>
      </c>
      <c r="AB1701" s="61" t="s">
        <v>13</v>
      </c>
      <c r="AC1701" s="56" t="s">
        <v>13</v>
      </c>
      <c r="AD1701" s="56" t="s">
        <v>13</v>
      </c>
      <c r="AE1701" s="56" t="s">
        <v>13</v>
      </c>
      <c r="AF1701" s="56" t="s">
        <v>13</v>
      </c>
      <c r="AG1701" s="56" t="s">
        <v>13</v>
      </c>
      <c r="AH1701" s="56" t="s">
        <v>13</v>
      </c>
    </row>
    <row r="1702" spans="1:34" ht="24.9" customHeight="1" x14ac:dyDescent="0.3">
      <c r="A1702" s="59" t="s">
        <v>4461</v>
      </c>
      <c r="B1702" s="60" t="s">
        <v>4460</v>
      </c>
      <c r="C1702" s="57" t="s">
        <v>110</v>
      </c>
      <c r="D1702" s="57"/>
      <c r="E1702" s="57">
        <v>0</v>
      </c>
      <c r="F1702" s="57">
        <v>1</v>
      </c>
      <c r="G1702" s="57">
        <v>0</v>
      </c>
      <c r="H1702" s="57">
        <v>1</v>
      </c>
      <c r="I1702" s="57">
        <v>30</v>
      </c>
      <c r="J1702" s="104">
        <v>3.3333333333333333E-2</v>
      </c>
      <c r="K1702" s="56" t="s">
        <v>4462</v>
      </c>
      <c r="L1702" s="57" t="s">
        <v>13</v>
      </c>
      <c r="M1702" s="57" t="s">
        <v>13</v>
      </c>
      <c r="N1702" s="57" t="s">
        <v>13</v>
      </c>
      <c r="O1702" s="57"/>
      <c r="P1702" s="57"/>
      <c r="Q1702" s="57"/>
      <c r="R1702" s="57" t="s">
        <v>18</v>
      </c>
      <c r="S1702" s="57" t="s">
        <v>113</v>
      </c>
      <c r="T1702" s="61" t="s">
        <v>13</v>
      </c>
      <c r="U1702" s="56" t="s">
        <v>7330</v>
      </c>
      <c r="V1702" s="61" t="s">
        <v>13</v>
      </c>
      <c r="W1702" s="61" t="s">
        <v>13</v>
      </c>
      <c r="X1702" s="61" t="s">
        <v>13</v>
      </c>
      <c r="Y1702" s="61" t="s">
        <v>13</v>
      </c>
      <c r="Z1702" s="61" t="s">
        <v>13</v>
      </c>
      <c r="AA1702" s="58" t="s">
        <v>7330</v>
      </c>
      <c r="AB1702" s="61" t="s">
        <v>13</v>
      </c>
      <c r="AC1702" s="56" t="s">
        <v>13</v>
      </c>
      <c r="AD1702" s="56" t="s">
        <v>7330</v>
      </c>
      <c r="AE1702" s="56" t="s">
        <v>13</v>
      </c>
      <c r="AF1702" s="56" t="s">
        <v>13</v>
      </c>
      <c r="AG1702" s="56" t="s">
        <v>13</v>
      </c>
      <c r="AH1702" s="56" t="s">
        <v>13</v>
      </c>
    </row>
    <row r="1703" spans="1:34" ht="24.9" customHeight="1" x14ac:dyDescent="0.3">
      <c r="A1703" s="54" t="s">
        <v>1811</v>
      </c>
      <c r="B1703" s="55" t="s">
        <v>1791</v>
      </c>
      <c r="C1703" s="56" t="s">
        <v>1795</v>
      </c>
      <c r="D1703" s="56" t="s">
        <v>1792</v>
      </c>
      <c r="E1703" s="56">
        <v>3</v>
      </c>
      <c r="F1703" s="56">
        <v>2</v>
      </c>
      <c r="G1703" s="56">
        <v>3</v>
      </c>
      <c r="H1703" s="56">
        <v>8</v>
      </c>
      <c r="I1703" s="56">
        <v>25</v>
      </c>
      <c r="J1703" s="104">
        <v>0.32</v>
      </c>
      <c r="K1703" s="56" t="s">
        <v>1812</v>
      </c>
      <c r="L1703" s="56" t="s">
        <v>1796</v>
      </c>
      <c r="M1703" s="56" t="s">
        <v>1797</v>
      </c>
      <c r="N1703" s="56">
        <v>100</v>
      </c>
      <c r="O1703" s="56"/>
      <c r="P1703" s="56"/>
      <c r="Q1703" s="56"/>
      <c r="R1703" s="56" t="s">
        <v>18</v>
      </c>
      <c r="S1703" s="56" t="s">
        <v>534</v>
      </c>
      <c r="T1703" s="58" t="s">
        <v>7330</v>
      </c>
      <c r="U1703" s="56" t="s">
        <v>13</v>
      </c>
      <c r="V1703" s="58" t="s">
        <v>13</v>
      </c>
      <c r="W1703" s="58" t="s">
        <v>7330</v>
      </c>
      <c r="X1703" s="58" t="s">
        <v>13</v>
      </c>
      <c r="Y1703" s="58" t="s">
        <v>13</v>
      </c>
      <c r="Z1703" s="58" t="s">
        <v>13</v>
      </c>
      <c r="AA1703" s="58" t="s">
        <v>13</v>
      </c>
      <c r="AB1703" s="58" t="s">
        <v>13</v>
      </c>
      <c r="AC1703" s="56" t="s">
        <v>13</v>
      </c>
      <c r="AD1703" s="56" t="s">
        <v>13</v>
      </c>
      <c r="AE1703" s="56" t="s">
        <v>13</v>
      </c>
      <c r="AF1703" s="56" t="s">
        <v>13</v>
      </c>
      <c r="AG1703" s="56" t="s">
        <v>13</v>
      </c>
      <c r="AH1703" s="56" t="s">
        <v>13</v>
      </c>
    </row>
    <row r="1704" spans="1:34" ht="24.9" customHeight="1" x14ac:dyDescent="0.3">
      <c r="A1704" s="54" t="s">
        <v>4717</v>
      </c>
      <c r="B1704" s="55" t="s">
        <v>4706</v>
      </c>
      <c r="C1704" s="56" t="s">
        <v>4710</v>
      </c>
      <c r="D1704" s="56" t="s">
        <v>4707</v>
      </c>
      <c r="E1704" s="56">
        <v>1</v>
      </c>
      <c r="F1704" s="56">
        <v>3</v>
      </c>
      <c r="G1704" s="56">
        <v>0</v>
      </c>
      <c r="H1704" s="56">
        <v>4</v>
      </c>
      <c r="I1704" s="56">
        <v>20</v>
      </c>
      <c r="J1704" s="104">
        <v>0.2</v>
      </c>
      <c r="K1704" s="56" t="s">
        <v>4718</v>
      </c>
      <c r="L1704" s="56" t="s">
        <v>4711</v>
      </c>
      <c r="M1704" s="56" t="s">
        <v>4710</v>
      </c>
      <c r="N1704" s="56">
        <v>100</v>
      </c>
      <c r="O1704" s="56"/>
      <c r="P1704" s="56"/>
      <c r="Q1704" s="56"/>
      <c r="R1704" s="56" t="s">
        <v>18</v>
      </c>
      <c r="S1704" s="56" t="s">
        <v>534</v>
      </c>
      <c r="T1704" s="58" t="s">
        <v>7330</v>
      </c>
      <c r="U1704" s="56" t="s">
        <v>13</v>
      </c>
      <c r="V1704" s="58" t="s">
        <v>13</v>
      </c>
      <c r="W1704" s="58" t="s">
        <v>7330</v>
      </c>
      <c r="X1704" s="58" t="s">
        <v>13</v>
      </c>
      <c r="Y1704" s="58" t="s">
        <v>13</v>
      </c>
      <c r="Z1704" s="58" t="s">
        <v>13</v>
      </c>
      <c r="AA1704" s="58" t="s">
        <v>13</v>
      </c>
      <c r="AB1704" s="58" t="s">
        <v>13</v>
      </c>
      <c r="AC1704" s="56" t="s">
        <v>13</v>
      </c>
      <c r="AD1704" s="56" t="s">
        <v>13</v>
      </c>
      <c r="AE1704" s="56" t="s">
        <v>13</v>
      </c>
      <c r="AF1704" s="56" t="s">
        <v>13</v>
      </c>
      <c r="AG1704" s="56" t="s">
        <v>13</v>
      </c>
      <c r="AH1704" s="56" t="s">
        <v>13</v>
      </c>
    </row>
    <row r="1705" spans="1:34" ht="24.9" customHeight="1" x14ac:dyDescent="0.3">
      <c r="A1705" s="54" t="s">
        <v>5300</v>
      </c>
      <c r="B1705" s="55" t="s">
        <v>5270</v>
      </c>
      <c r="C1705" s="56" t="s">
        <v>5274</v>
      </c>
      <c r="D1705" s="56" t="s">
        <v>5271</v>
      </c>
      <c r="E1705" s="56">
        <v>9</v>
      </c>
      <c r="F1705" s="56">
        <v>1</v>
      </c>
      <c r="G1705" s="56">
        <v>10</v>
      </c>
      <c r="H1705" s="56">
        <v>20</v>
      </c>
      <c r="I1705" s="56">
        <v>42</v>
      </c>
      <c r="J1705" s="104">
        <v>0.47599999999999998</v>
      </c>
      <c r="K1705" s="56" t="s">
        <v>5301</v>
      </c>
      <c r="L1705" s="56" t="s">
        <v>5275</v>
      </c>
      <c r="M1705" s="56" t="s">
        <v>5276</v>
      </c>
      <c r="N1705" s="56">
        <v>100</v>
      </c>
      <c r="O1705" s="56"/>
      <c r="P1705" s="56"/>
      <c r="Q1705" s="56"/>
      <c r="R1705" s="56" t="s">
        <v>18</v>
      </c>
      <c r="S1705" s="56" t="s">
        <v>680</v>
      </c>
      <c r="T1705" s="58" t="s">
        <v>7330</v>
      </c>
      <c r="U1705" s="56" t="s">
        <v>13</v>
      </c>
      <c r="V1705" s="58" t="s">
        <v>13</v>
      </c>
      <c r="W1705" s="58" t="s">
        <v>7330</v>
      </c>
      <c r="X1705" s="58" t="s">
        <v>13</v>
      </c>
      <c r="Y1705" s="58" t="s">
        <v>13</v>
      </c>
      <c r="Z1705" s="58" t="s">
        <v>7330</v>
      </c>
      <c r="AA1705" s="58" t="s">
        <v>13</v>
      </c>
      <c r="AB1705" s="58" t="s">
        <v>13</v>
      </c>
      <c r="AC1705" s="56" t="s">
        <v>7330</v>
      </c>
      <c r="AD1705" s="56" t="s">
        <v>13</v>
      </c>
      <c r="AE1705" s="56" t="s">
        <v>13</v>
      </c>
      <c r="AF1705" s="56" t="s">
        <v>7330</v>
      </c>
      <c r="AG1705" s="56" t="s">
        <v>13</v>
      </c>
      <c r="AH1705" s="56" t="s">
        <v>13</v>
      </c>
    </row>
    <row r="1706" spans="1:34" ht="24.9" customHeight="1" x14ac:dyDescent="0.3">
      <c r="A1706" s="54" t="s">
        <v>3316</v>
      </c>
      <c r="B1706" s="55" t="s">
        <v>3314</v>
      </c>
      <c r="C1706" s="56" t="s">
        <v>3318</v>
      </c>
      <c r="D1706" s="56" t="s">
        <v>3315</v>
      </c>
      <c r="E1706" s="56">
        <v>1</v>
      </c>
      <c r="F1706" s="56">
        <v>0</v>
      </c>
      <c r="G1706" s="56">
        <v>2</v>
      </c>
      <c r="H1706" s="56">
        <v>3</v>
      </c>
      <c r="I1706" s="56">
        <v>37</v>
      </c>
      <c r="J1706" s="104">
        <v>8.1081081081081086E-2</v>
      </c>
      <c r="K1706" s="56" t="s">
        <v>3317</v>
      </c>
      <c r="L1706" s="56" t="s">
        <v>3319</v>
      </c>
      <c r="M1706" s="56" t="s">
        <v>3320</v>
      </c>
      <c r="N1706" s="56" t="s">
        <v>7372</v>
      </c>
      <c r="O1706" s="56"/>
      <c r="P1706" s="56"/>
      <c r="Q1706" s="56"/>
      <c r="R1706" s="56" t="s">
        <v>18</v>
      </c>
      <c r="S1706" s="56" t="s">
        <v>465</v>
      </c>
      <c r="T1706" s="58" t="s">
        <v>13</v>
      </c>
      <c r="U1706" s="56" t="s">
        <v>13</v>
      </c>
      <c r="V1706" s="58" t="s">
        <v>7330</v>
      </c>
      <c r="W1706" s="58" t="s">
        <v>13</v>
      </c>
      <c r="X1706" s="58" t="s">
        <v>13</v>
      </c>
      <c r="Y1706" s="58" t="s">
        <v>7330</v>
      </c>
      <c r="Z1706" s="58" t="s">
        <v>13</v>
      </c>
      <c r="AA1706" s="58" t="s">
        <v>13</v>
      </c>
      <c r="AB1706" s="58" t="s">
        <v>7330</v>
      </c>
      <c r="AC1706" s="56" t="s">
        <v>13</v>
      </c>
      <c r="AD1706" s="56" t="s">
        <v>13</v>
      </c>
      <c r="AE1706" s="56" t="s">
        <v>7330</v>
      </c>
      <c r="AF1706" s="56" t="s">
        <v>13</v>
      </c>
      <c r="AG1706" s="56" t="s">
        <v>13</v>
      </c>
      <c r="AH1706" s="56" t="s">
        <v>7330</v>
      </c>
    </row>
    <row r="1707" spans="1:34" ht="24.9" customHeight="1" x14ac:dyDescent="0.3">
      <c r="A1707" s="54" t="s">
        <v>988</v>
      </c>
      <c r="B1707" s="55" t="s">
        <v>981</v>
      </c>
      <c r="C1707" s="56" t="s">
        <v>985</v>
      </c>
      <c r="D1707" s="56" t="s">
        <v>982</v>
      </c>
      <c r="E1707" s="56">
        <v>2</v>
      </c>
      <c r="F1707" s="56">
        <v>0</v>
      </c>
      <c r="G1707" s="56">
        <v>0</v>
      </c>
      <c r="H1707" s="56">
        <v>2</v>
      </c>
      <c r="I1707" s="56">
        <v>13</v>
      </c>
      <c r="J1707" s="104">
        <v>0.15384615384615385</v>
      </c>
      <c r="K1707" s="56" t="s">
        <v>989</v>
      </c>
      <c r="L1707" s="56" t="s">
        <v>986</v>
      </c>
      <c r="M1707" s="56" t="s">
        <v>985</v>
      </c>
      <c r="N1707" s="56">
        <v>100</v>
      </c>
      <c r="O1707" s="56"/>
      <c r="P1707" s="56"/>
      <c r="Q1707" s="56"/>
      <c r="R1707" s="56" t="s">
        <v>18</v>
      </c>
      <c r="S1707" s="56" t="s">
        <v>403</v>
      </c>
      <c r="T1707" s="58" t="s">
        <v>7330</v>
      </c>
      <c r="U1707" s="56" t="s">
        <v>13</v>
      </c>
      <c r="V1707" s="58" t="s">
        <v>13</v>
      </c>
      <c r="W1707" s="58" t="s">
        <v>7330</v>
      </c>
      <c r="X1707" s="58" t="s">
        <v>13</v>
      </c>
      <c r="Y1707" s="58" t="s">
        <v>13</v>
      </c>
      <c r="Z1707" s="58" t="s">
        <v>13</v>
      </c>
      <c r="AA1707" s="58" t="s">
        <v>13</v>
      </c>
      <c r="AB1707" s="58" t="s">
        <v>13</v>
      </c>
      <c r="AC1707" s="56" t="s">
        <v>13</v>
      </c>
      <c r="AD1707" s="56" t="s">
        <v>13</v>
      </c>
      <c r="AE1707" s="56" t="s">
        <v>13</v>
      </c>
      <c r="AF1707" s="56" t="s">
        <v>13</v>
      </c>
      <c r="AG1707" s="56" t="s">
        <v>13</v>
      </c>
      <c r="AH1707" s="56" t="s">
        <v>13</v>
      </c>
    </row>
    <row r="1708" spans="1:34" ht="24.9" customHeight="1" x14ac:dyDescent="0.3">
      <c r="A1708" s="54" t="s">
        <v>2211</v>
      </c>
      <c r="B1708" s="55" t="s">
        <v>2209</v>
      </c>
      <c r="C1708" s="56" t="s">
        <v>2213</v>
      </c>
      <c r="D1708" s="56" t="s">
        <v>2210</v>
      </c>
      <c r="E1708" s="56">
        <v>1</v>
      </c>
      <c r="F1708" s="56">
        <v>0</v>
      </c>
      <c r="G1708" s="56">
        <v>0</v>
      </c>
      <c r="H1708" s="56">
        <v>1</v>
      </c>
      <c r="I1708" s="56">
        <v>11</v>
      </c>
      <c r="J1708" s="104">
        <v>9.0909090909090912E-2</v>
      </c>
      <c r="K1708" s="56" t="s">
        <v>2212</v>
      </c>
      <c r="L1708" s="56" t="s">
        <v>2214</v>
      </c>
      <c r="M1708" s="56" t="s">
        <v>2213</v>
      </c>
      <c r="N1708" s="56" t="s">
        <v>7392</v>
      </c>
      <c r="O1708" s="56"/>
      <c r="P1708" s="56"/>
      <c r="Q1708" s="56"/>
      <c r="R1708" s="56" t="s">
        <v>18</v>
      </c>
      <c r="S1708" s="56" t="s">
        <v>130</v>
      </c>
      <c r="T1708" s="58" t="s">
        <v>7330</v>
      </c>
      <c r="U1708" s="56" t="s">
        <v>13</v>
      </c>
      <c r="V1708" s="58" t="s">
        <v>13</v>
      </c>
      <c r="W1708" s="58" t="s">
        <v>7330</v>
      </c>
      <c r="X1708" s="58" t="s">
        <v>13</v>
      </c>
      <c r="Y1708" s="58" t="s">
        <v>13</v>
      </c>
      <c r="Z1708" s="58" t="s">
        <v>13</v>
      </c>
      <c r="AA1708" s="58" t="s">
        <v>13</v>
      </c>
      <c r="AB1708" s="58" t="s">
        <v>13</v>
      </c>
      <c r="AC1708" s="56" t="s">
        <v>13</v>
      </c>
      <c r="AD1708" s="56" t="s">
        <v>13</v>
      </c>
      <c r="AE1708" s="56" t="s">
        <v>13</v>
      </c>
      <c r="AF1708" s="56" t="s">
        <v>13</v>
      </c>
      <c r="AG1708" s="56" t="s">
        <v>13</v>
      </c>
      <c r="AH1708" s="56" t="s">
        <v>13</v>
      </c>
    </row>
    <row r="1709" spans="1:34" ht="24.9" customHeight="1" x14ac:dyDescent="0.3">
      <c r="A1709" s="54" t="s">
        <v>6928</v>
      </c>
      <c r="B1709" s="55" t="s">
        <v>6926</v>
      </c>
      <c r="C1709" s="56" t="s">
        <v>6930</v>
      </c>
      <c r="D1709" s="56" t="s">
        <v>6927</v>
      </c>
      <c r="E1709" s="56">
        <v>3</v>
      </c>
      <c r="F1709" s="56">
        <v>0</v>
      </c>
      <c r="G1709" s="56">
        <v>0</v>
      </c>
      <c r="H1709" s="56">
        <v>3</v>
      </c>
      <c r="I1709" s="56">
        <v>18</v>
      </c>
      <c r="J1709" s="104">
        <v>0.16666666666666666</v>
      </c>
      <c r="K1709" s="56" t="s">
        <v>6929</v>
      </c>
      <c r="L1709" s="56" t="s">
        <v>6931</v>
      </c>
      <c r="M1709" s="56" t="s">
        <v>6930</v>
      </c>
      <c r="N1709" s="56">
        <v>100</v>
      </c>
      <c r="O1709" s="56"/>
      <c r="P1709" s="56"/>
      <c r="Q1709" s="56"/>
      <c r="R1709" s="56" t="s">
        <v>18</v>
      </c>
      <c r="S1709" s="56" t="s">
        <v>102</v>
      </c>
      <c r="T1709" s="58" t="s">
        <v>7330</v>
      </c>
      <c r="U1709" s="56" t="s">
        <v>13</v>
      </c>
      <c r="V1709" s="58" t="s">
        <v>13</v>
      </c>
      <c r="W1709" s="58" t="s">
        <v>7330</v>
      </c>
      <c r="X1709" s="58" t="s">
        <v>13</v>
      </c>
      <c r="Y1709" s="58" t="s">
        <v>13</v>
      </c>
      <c r="Z1709" s="58" t="s">
        <v>13</v>
      </c>
      <c r="AA1709" s="58" t="s">
        <v>13</v>
      </c>
      <c r="AB1709" s="58" t="s">
        <v>13</v>
      </c>
      <c r="AC1709" s="56" t="s">
        <v>13</v>
      </c>
      <c r="AD1709" s="56" t="s">
        <v>13</v>
      </c>
      <c r="AE1709" s="56" t="s">
        <v>13</v>
      </c>
      <c r="AF1709" s="56" t="s">
        <v>13</v>
      </c>
      <c r="AG1709" s="56" t="s">
        <v>13</v>
      </c>
      <c r="AH1709" s="56" t="s">
        <v>13</v>
      </c>
    </row>
    <row r="1710" spans="1:34" ht="24.9" customHeight="1" x14ac:dyDescent="0.3">
      <c r="A1710" s="54" t="s">
        <v>6986</v>
      </c>
      <c r="B1710" s="55" t="s">
        <v>6985</v>
      </c>
      <c r="C1710" s="56" t="s">
        <v>110</v>
      </c>
      <c r="D1710" s="56" t="s">
        <v>7427</v>
      </c>
      <c r="E1710" s="56">
        <v>9</v>
      </c>
      <c r="F1710" s="56">
        <v>0</v>
      </c>
      <c r="G1710" s="56">
        <v>6</v>
      </c>
      <c r="H1710" s="56">
        <v>15</v>
      </c>
      <c r="I1710" s="56">
        <v>28</v>
      </c>
      <c r="J1710" s="104">
        <v>0.5357142857142857</v>
      </c>
      <c r="K1710" s="56" t="s">
        <v>6987</v>
      </c>
      <c r="L1710" s="56" t="s">
        <v>6988</v>
      </c>
      <c r="M1710" s="56" t="s">
        <v>6989</v>
      </c>
      <c r="N1710" s="56">
        <v>100</v>
      </c>
      <c r="O1710" s="57" t="s">
        <v>17906</v>
      </c>
      <c r="P1710" s="56" t="s">
        <v>6990</v>
      </c>
      <c r="Q1710" s="56" t="s">
        <v>7372</v>
      </c>
      <c r="R1710" s="56" t="s">
        <v>236</v>
      </c>
      <c r="S1710" s="56" t="s">
        <v>250</v>
      </c>
      <c r="T1710" s="58" t="s">
        <v>13</v>
      </c>
      <c r="U1710" s="56" t="s">
        <v>13</v>
      </c>
      <c r="V1710" s="58" t="s">
        <v>7330</v>
      </c>
      <c r="W1710" s="58" t="s">
        <v>13</v>
      </c>
      <c r="X1710" s="58" t="s">
        <v>13</v>
      </c>
      <c r="Y1710" s="58" t="s">
        <v>7330</v>
      </c>
      <c r="Z1710" s="58" t="s">
        <v>13</v>
      </c>
      <c r="AA1710" s="58" t="s">
        <v>13</v>
      </c>
      <c r="AB1710" s="58" t="s">
        <v>13</v>
      </c>
      <c r="AC1710" s="56" t="s">
        <v>13</v>
      </c>
      <c r="AD1710" s="56" t="s">
        <v>13</v>
      </c>
      <c r="AE1710" s="56" t="s">
        <v>7330</v>
      </c>
      <c r="AF1710" s="56" t="s">
        <v>7330</v>
      </c>
      <c r="AG1710" s="56" t="s">
        <v>13</v>
      </c>
      <c r="AH1710" s="56" t="s">
        <v>13</v>
      </c>
    </row>
    <row r="1711" spans="1:34" ht="24.9" customHeight="1" x14ac:dyDescent="0.3">
      <c r="A1711" s="54" t="s">
        <v>1942</v>
      </c>
      <c r="B1711" s="55" t="s">
        <v>1936</v>
      </c>
      <c r="C1711" s="56" t="s">
        <v>1940</v>
      </c>
      <c r="D1711" s="56" t="s">
        <v>1937</v>
      </c>
      <c r="E1711" s="56">
        <v>5</v>
      </c>
      <c r="F1711" s="56">
        <v>1</v>
      </c>
      <c r="G1711" s="56">
        <v>1</v>
      </c>
      <c r="H1711" s="56">
        <v>7</v>
      </c>
      <c r="I1711" s="56">
        <v>14</v>
      </c>
      <c r="J1711" s="104">
        <v>0.5</v>
      </c>
      <c r="K1711" s="56" t="s">
        <v>1943</v>
      </c>
      <c r="L1711" s="56" t="s">
        <v>1941</v>
      </c>
      <c r="M1711" s="56" t="s">
        <v>1940</v>
      </c>
      <c r="N1711" s="56">
        <v>100</v>
      </c>
      <c r="O1711" s="56"/>
      <c r="P1711" s="56"/>
      <c r="Q1711" s="56"/>
      <c r="R1711" s="56" t="s">
        <v>18</v>
      </c>
      <c r="S1711" s="56" t="s">
        <v>534</v>
      </c>
      <c r="T1711" s="58" t="s">
        <v>13</v>
      </c>
      <c r="U1711" s="56" t="s">
        <v>13</v>
      </c>
      <c r="V1711" s="58" t="s">
        <v>7330</v>
      </c>
      <c r="W1711" s="58" t="s">
        <v>13</v>
      </c>
      <c r="X1711" s="58" t="s">
        <v>13</v>
      </c>
      <c r="Y1711" s="58" t="s">
        <v>7330</v>
      </c>
      <c r="Z1711" s="58" t="s">
        <v>13</v>
      </c>
      <c r="AA1711" s="58" t="s">
        <v>13</v>
      </c>
      <c r="AB1711" s="58" t="s">
        <v>13</v>
      </c>
      <c r="AC1711" s="56" t="s">
        <v>13</v>
      </c>
      <c r="AD1711" s="56" t="s">
        <v>13</v>
      </c>
      <c r="AE1711" s="56" t="s">
        <v>13</v>
      </c>
      <c r="AF1711" s="56" t="s">
        <v>7330</v>
      </c>
      <c r="AG1711" s="56" t="s">
        <v>13</v>
      </c>
      <c r="AH1711" s="56" t="s">
        <v>13</v>
      </c>
    </row>
    <row r="1712" spans="1:34" ht="24.9" customHeight="1" x14ac:dyDescent="0.3">
      <c r="A1712" s="54" t="s">
        <v>5350</v>
      </c>
      <c r="B1712" s="55" t="s">
        <v>5336</v>
      </c>
      <c r="C1712" s="56" t="s">
        <v>3038</v>
      </c>
      <c r="D1712" s="56" t="s">
        <v>3035</v>
      </c>
      <c r="E1712" s="56">
        <v>2</v>
      </c>
      <c r="F1712" s="56">
        <v>0</v>
      </c>
      <c r="G1712" s="56">
        <v>4</v>
      </c>
      <c r="H1712" s="56">
        <v>6</v>
      </c>
      <c r="I1712" s="56">
        <v>15</v>
      </c>
      <c r="J1712" s="104">
        <v>0.4</v>
      </c>
      <c r="K1712" s="56" t="s">
        <v>5351</v>
      </c>
      <c r="L1712" s="56" t="s">
        <v>5339</v>
      </c>
      <c r="M1712" s="56" t="s">
        <v>5340</v>
      </c>
      <c r="N1712" s="56">
        <v>100</v>
      </c>
      <c r="O1712" s="56"/>
      <c r="P1712" s="56"/>
      <c r="Q1712" s="56"/>
      <c r="R1712" s="56" t="s">
        <v>18</v>
      </c>
      <c r="S1712" s="56" t="s">
        <v>644</v>
      </c>
      <c r="T1712" s="58" t="s">
        <v>7330</v>
      </c>
      <c r="U1712" s="56" t="s">
        <v>13</v>
      </c>
      <c r="V1712" s="58" t="s">
        <v>13</v>
      </c>
      <c r="W1712" s="58" t="s">
        <v>7330</v>
      </c>
      <c r="X1712" s="58" t="s">
        <v>13</v>
      </c>
      <c r="Y1712" s="58" t="s">
        <v>13</v>
      </c>
      <c r="Z1712" s="58" t="s">
        <v>13</v>
      </c>
      <c r="AA1712" s="58" t="s">
        <v>13</v>
      </c>
      <c r="AB1712" s="58" t="s">
        <v>13</v>
      </c>
      <c r="AC1712" s="56" t="s">
        <v>7330</v>
      </c>
      <c r="AD1712" s="56" t="s">
        <v>13</v>
      </c>
      <c r="AE1712" s="56" t="s">
        <v>13</v>
      </c>
      <c r="AF1712" s="56" t="s">
        <v>13</v>
      </c>
      <c r="AG1712" s="56" t="s">
        <v>13</v>
      </c>
      <c r="AH1712" s="56" t="s">
        <v>13</v>
      </c>
    </row>
    <row r="1713" spans="1:34" ht="24.9" customHeight="1" x14ac:dyDescent="0.3">
      <c r="A1713" s="54" t="s">
        <v>4226</v>
      </c>
      <c r="B1713" s="55" t="s">
        <v>4215</v>
      </c>
      <c r="C1713" s="56" t="s">
        <v>4219</v>
      </c>
      <c r="D1713" s="56" t="s">
        <v>4216</v>
      </c>
      <c r="E1713" s="56">
        <v>7</v>
      </c>
      <c r="F1713" s="56">
        <v>0</v>
      </c>
      <c r="G1713" s="56">
        <v>3</v>
      </c>
      <c r="H1713" s="56">
        <v>10</v>
      </c>
      <c r="I1713" s="56">
        <v>32</v>
      </c>
      <c r="J1713" s="104">
        <v>0.3125</v>
      </c>
      <c r="K1713" s="56" t="s">
        <v>4227</v>
      </c>
      <c r="L1713" s="56" t="s">
        <v>4220</v>
      </c>
      <c r="M1713" s="56" t="s">
        <v>4221</v>
      </c>
      <c r="N1713" s="56" t="s">
        <v>7374</v>
      </c>
      <c r="O1713" s="56"/>
      <c r="P1713" s="56"/>
      <c r="Q1713" s="56"/>
      <c r="R1713" s="56" t="s">
        <v>18</v>
      </c>
      <c r="S1713" s="56" t="s">
        <v>465</v>
      </c>
      <c r="T1713" s="58" t="s">
        <v>7330</v>
      </c>
      <c r="U1713" s="56" t="s">
        <v>13</v>
      </c>
      <c r="V1713" s="58" t="s">
        <v>13</v>
      </c>
      <c r="W1713" s="58" t="s">
        <v>7330</v>
      </c>
      <c r="X1713" s="58" t="s">
        <v>13</v>
      </c>
      <c r="Y1713" s="58" t="s">
        <v>13</v>
      </c>
      <c r="Z1713" s="58" t="s">
        <v>7330</v>
      </c>
      <c r="AA1713" s="58" t="s">
        <v>13</v>
      </c>
      <c r="AB1713" s="58" t="s">
        <v>13</v>
      </c>
      <c r="AC1713" s="56" t="s">
        <v>7330</v>
      </c>
      <c r="AD1713" s="56" t="s">
        <v>13</v>
      </c>
      <c r="AE1713" s="56" t="s">
        <v>13</v>
      </c>
      <c r="AF1713" s="56" t="s">
        <v>7330</v>
      </c>
      <c r="AG1713" s="56" t="s">
        <v>13</v>
      </c>
      <c r="AH1713" s="56" t="s">
        <v>13</v>
      </c>
    </row>
    <row r="1714" spans="1:34" ht="24.9" customHeight="1" x14ac:dyDescent="0.3">
      <c r="A1714" s="54" t="s">
        <v>1042</v>
      </c>
      <c r="B1714" s="55" t="s">
        <v>1019</v>
      </c>
      <c r="C1714" s="56" t="s">
        <v>1023</v>
      </c>
      <c r="D1714" s="56" t="s">
        <v>1020</v>
      </c>
      <c r="E1714" s="56">
        <v>6</v>
      </c>
      <c r="F1714" s="56">
        <v>4</v>
      </c>
      <c r="G1714" s="56">
        <v>3</v>
      </c>
      <c r="H1714" s="56">
        <v>13</v>
      </c>
      <c r="I1714" s="56">
        <v>79</v>
      </c>
      <c r="J1714" s="104">
        <v>0.16455696202531644</v>
      </c>
      <c r="K1714" s="56" t="s">
        <v>1043</v>
      </c>
      <c r="L1714" s="56" t="s">
        <v>1024</v>
      </c>
      <c r="M1714" s="56" t="s">
        <v>1025</v>
      </c>
      <c r="N1714" s="56" t="s">
        <v>7386</v>
      </c>
      <c r="O1714" s="56"/>
      <c r="P1714" s="56"/>
      <c r="Q1714" s="56"/>
      <c r="R1714" s="56" t="s">
        <v>18</v>
      </c>
      <c r="S1714" s="56" t="s">
        <v>403</v>
      </c>
      <c r="T1714" s="58" t="s">
        <v>7330</v>
      </c>
      <c r="U1714" s="56" t="s">
        <v>13</v>
      </c>
      <c r="V1714" s="58" t="s">
        <v>13</v>
      </c>
      <c r="W1714" s="58" t="s">
        <v>7330</v>
      </c>
      <c r="X1714" s="58" t="s">
        <v>13</v>
      </c>
      <c r="Y1714" s="58" t="s">
        <v>13</v>
      </c>
      <c r="Z1714" s="58" t="s">
        <v>7330</v>
      </c>
      <c r="AA1714" s="58" t="s">
        <v>13</v>
      </c>
      <c r="AB1714" s="58" t="s">
        <v>13</v>
      </c>
      <c r="AC1714" s="56" t="s">
        <v>7330</v>
      </c>
      <c r="AD1714" s="56" t="s">
        <v>13</v>
      </c>
      <c r="AE1714" s="56" t="s">
        <v>13</v>
      </c>
      <c r="AF1714" s="56" t="s">
        <v>13</v>
      </c>
      <c r="AG1714" s="56" t="s">
        <v>13</v>
      </c>
      <c r="AH1714" s="56" t="s">
        <v>13</v>
      </c>
    </row>
    <row r="1715" spans="1:34" ht="24.9" customHeight="1" x14ac:dyDescent="0.3">
      <c r="A1715" s="54" t="s">
        <v>2191</v>
      </c>
      <c r="B1715" s="55" t="s">
        <v>2190</v>
      </c>
      <c r="C1715" s="56" t="s">
        <v>110</v>
      </c>
      <c r="D1715" s="56"/>
      <c r="E1715" s="56">
        <v>1</v>
      </c>
      <c r="F1715" s="56">
        <v>0</v>
      </c>
      <c r="G1715" s="56">
        <v>0</v>
      </c>
      <c r="H1715" s="56">
        <v>1</v>
      </c>
      <c r="I1715" s="56">
        <v>7</v>
      </c>
      <c r="J1715" s="104">
        <v>0.14285714285714285</v>
      </c>
      <c r="K1715" s="56" t="s">
        <v>2192</v>
      </c>
      <c r="L1715" s="56" t="s">
        <v>2193</v>
      </c>
      <c r="M1715" s="56" t="s">
        <v>110</v>
      </c>
      <c r="N1715" s="56">
        <v>100</v>
      </c>
      <c r="O1715" s="56" t="s">
        <v>17920</v>
      </c>
      <c r="P1715" s="56" t="s">
        <v>2194</v>
      </c>
      <c r="Q1715" s="56">
        <v>100</v>
      </c>
      <c r="R1715" s="56" t="s">
        <v>112</v>
      </c>
      <c r="S1715" s="57" t="s">
        <v>130</v>
      </c>
      <c r="T1715" s="58" t="s">
        <v>7330</v>
      </c>
      <c r="U1715" s="56" t="s">
        <v>13</v>
      </c>
      <c r="V1715" s="58" t="s">
        <v>13</v>
      </c>
      <c r="W1715" s="58" t="s">
        <v>7330</v>
      </c>
      <c r="X1715" s="58" t="s">
        <v>13</v>
      </c>
      <c r="Y1715" s="58" t="s">
        <v>13</v>
      </c>
      <c r="Z1715" s="58" t="s">
        <v>13</v>
      </c>
      <c r="AA1715" s="58" t="s">
        <v>13</v>
      </c>
      <c r="AB1715" s="58" t="s">
        <v>13</v>
      </c>
      <c r="AC1715" s="56" t="s">
        <v>7330</v>
      </c>
      <c r="AD1715" s="56" t="s">
        <v>13</v>
      </c>
      <c r="AE1715" s="56" t="s">
        <v>13</v>
      </c>
      <c r="AF1715" s="56" t="s">
        <v>13</v>
      </c>
      <c r="AG1715" s="56" t="s">
        <v>13</v>
      </c>
      <c r="AH1715" s="56" t="s">
        <v>13</v>
      </c>
    </row>
    <row r="1716" spans="1:34" ht="24.9" customHeight="1" x14ac:dyDescent="0.3">
      <c r="A1716" s="54" t="s">
        <v>1519</v>
      </c>
      <c r="B1716" s="55" t="s">
        <v>1513</v>
      </c>
      <c r="C1716" s="56" t="s">
        <v>1516</v>
      </c>
      <c r="D1716" s="56"/>
      <c r="E1716" s="56">
        <v>2</v>
      </c>
      <c r="F1716" s="56">
        <v>1</v>
      </c>
      <c r="G1716" s="56">
        <v>4</v>
      </c>
      <c r="H1716" s="56">
        <v>7</v>
      </c>
      <c r="I1716" s="56">
        <v>9</v>
      </c>
      <c r="J1716" s="104">
        <v>0.77777777777777779</v>
      </c>
      <c r="K1716" s="56" t="s">
        <v>1520</v>
      </c>
      <c r="L1716" s="56" t="s">
        <v>1517</v>
      </c>
      <c r="M1716" s="56" t="s">
        <v>1518</v>
      </c>
      <c r="N1716" s="56">
        <v>100</v>
      </c>
      <c r="O1716" s="56"/>
      <c r="P1716" s="56"/>
      <c r="Q1716" s="56"/>
      <c r="R1716" s="56" t="s">
        <v>18</v>
      </c>
      <c r="S1716" s="57" t="s">
        <v>19</v>
      </c>
      <c r="T1716" s="58" t="s">
        <v>13</v>
      </c>
      <c r="U1716" s="56" t="s">
        <v>13</v>
      </c>
      <c r="V1716" s="58" t="s">
        <v>7330</v>
      </c>
      <c r="W1716" s="58" t="s">
        <v>13</v>
      </c>
      <c r="X1716" s="58" t="s">
        <v>13</v>
      </c>
      <c r="Y1716" s="58" t="s">
        <v>7330</v>
      </c>
      <c r="Z1716" s="58" t="s">
        <v>13</v>
      </c>
      <c r="AA1716" s="58" t="s">
        <v>13</v>
      </c>
      <c r="AB1716" s="58" t="s">
        <v>7330</v>
      </c>
      <c r="AC1716" s="56" t="s">
        <v>13</v>
      </c>
      <c r="AD1716" s="56" t="s">
        <v>7330</v>
      </c>
      <c r="AE1716" s="56" t="s">
        <v>13</v>
      </c>
      <c r="AF1716" s="56" t="s">
        <v>13</v>
      </c>
      <c r="AG1716" s="56" t="s">
        <v>13</v>
      </c>
      <c r="AH1716" s="56" t="s">
        <v>13</v>
      </c>
    </row>
    <row r="1717" spans="1:34" ht="24.9" customHeight="1" x14ac:dyDescent="0.3">
      <c r="A1717" s="54" t="s">
        <v>1957</v>
      </c>
      <c r="B1717" s="55" t="s">
        <v>1955</v>
      </c>
      <c r="C1717" s="56" t="s">
        <v>1959</v>
      </c>
      <c r="D1717" s="56" t="s">
        <v>1956</v>
      </c>
      <c r="E1717" s="56">
        <v>0</v>
      </c>
      <c r="F1717" s="56">
        <v>0</v>
      </c>
      <c r="G1717" s="56">
        <v>5</v>
      </c>
      <c r="H1717" s="56">
        <v>5</v>
      </c>
      <c r="I1717" s="56">
        <v>15</v>
      </c>
      <c r="J1717" s="104">
        <v>0.33333333333333331</v>
      </c>
      <c r="K1717" s="56" t="s">
        <v>1958</v>
      </c>
      <c r="L1717" s="56" t="s">
        <v>1960</v>
      </c>
      <c r="M1717" s="56" t="s">
        <v>1959</v>
      </c>
      <c r="N1717" s="56" t="s">
        <v>7374</v>
      </c>
      <c r="O1717" s="56"/>
      <c r="P1717" s="56"/>
      <c r="Q1717" s="56"/>
      <c r="R1717" s="56" t="s">
        <v>112</v>
      </c>
      <c r="S1717" s="56" t="s">
        <v>102</v>
      </c>
      <c r="T1717" s="58" t="s">
        <v>13</v>
      </c>
      <c r="U1717" s="56" t="s">
        <v>13</v>
      </c>
      <c r="V1717" s="58" t="s">
        <v>7330</v>
      </c>
      <c r="W1717" s="58" t="s">
        <v>13</v>
      </c>
      <c r="X1717" s="58" t="s">
        <v>13</v>
      </c>
      <c r="Y1717" s="58" t="s">
        <v>7330</v>
      </c>
      <c r="Z1717" s="58" t="s">
        <v>13</v>
      </c>
      <c r="AA1717" s="58" t="s">
        <v>13</v>
      </c>
      <c r="AB1717" s="58" t="s">
        <v>7330</v>
      </c>
      <c r="AC1717" s="56" t="s">
        <v>13</v>
      </c>
      <c r="AD1717" s="56" t="s">
        <v>7330</v>
      </c>
      <c r="AE1717" s="56" t="s">
        <v>13</v>
      </c>
      <c r="AF1717" s="56" t="s">
        <v>13</v>
      </c>
      <c r="AG1717" s="56" t="s">
        <v>13</v>
      </c>
      <c r="AH1717" s="56" t="s">
        <v>13</v>
      </c>
    </row>
    <row r="1718" spans="1:34" ht="24.9" customHeight="1" x14ac:dyDescent="0.3">
      <c r="A1718" s="59" t="s">
        <v>7145</v>
      </c>
      <c r="B1718" s="60" t="s">
        <v>7143</v>
      </c>
      <c r="C1718" s="57" t="s">
        <v>7147</v>
      </c>
      <c r="D1718" s="57" t="s">
        <v>7144</v>
      </c>
      <c r="E1718" s="57">
        <v>3</v>
      </c>
      <c r="F1718" s="57">
        <v>1</v>
      </c>
      <c r="G1718" s="57">
        <v>1</v>
      </c>
      <c r="H1718" s="57">
        <v>5</v>
      </c>
      <c r="I1718" s="57">
        <v>22</v>
      </c>
      <c r="J1718" s="104">
        <v>0.22727272727272727</v>
      </c>
      <c r="K1718" s="56" t="s">
        <v>7146</v>
      </c>
      <c r="L1718" s="57" t="s">
        <v>7148</v>
      </c>
      <c r="M1718" s="57" t="s">
        <v>7149</v>
      </c>
      <c r="N1718" s="57">
        <v>100</v>
      </c>
      <c r="O1718" s="57"/>
      <c r="P1718" s="57"/>
      <c r="Q1718" s="57"/>
      <c r="R1718" s="57" t="s">
        <v>18</v>
      </c>
      <c r="S1718" s="56" t="s">
        <v>79</v>
      </c>
      <c r="T1718" s="61" t="s">
        <v>13</v>
      </c>
      <c r="U1718" s="56" t="s">
        <v>7330</v>
      </c>
      <c r="V1718" s="61" t="s">
        <v>13</v>
      </c>
      <c r="W1718" s="61" t="s">
        <v>13</v>
      </c>
      <c r="X1718" s="61" t="s">
        <v>7330</v>
      </c>
      <c r="Y1718" s="61" t="s">
        <v>13</v>
      </c>
      <c r="Z1718" s="61" t="s">
        <v>13</v>
      </c>
      <c r="AA1718" s="58" t="s">
        <v>7330</v>
      </c>
      <c r="AB1718" s="61" t="s">
        <v>13</v>
      </c>
      <c r="AC1718" s="56" t="s">
        <v>13</v>
      </c>
      <c r="AD1718" s="56" t="s">
        <v>13</v>
      </c>
      <c r="AE1718" s="56" t="s">
        <v>13</v>
      </c>
      <c r="AF1718" s="56" t="s">
        <v>13</v>
      </c>
      <c r="AG1718" s="56" t="s">
        <v>13</v>
      </c>
      <c r="AH1718" s="56" t="s">
        <v>13</v>
      </c>
    </row>
    <row r="1719" spans="1:34" ht="24.9" customHeight="1" x14ac:dyDescent="0.3">
      <c r="A1719" s="59" t="s">
        <v>4583</v>
      </c>
      <c r="B1719" s="60" t="s">
        <v>4575</v>
      </c>
      <c r="C1719" s="57" t="s">
        <v>4579</v>
      </c>
      <c r="D1719" s="57" t="s">
        <v>4576</v>
      </c>
      <c r="E1719" s="57">
        <v>3</v>
      </c>
      <c r="F1719" s="57">
        <v>3</v>
      </c>
      <c r="G1719" s="57">
        <v>2</v>
      </c>
      <c r="H1719" s="57">
        <v>8</v>
      </c>
      <c r="I1719" s="57">
        <v>52</v>
      </c>
      <c r="J1719" s="104">
        <v>0.15384615384615385</v>
      </c>
      <c r="K1719" s="56" t="s">
        <v>4584</v>
      </c>
      <c r="L1719" s="57" t="s">
        <v>4580</v>
      </c>
      <c r="M1719" s="57" t="s">
        <v>4581</v>
      </c>
      <c r="N1719" s="57">
        <v>100</v>
      </c>
      <c r="O1719" s="57"/>
      <c r="P1719" s="57"/>
      <c r="Q1719" s="57"/>
      <c r="R1719" s="57" t="s">
        <v>18</v>
      </c>
      <c r="S1719" s="57" t="s">
        <v>534</v>
      </c>
      <c r="T1719" s="61" t="s">
        <v>13</v>
      </c>
      <c r="U1719" s="56" t="s">
        <v>7330</v>
      </c>
      <c r="V1719" s="61" t="s">
        <v>13</v>
      </c>
      <c r="W1719" s="61" t="s">
        <v>13</v>
      </c>
      <c r="X1719" s="61" t="s">
        <v>13</v>
      </c>
      <c r="Y1719" s="61" t="s">
        <v>13</v>
      </c>
      <c r="Z1719" s="61" t="s">
        <v>13</v>
      </c>
      <c r="AA1719" s="58" t="s">
        <v>7330</v>
      </c>
      <c r="AB1719" s="61" t="s">
        <v>13</v>
      </c>
      <c r="AC1719" s="56" t="s">
        <v>13</v>
      </c>
      <c r="AD1719" s="56" t="s">
        <v>7330</v>
      </c>
      <c r="AE1719" s="56" t="s">
        <v>13</v>
      </c>
      <c r="AF1719" s="56" t="s">
        <v>13</v>
      </c>
      <c r="AG1719" s="56" t="s">
        <v>13</v>
      </c>
      <c r="AH1719" s="56" t="s">
        <v>13</v>
      </c>
    </row>
    <row r="1720" spans="1:34" ht="24.9" customHeight="1" x14ac:dyDescent="0.3">
      <c r="A1720" s="59" t="s">
        <v>6879</v>
      </c>
      <c r="B1720" s="60" t="s">
        <v>6878</v>
      </c>
      <c r="C1720" s="57" t="s">
        <v>110</v>
      </c>
      <c r="D1720" s="57"/>
      <c r="E1720" s="57">
        <v>2</v>
      </c>
      <c r="F1720" s="57">
        <v>1</v>
      </c>
      <c r="G1720" s="57">
        <v>0</v>
      </c>
      <c r="H1720" s="57">
        <v>3</v>
      </c>
      <c r="I1720" s="57">
        <v>9</v>
      </c>
      <c r="J1720" s="104">
        <v>0.33333333333333331</v>
      </c>
      <c r="K1720" s="56" t="s">
        <v>6880</v>
      </c>
      <c r="L1720" s="57" t="s">
        <v>6881</v>
      </c>
      <c r="M1720" s="57" t="s">
        <v>202</v>
      </c>
      <c r="N1720" s="57" t="s">
        <v>7383</v>
      </c>
      <c r="O1720" s="56" t="s">
        <v>17920</v>
      </c>
      <c r="P1720" s="56" t="s">
        <v>6882</v>
      </c>
      <c r="Q1720" s="56">
        <v>100</v>
      </c>
      <c r="R1720" s="57" t="s">
        <v>112</v>
      </c>
      <c r="S1720" s="56" t="s">
        <v>113</v>
      </c>
      <c r="T1720" s="61" t="s">
        <v>13</v>
      </c>
      <c r="U1720" s="56" t="s">
        <v>7330</v>
      </c>
      <c r="V1720" s="61" t="s">
        <v>13</v>
      </c>
      <c r="W1720" s="61" t="s">
        <v>13</v>
      </c>
      <c r="X1720" s="61" t="s">
        <v>7330</v>
      </c>
      <c r="Y1720" s="61" t="s">
        <v>13</v>
      </c>
      <c r="Z1720" s="61" t="s">
        <v>13</v>
      </c>
      <c r="AA1720" s="61" t="s">
        <v>13</v>
      </c>
      <c r="AB1720" s="61" t="s">
        <v>13</v>
      </c>
      <c r="AC1720" s="56" t="s">
        <v>13</v>
      </c>
      <c r="AD1720" s="56" t="s">
        <v>13</v>
      </c>
      <c r="AE1720" s="56" t="s">
        <v>13</v>
      </c>
      <c r="AF1720" s="56" t="s">
        <v>13</v>
      </c>
      <c r="AG1720" s="56" t="s">
        <v>13</v>
      </c>
      <c r="AH1720" s="56" t="s">
        <v>13</v>
      </c>
    </row>
    <row r="1721" spans="1:34" ht="24.9" customHeight="1" x14ac:dyDescent="0.3">
      <c r="A1721" s="54" t="s">
        <v>6406</v>
      </c>
      <c r="B1721" s="55" t="s">
        <v>6400</v>
      </c>
      <c r="C1721" s="56" t="s">
        <v>6404</v>
      </c>
      <c r="D1721" s="56" t="s">
        <v>6401</v>
      </c>
      <c r="E1721" s="56">
        <v>4</v>
      </c>
      <c r="F1721" s="56">
        <v>0</v>
      </c>
      <c r="G1721" s="56">
        <v>1</v>
      </c>
      <c r="H1721" s="56">
        <v>5</v>
      </c>
      <c r="I1721" s="56">
        <v>42</v>
      </c>
      <c r="J1721" s="104">
        <v>0.11904761904761904</v>
      </c>
      <c r="K1721" s="56" t="s">
        <v>6407</v>
      </c>
      <c r="L1721" s="56" t="s">
        <v>6405</v>
      </c>
      <c r="M1721" s="56" t="s">
        <v>6404</v>
      </c>
      <c r="N1721" s="56" t="s">
        <v>7372</v>
      </c>
      <c r="O1721" s="56"/>
      <c r="P1721" s="56"/>
      <c r="Q1721" s="56"/>
      <c r="R1721" s="56" t="s">
        <v>18</v>
      </c>
      <c r="S1721" s="56" t="s">
        <v>465</v>
      </c>
      <c r="T1721" s="58" t="s">
        <v>7330</v>
      </c>
      <c r="U1721" s="56" t="s">
        <v>13</v>
      </c>
      <c r="V1721" s="58" t="s">
        <v>13</v>
      </c>
      <c r="W1721" s="58" t="s">
        <v>7330</v>
      </c>
      <c r="X1721" s="58" t="s">
        <v>13</v>
      </c>
      <c r="Y1721" s="58" t="s">
        <v>13</v>
      </c>
      <c r="Z1721" s="58" t="s">
        <v>7330</v>
      </c>
      <c r="AA1721" s="58" t="s">
        <v>13</v>
      </c>
      <c r="AB1721" s="58" t="s">
        <v>13</v>
      </c>
      <c r="AC1721" s="56" t="s">
        <v>7330</v>
      </c>
      <c r="AD1721" s="56" t="s">
        <v>13</v>
      </c>
      <c r="AE1721" s="56" t="s">
        <v>13</v>
      </c>
      <c r="AF1721" s="56" t="s">
        <v>7330</v>
      </c>
      <c r="AG1721" s="56" t="s">
        <v>13</v>
      </c>
      <c r="AH1721" s="56" t="s">
        <v>13</v>
      </c>
    </row>
    <row r="1722" spans="1:34" ht="24.9" customHeight="1" x14ac:dyDescent="0.3">
      <c r="A1722" s="54" t="s">
        <v>1690</v>
      </c>
      <c r="B1722" s="55" t="s">
        <v>1670</v>
      </c>
      <c r="C1722" s="56" t="s">
        <v>1674</v>
      </c>
      <c r="D1722" s="56" t="s">
        <v>1671</v>
      </c>
      <c r="E1722" s="56">
        <v>7</v>
      </c>
      <c r="F1722" s="56">
        <v>1</v>
      </c>
      <c r="G1722" s="56">
        <v>6</v>
      </c>
      <c r="H1722" s="56">
        <v>14</v>
      </c>
      <c r="I1722" s="56">
        <v>20</v>
      </c>
      <c r="J1722" s="104">
        <v>0.7</v>
      </c>
      <c r="K1722" s="56" t="s">
        <v>1691</v>
      </c>
      <c r="L1722" s="56" t="s">
        <v>1675</v>
      </c>
      <c r="M1722" s="56" t="s">
        <v>1676</v>
      </c>
      <c r="N1722" s="56">
        <v>100</v>
      </c>
      <c r="O1722" s="56"/>
      <c r="P1722" s="56"/>
      <c r="Q1722" s="56"/>
      <c r="R1722" s="56" t="s">
        <v>18</v>
      </c>
      <c r="S1722" s="56" t="s">
        <v>102</v>
      </c>
      <c r="T1722" s="58" t="s">
        <v>7330</v>
      </c>
      <c r="U1722" s="56" t="s">
        <v>13</v>
      </c>
      <c r="V1722" s="58" t="s">
        <v>13</v>
      </c>
      <c r="W1722" s="58" t="s">
        <v>7330</v>
      </c>
      <c r="X1722" s="58" t="s">
        <v>13</v>
      </c>
      <c r="Y1722" s="58" t="s">
        <v>13</v>
      </c>
      <c r="Z1722" s="58" t="s">
        <v>13</v>
      </c>
      <c r="AA1722" s="58" t="s">
        <v>13</v>
      </c>
      <c r="AB1722" s="58" t="s">
        <v>13</v>
      </c>
      <c r="AC1722" s="56" t="s">
        <v>13</v>
      </c>
      <c r="AD1722" s="56" t="s">
        <v>13</v>
      </c>
      <c r="AE1722" s="56" t="s">
        <v>13</v>
      </c>
      <c r="AF1722" s="56" t="s">
        <v>13</v>
      </c>
      <c r="AG1722" s="56" t="s">
        <v>13</v>
      </c>
      <c r="AH1722" s="56" t="s">
        <v>13</v>
      </c>
    </row>
    <row r="1723" spans="1:34" ht="24.9" customHeight="1" x14ac:dyDescent="0.3">
      <c r="A1723" s="54" t="s">
        <v>6888</v>
      </c>
      <c r="B1723" s="55" t="s">
        <v>6887</v>
      </c>
      <c r="C1723" s="56" t="s">
        <v>207</v>
      </c>
      <c r="D1723" s="56"/>
      <c r="E1723" s="56">
        <v>3</v>
      </c>
      <c r="F1723" s="56">
        <v>0</v>
      </c>
      <c r="G1723" s="56">
        <v>2</v>
      </c>
      <c r="H1723" s="56">
        <v>5</v>
      </c>
      <c r="I1723" s="56">
        <v>32</v>
      </c>
      <c r="J1723" s="104">
        <v>0.15625</v>
      </c>
      <c r="K1723" s="56" t="s">
        <v>6889</v>
      </c>
      <c r="L1723" s="56" t="s">
        <v>6890</v>
      </c>
      <c r="M1723" s="56" t="s">
        <v>6891</v>
      </c>
      <c r="N1723" s="56" t="s">
        <v>7372</v>
      </c>
      <c r="O1723" s="56"/>
      <c r="P1723" s="56"/>
      <c r="Q1723" s="56"/>
      <c r="R1723" s="56" t="s">
        <v>18</v>
      </c>
      <c r="S1723" s="57" t="s">
        <v>130</v>
      </c>
      <c r="T1723" s="58" t="s">
        <v>13</v>
      </c>
      <c r="U1723" s="56" t="s">
        <v>13</v>
      </c>
      <c r="V1723" s="58" t="s">
        <v>7330</v>
      </c>
      <c r="W1723" s="58" t="s">
        <v>13</v>
      </c>
      <c r="X1723" s="58" t="s">
        <v>13</v>
      </c>
      <c r="Y1723" s="58" t="s">
        <v>7330</v>
      </c>
      <c r="Z1723" s="58" t="s">
        <v>13</v>
      </c>
      <c r="AA1723" s="58" t="s">
        <v>13</v>
      </c>
      <c r="AB1723" s="58" t="s">
        <v>13</v>
      </c>
      <c r="AC1723" s="56" t="s">
        <v>13</v>
      </c>
      <c r="AD1723" s="56" t="s">
        <v>7330</v>
      </c>
      <c r="AE1723" s="56" t="s">
        <v>13</v>
      </c>
      <c r="AF1723" s="56" t="s">
        <v>7330</v>
      </c>
      <c r="AG1723" s="56" t="s">
        <v>13</v>
      </c>
      <c r="AH1723" s="56" t="s">
        <v>13</v>
      </c>
    </row>
    <row r="1724" spans="1:34" ht="24.9" customHeight="1" x14ac:dyDescent="0.3">
      <c r="A1724" s="54" t="s">
        <v>5496</v>
      </c>
      <c r="B1724" s="55" t="s">
        <v>5494</v>
      </c>
      <c r="C1724" s="56" t="s">
        <v>5498</v>
      </c>
      <c r="D1724" s="56" t="s">
        <v>5495</v>
      </c>
      <c r="E1724" s="56">
        <v>0</v>
      </c>
      <c r="F1724" s="56">
        <v>0</v>
      </c>
      <c r="G1724" s="56">
        <v>2</v>
      </c>
      <c r="H1724" s="56">
        <v>2</v>
      </c>
      <c r="I1724" s="56">
        <v>12</v>
      </c>
      <c r="J1724" s="104">
        <v>0.16666666666666666</v>
      </c>
      <c r="K1724" s="56" t="s">
        <v>5497</v>
      </c>
      <c r="L1724" s="56" t="s">
        <v>5499</v>
      </c>
      <c r="M1724" s="56" t="s">
        <v>5500</v>
      </c>
      <c r="N1724" s="56" t="s">
        <v>7375</v>
      </c>
      <c r="O1724" s="56"/>
      <c r="P1724" s="56"/>
      <c r="Q1724" s="56"/>
      <c r="R1724" s="56" t="s">
        <v>18</v>
      </c>
      <c r="S1724" s="56" t="s">
        <v>102</v>
      </c>
      <c r="T1724" s="58" t="s">
        <v>13</v>
      </c>
      <c r="U1724" s="56" t="s">
        <v>13</v>
      </c>
      <c r="V1724" s="58" t="s">
        <v>7330</v>
      </c>
      <c r="W1724" s="58" t="s">
        <v>13</v>
      </c>
      <c r="X1724" s="58" t="s">
        <v>13</v>
      </c>
      <c r="Y1724" s="58" t="s">
        <v>7330</v>
      </c>
      <c r="Z1724" s="58" t="s">
        <v>13</v>
      </c>
      <c r="AA1724" s="58" t="s">
        <v>13</v>
      </c>
      <c r="AB1724" s="58" t="s">
        <v>7330</v>
      </c>
      <c r="AC1724" s="56" t="s">
        <v>13</v>
      </c>
      <c r="AD1724" s="56" t="s">
        <v>13</v>
      </c>
      <c r="AE1724" s="56" t="s">
        <v>7330</v>
      </c>
      <c r="AF1724" s="56" t="s">
        <v>13</v>
      </c>
      <c r="AG1724" s="56" t="s">
        <v>13</v>
      </c>
      <c r="AH1724" s="56" t="s">
        <v>13</v>
      </c>
    </row>
    <row r="1725" spans="1:34" ht="24.9" customHeight="1" x14ac:dyDescent="0.3">
      <c r="A1725" s="54" t="s">
        <v>2669</v>
      </c>
      <c r="B1725" s="55" t="s">
        <v>2663</v>
      </c>
      <c r="C1725" s="56" t="s">
        <v>2667</v>
      </c>
      <c r="D1725" s="56" t="s">
        <v>2664</v>
      </c>
      <c r="E1725" s="56">
        <v>0</v>
      </c>
      <c r="F1725" s="56">
        <v>0</v>
      </c>
      <c r="G1725" s="56">
        <v>3</v>
      </c>
      <c r="H1725" s="56">
        <v>3</v>
      </c>
      <c r="I1725" s="56">
        <v>21</v>
      </c>
      <c r="J1725" s="104">
        <v>0.14285714285714285</v>
      </c>
      <c r="K1725" s="56" t="s">
        <v>2670</v>
      </c>
      <c r="L1725" s="56" t="s">
        <v>2668</v>
      </c>
      <c r="M1725" s="56" t="s">
        <v>2667</v>
      </c>
      <c r="N1725" s="56">
        <v>100</v>
      </c>
      <c r="O1725" s="56"/>
      <c r="P1725" s="56"/>
      <c r="Q1725" s="56"/>
      <c r="R1725" s="56" t="s">
        <v>18</v>
      </c>
      <c r="S1725" s="56" t="s">
        <v>102</v>
      </c>
      <c r="T1725" s="58" t="s">
        <v>13</v>
      </c>
      <c r="U1725" s="56" t="s">
        <v>13</v>
      </c>
      <c r="V1725" s="58" t="s">
        <v>7330</v>
      </c>
      <c r="W1725" s="58" t="s">
        <v>13</v>
      </c>
      <c r="X1725" s="58" t="s">
        <v>13</v>
      </c>
      <c r="Y1725" s="58" t="s">
        <v>7330</v>
      </c>
      <c r="Z1725" s="58" t="s">
        <v>13</v>
      </c>
      <c r="AA1725" s="58" t="s">
        <v>7330</v>
      </c>
      <c r="AB1725" s="58" t="s">
        <v>13</v>
      </c>
      <c r="AC1725" s="56" t="s">
        <v>13</v>
      </c>
      <c r="AD1725" s="56" t="s">
        <v>13</v>
      </c>
      <c r="AE1725" s="56" t="s">
        <v>7330</v>
      </c>
      <c r="AF1725" s="56" t="s">
        <v>13</v>
      </c>
      <c r="AG1725" s="56" t="s">
        <v>13</v>
      </c>
      <c r="AH1725" s="56" t="s">
        <v>7330</v>
      </c>
    </row>
    <row r="1726" spans="1:34" ht="24.9" customHeight="1" x14ac:dyDescent="0.3">
      <c r="A1726" s="54" t="s">
        <v>1970</v>
      </c>
      <c r="B1726" s="55" t="s">
        <v>1969</v>
      </c>
      <c r="C1726" s="56" t="s">
        <v>1972</v>
      </c>
      <c r="D1726" s="56"/>
      <c r="E1726" s="56">
        <v>2</v>
      </c>
      <c r="F1726" s="56">
        <v>0</v>
      </c>
      <c r="G1726" s="56">
        <v>0</v>
      </c>
      <c r="H1726" s="56">
        <v>2</v>
      </c>
      <c r="I1726" s="56">
        <v>10</v>
      </c>
      <c r="J1726" s="104">
        <v>0.2</v>
      </c>
      <c r="K1726" s="56" t="s">
        <v>1971</v>
      </c>
      <c r="L1726" s="56" t="s">
        <v>1973</v>
      </c>
      <c r="M1726" s="56" t="s">
        <v>202</v>
      </c>
      <c r="N1726" s="56" t="s">
        <v>7399</v>
      </c>
      <c r="O1726" s="56"/>
      <c r="P1726" s="56"/>
      <c r="Q1726" s="56"/>
      <c r="R1726" s="56" t="s">
        <v>112</v>
      </c>
      <c r="S1726" s="56" t="s">
        <v>113</v>
      </c>
      <c r="T1726" s="58" t="s">
        <v>7330</v>
      </c>
      <c r="U1726" s="56" t="s">
        <v>13</v>
      </c>
      <c r="V1726" s="58" t="s">
        <v>13</v>
      </c>
      <c r="W1726" s="58" t="s">
        <v>7330</v>
      </c>
      <c r="X1726" s="58" t="s">
        <v>13</v>
      </c>
      <c r="Y1726" s="58" t="s">
        <v>13</v>
      </c>
      <c r="Z1726" s="58" t="s">
        <v>13</v>
      </c>
      <c r="AA1726" s="58" t="s">
        <v>13</v>
      </c>
      <c r="AB1726" s="58" t="s">
        <v>13</v>
      </c>
      <c r="AC1726" s="56" t="s">
        <v>13</v>
      </c>
      <c r="AD1726" s="56" t="s">
        <v>13</v>
      </c>
      <c r="AE1726" s="56" t="s">
        <v>13</v>
      </c>
      <c r="AF1726" s="56" t="s">
        <v>13</v>
      </c>
      <c r="AG1726" s="56" t="s">
        <v>13</v>
      </c>
      <c r="AH1726" s="56" t="s">
        <v>13</v>
      </c>
    </row>
    <row r="1727" spans="1:34" ht="24.9" customHeight="1" x14ac:dyDescent="0.3">
      <c r="A1727" s="54" t="s">
        <v>6769</v>
      </c>
      <c r="B1727" s="55" t="s">
        <v>6764</v>
      </c>
      <c r="C1727" s="56" t="s">
        <v>1403</v>
      </c>
      <c r="D1727" s="56" t="s">
        <v>6765</v>
      </c>
      <c r="E1727" s="56">
        <v>2</v>
      </c>
      <c r="F1727" s="56">
        <v>1</v>
      </c>
      <c r="G1727" s="56">
        <v>2</v>
      </c>
      <c r="H1727" s="56">
        <v>5</v>
      </c>
      <c r="I1727" s="56">
        <v>9</v>
      </c>
      <c r="J1727" s="104">
        <v>0.55555555555555558</v>
      </c>
      <c r="K1727" s="56" t="s">
        <v>6770</v>
      </c>
      <c r="L1727" s="56" t="s">
        <v>6768</v>
      </c>
      <c r="M1727" s="56" t="s">
        <v>1403</v>
      </c>
      <c r="N1727" s="56">
        <v>100</v>
      </c>
      <c r="O1727" s="56"/>
      <c r="P1727" s="56"/>
      <c r="Q1727" s="56"/>
      <c r="R1727" s="56" t="s">
        <v>18</v>
      </c>
      <c r="S1727" s="56" t="s">
        <v>55</v>
      </c>
      <c r="T1727" s="58" t="s">
        <v>13</v>
      </c>
      <c r="U1727" s="56" t="s">
        <v>13</v>
      </c>
      <c r="V1727" s="58" t="s">
        <v>7330</v>
      </c>
      <c r="W1727" s="58" t="s">
        <v>13</v>
      </c>
      <c r="X1727" s="58" t="s">
        <v>13</v>
      </c>
      <c r="Y1727" s="58" t="s">
        <v>7330</v>
      </c>
      <c r="Z1727" s="58" t="s">
        <v>13</v>
      </c>
      <c r="AA1727" s="58" t="s">
        <v>13</v>
      </c>
      <c r="AB1727" s="58" t="s">
        <v>7330</v>
      </c>
      <c r="AC1727" s="56" t="s">
        <v>13</v>
      </c>
      <c r="AD1727" s="56" t="s">
        <v>13</v>
      </c>
      <c r="AE1727" s="56" t="s">
        <v>7330</v>
      </c>
      <c r="AF1727" s="56" t="s">
        <v>7330</v>
      </c>
      <c r="AG1727" s="56" t="s">
        <v>13</v>
      </c>
      <c r="AH1727" s="56" t="s">
        <v>13</v>
      </c>
    </row>
    <row r="1728" spans="1:34" ht="24.9" customHeight="1" x14ac:dyDescent="0.3">
      <c r="A1728" s="59" t="s">
        <v>5207</v>
      </c>
      <c r="B1728" s="60" t="s">
        <v>5205</v>
      </c>
      <c r="C1728" s="57" t="s">
        <v>4416</v>
      </c>
      <c r="D1728" s="57" t="s">
        <v>5206</v>
      </c>
      <c r="E1728" s="57">
        <v>2</v>
      </c>
      <c r="F1728" s="57">
        <v>5</v>
      </c>
      <c r="G1728" s="57">
        <v>2</v>
      </c>
      <c r="H1728" s="57">
        <v>9</v>
      </c>
      <c r="I1728" s="57">
        <v>25</v>
      </c>
      <c r="J1728" s="104">
        <v>0.36</v>
      </c>
      <c r="K1728" s="56" t="s">
        <v>5208</v>
      </c>
      <c r="L1728" s="57" t="s">
        <v>5209</v>
      </c>
      <c r="M1728" s="57" t="s">
        <v>5210</v>
      </c>
      <c r="N1728" s="57" t="s">
        <v>7372</v>
      </c>
      <c r="O1728" s="57"/>
      <c r="P1728" s="57"/>
      <c r="Q1728" s="57"/>
      <c r="R1728" s="57" t="s">
        <v>18</v>
      </c>
      <c r="S1728" s="56" t="s">
        <v>465</v>
      </c>
      <c r="T1728" s="61" t="s">
        <v>13</v>
      </c>
      <c r="U1728" s="56" t="s">
        <v>7330</v>
      </c>
      <c r="V1728" s="61" t="s">
        <v>13</v>
      </c>
      <c r="W1728" s="61" t="s">
        <v>13</v>
      </c>
      <c r="X1728" s="61" t="s">
        <v>13</v>
      </c>
      <c r="Y1728" s="61" t="s">
        <v>13</v>
      </c>
      <c r="Z1728" s="61" t="s">
        <v>13</v>
      </c>
      <c r="AA1728" s="58" t="s">
        <v>7330</v>
      </c>
      <c r="AB1728" s="61" t="s">
        <v>13</v>
      </c>
      <c r="AC1728" s="56" t="s">
        <v>13</v>
      </c>
      <c r="AD1728" s="56" t="s">
        <v>13</v>
      </c>
      <c r="AE1728" s="56" t="s">
        <v>13</v>
      </c>
      <c r="AF1728" s="56" t="s">
        <v>13</v>
      </c>
      <c r="AG1728" s="56" t="s">
        <v>13</v>
      </c>
      <c r="AH1728" s="56" t="s">
        <v>13</v>
      </c>
    </row>
    <row r="1729" spans="1:34" ht="24.9" customHeight="1" x14ac:dyDescent="0.3">
      <c r="A1729" s="54" t="s">
        <v>691</v>
      </c>
      <c r="B1729" s="55" t="s">
        <v>674</v>
      </c>
      <c r="C1729" s="56" t="s">
        <v>677</v>
      </c>
      <c r="D1729" s="56" t="s">
        <v>7421</v>
      </c>
      <c r="E1729" s="56">
        <v>1</v>
      </c>
      <c r="F1729" s="56">
        <v>5</v>
      </c>
      <c r="G1729" s="56">
        <v>2</v>
      </c>
      <c r="H1729" s="56">
        <v>8</v>
      </c>
      <c r="I1729" s="56">
        <v>60</v>
      </c>
      <c r="J1729" s="104">
        <v>0.13333333333333333</v>
      </c>
      <c r="K1729" s="56" t="s">
        <v>692</v>
      </c>
      <c r="L1729" s="56" t="s">
        <v>678</v>
      </c>
      <c r="M1729" s="56" t="s">
        <v>679</v>
      </c>
      <c r="N1729" s="56" t="s">
        <v>7387</v>
      </c>
      <c r="O1729" s="56"/>
      <c r="P1729" s="56"/>
      <c r="Q1729" s="56"/>
      <c r="R1729" s="56" t="s">
        <v>18</v>
      </c>
      <c r="S1729" s="56" t="s">
        <v>680</v>
      </c>
      <c r="T1729" s="58" t="s">
        <v>13</v>
      </c>
      <c r="U1729" s="56" t="s">
        <v>13</v>
      </c>
      <c r="V1729" s="58" t="s">
        <v>7330</v>
      </c>
      <c r="W1729" s="58" t="s">
        <v>13</v>
      </c>
      <c r="X1729" s="58" t="s">
        <v>13</v>
      </c>
      <c r="Y1729" s="58" t="s">
        <v>7330</v>
      </c>
      <c r="Z1729" s="58" t="s">
        <v>13</v>
      </c>
      <c r="AA1729" s="58" t="s">
        <v>7330</v>
      </c>
      <c r="AB1729" s="58" t="s">
        <v>13</v>
      </c>
      <c r="AC1729" s="56" t="s">
        <v>13</v>
      </c>
      <c r="AD1729" s="56" t="s">
        <v>7330</v>
      </c>
      <c r="AE1729" s="56" t="s">
        <v>13</v>
      </c>
      <c r="AF1729" s="56" t="s">
        <v>13</v>
      </c>
      <c r="AG1729" s="56" t="s">
        <v>7330</v>
      </c>
      <c r="AH1729" s="56" t="s">
        <v>13</v>
      </c>
    </row>
    <row r="1730" spans="1:34" ht="24.9" customHeight="1" x14ac:dyDescent="0.3">
      <c r="A1730" s="54" t="s">
        <v>1302</v>
      </c>
      <c r="B1730" s="55" t="s">
        <v>1282</v>
      </c>
      <c r="C1730" s="56" t="s">
        <v>1286</v>
      </c>
      <c r="D1730" s="56" t="s">
        <v>1283</v>
      </c>
      <c r="E1730" s="56">
        <v>4</v>
      </c>
      <c r="F1730" s="56">
        <v>3</v>
      </c>
      <c r="G1730" s="56">
        <v>3</v>
      </c>
      <c r="H1730" s="56">
        <v>10</v>
      </c>
      <c r="I1730" s="56">
        <v>21</v>
      </c>
      <c r="J1730" s="104">
        <v>0.47619047619047616</v>
      </c>
      <c r="K1730" s="56" t="s">
        <v>1301</v>
      </c>
      <c r="L1730" s="56" t="s">
        <v>1287</v>
      </c>
      <c r="M1730" s="56" t="s">
        <v>1286</v>
      </c>
      <c r="N1730" s="56">
        <v>100</v>
      </c>
      <c r="O1730" s="56"/>
      <c r="P1730" s="56"/>
      <c r="Q1730" s="56"/>
      <c r="R1730" s="56" t="s">
        <v>402</v>
      </c>
      <c r="S1730" s="56" t="s">
        <v>149</v>
      </c>
      <c r="T1730" s="58" t="s">
        <v>7330</v>
      </c>
      <c r="U1730" s="56" t="s">
        <v>13</v>
      </c>
      <c r="V1730" s="58" t="s">
        <v>13</v>
      </c>
      <c r="W1730" s="58" t="s">
        <v>7330</v>
      </c>
      <c r="X1730" s="58" t="s">
        <v>13</v>
      </c>
      <c r="Y1730" s="58" t="s">
        <v>13</v>
      </c>
      <c r="Z1730" s="58" t="s">
        <v>13</v>
      </c>
      <c r="AA1730" s="58" t="s">
        <v>13</v>
      </c>
      <c r="AB1730" s="58" t="s">
        <v>13</v>
      </c>
      <c r="AC1730" s="56" t="s">
        <v>7330</v>
      </c>
      <c r="AD1730" s="56" t="s">
        <v>13</v>
      </c>
      <c r="AE1730" s="56" t="s">
        <v>13</v>
      </c>
      <c r="AF1730" s="56" t="s">
        <v>7330</v>
      </c>
      <c r="AG1730" s="56" t="s">
        <v>13</v>
      </c>
      <c r="AH1730" s="56" t="s">
        <v>13</v>
      </c>
    </row>
    <row r="1731" spans="1:34" ht="24.9" customHeight="1" x14ac:dyDescent="0.3">
      <c r="A1731" s="54" t="s">
        <v>1300</v>
      </c>
      <c r="B1731" s="55" t="s">
        <v>1282</v>
      </c>
      <c r="C1731" s="56" t="s">
        <v>1286</v>
      </c>
      <c r="D1731" s="56" t="s">
        <v>1283</v>
      </c>
      <c r="E1731" s="56">
        <v>4</v>
      </c>
      <c r="F1731" s="56">
        <v>3</v>
      </c>
      <c r="G1731" s="56">
        <v>3</v>
      </c>
      <c r="H1731" s="56">
        <v>10</v>
      </c>
      <c r="I1731" s="56">
        <v>21</v>
      </c>
      <c r="J1731" s="104">
        <v>0.47619047619047616</v>
      </c>
      <c r="K1731" s="56" t="s">
        <v>1301</v>
      </c>
      <c r="L1731" s="56" t="s">
        <v>1287</v>
      </c>
      <c r="M1731" s="56" t="s">
        <v>1286</v>
      </c>
      <c r="N1731" s="56">
        <v>100</v>
      </c>
      <c r="O1731" s="56"/>
      <c r="P1731" s="56"/>
      <c r="Q1731" s="56"/>
      <c r="R1731" s="56" t="s">
        <v>402</v>
      </c>
      <c r="S1731" s="56" t="s">
        <v>149</v>
      </c>
      <c r="T1731" s="58" t="s">
        <v>7330</v>
      </c>
      <c r="U1731" s="56" t="s">
        <v>13</v>
      </c>
      <c r="V1731" s="58" t="s">
        <v>13</v>
      </c>
      <c r="W1731" s="58" t="s">
        <v>7330</v>
      </c>
      <c r="X1731" s="58" t="s">
        <v>13</v>
      </c>
      <c r="Y1731" s="58" t="s">
        <v>13</v>
      </c>
      <c r="Z1731" s="58" t="s">
        <v>13</v>
      </c>
      <c r="AA1731" s="58" t="s">
        <v>13</v>
      </c>
      <c r="AB1731" s="58" t="s">
        <v>13</v>
      </c>
      <c r="AC1731" s="56" t="s">
        <v>13</v>
      </c>
      <c r="AD1731" s="56" t="s">
        <v>13</v>
      </c>
      <c r="AE1731" s="56" t="s">
        <v>13</v>
      </c>
      <c r="AF1731" s="56" t="s">
        <v>13</v>
      </c>
      <c r="AG1731" s="56" t="s">
        <v>13</v>
      </c>
      <c r="AH1731" s="56" t="s">
        <v>13</v>
      </c>
    </row>
    <row r="1732" spans="1:34" ht="24.9" customHeight="1" x14ac:dyDescent="0.3">
      <c r="A1732" s="54" t="s">
        <v>6759</v>
      </c>
      <c r="B1732" s="55" t="s">
        <v>6753</v>
      </c>
      <c r="C1732" s="56" t="s">
        <v>6757</v>
      </c>
      <c r="D1732" s="56" t="s">
        <v>6754</v>
      </c>
      <c r="E1732" s="56">
        <v>1</v>
      </c>
      <c r="F1732" s="56">
        <v>1</v>
      </c>
      <c r="G1732" s="56">
        <v>1</v>
      </c>
      <c r="H1732" s="56">
        <v>3</v>
      </c>
      <c r="I1732" s="56">
        <v>32</v>
      </c>
      <c r="J1732" s="104">
        <v>9.375E-2</v>
      </c>
      <c r="K1732" s="56" t="s">
        <v>6760</v>
      </c>
      <c r="L1732" s="56" t="s">
        <v>6758</v>
      </c>
      <c r="M1732" s="56" t="s">
        <v>6757</v>
      </c>
      <c r="N1732" s="56">
        <v>100</v>
      </c>
      <c r="O1732" s="56"/>
      <c r="P1732" s="56"/>
      <c r="Q1732" s="56"/>
      <c r="R1732" s="56" t="s">
        <v>18</v>
      </c>
      <c r="S1732" s="57" t="s">
        <v>403</v>
      </c>
      <c r="T1732" s="58" t="s">
        <v>13</v>
      </c>
      <c r="U1732" s="56" t="s">
        <v>13</v>
      </c>
      <c r="V1732" s="58" t="s">
        <v>7330</v>
      </c>
      <c r="W1732" s="58" t="s">
        <v>13</v>
      </c>
      <c r="X1732" s="58" t="s">
        <v>13</v>
      </c>
      <c r="Y1732" s="58" t="s">
        <v>7330</v>
      </c>
      <c r="Z1732" s="58" t="s">
        <v>13</v>
      </c>
      <c r="AA1732" s="58" t="s">
        <v>13</v>
      </c>
      <c r="AB1732" s="58" t="s">
        <v>13</v>
      </c>
      <c r="AC1732" s="56" t="s">
        <v>13</v>
      </c>
      <c r="AD1732" s="56" t="s">
        <v>13</v>
      </c>
      <c r="AE1732" s="56" t="s">
        <v>13</v>
      </c>
      <c r="AF1732" s="56" t="s">
        <v>13</v>
      </c>
      <c r="AG1732" s="56" t="s">
        <v>13</v>
      </c>
      <c r="AH1732" s="56" t="s">
        <v>13</v>
      </c>
    </row>
    <row r="1733" spans="1:34" ht="24.9" customHeight="1" x14ac:dyDescent="0.3">
      <c r="A1733" s="54" t="s">
        <v>1781</v>
      </c>
      <c r="B1733" s="55" t="s">
        <v>1780</v>
      </c>
      <c r="C1733" s="56" t="s">
        <v>110</v>
      </c>
      <c r="D1733" s="56"/>
      <c r="E1733" s="56">
        <v>3</v>
      </c>
      <c r="F1733" s="56">
        <v>0</v>
      </c>
      <c r="G1733" s="56">
        <v>1</v>
      </c>
      <c r="H1733" s="56">
        <v>4</v>
      </c>
      <c r="I1733" s="56">
        <v>7</v>
      </c>
      <c r="J1733" s="104">
        <v>0.5714285714285714</v>
      </c>
      <c r="K1733" s="56" t="s">
        <v>1782</v>
      </c>
      <c r="L1733" s="56" t="s">
        <v>1783</v>
      </c>
      <c r="M1733" s="56" t="s">
        <v>202</v>
      </c>
      <c r="N1733" s="56" t="s">
        <v>7378</v>
      </c>
      <c r="O1733" s="57" t="s">
        <v>17970</v>
      </c>
      <c r="P1733" s="56" t="s">
        <v>1784</v>
      </c>
      <c r="Q1733" s="56">
        <v>100</v>
      </c>
      <c r="R1733" s="56" t="s">
        <v>112</v>
      </c>
      <c r="S1733" s="56" t="s">
        <v>130</v>
      </c>
      <c r="T1733" s="58" t="s">
        <v>13</v>
      </c>
      <c r="U1733" s="56" t="s">
        <v>13</v>
      </c>
      <c r="V1733" s="58" t="s">
        <v>7330</v>
      </c>
      <c r="W1733" s="58" t="s">
        <v>13</v>
      </c>
      <c r="X1733" s="58" t="s">
        <v>13</v>
      </c>
      <c r="Y1733" s="58" t="s">
        <v>7330</v>
      </c>
      <c r="Z1733" s="58" t="s">
        <v>13</v>
      </c>
      <c r="AA1733" s="58" t="s">
        <v>13</v>
      </c>
      <c r="AB1733" s="58" t="s">
        <v>13</v>
      </c>
      <c r="AC1733" s="56" t="s">
        <v>13</v>
      </c>
      <c r="AD1733" s="56" t="s">
        <v>13</v>
      </c>
      <c r="AE1733" s="56" t="s">
        <v>7330</v>
      </c>
      <c r="AF1733" s="56" t="s">
        <v>13</v>
      </c>
      <c r="AG1733" s="56" t="s">
        <v>13</v>
      </c>
      <c r="AH1733" s="56" t="s">
        <v>7330</v>
      </c>
    </row>
    <row r="1734" spans="1:34" ht="24.9" customHeight="1" x14ac:dyDescent="0.3">
      <c r="A1734" s="59" t="s">
        <v>6915</v>
      </c>
      <c r="B1734" s="60" t="s">
        <v>6913</v>
      </c>
      <c r="C1734" s="57" t="s">
        <v>6917</v>
      </c>
      <c r="D1734" s="57" t="s">
        <v>6914</v>
      </c>
      <c r="E1734" s="57">
        <v>3</v>
      </c>
      <c r="F1734" s="57">
        <v>1</v>
      </c>
      <c r="G1734" s="57">
        <v>0</v>
      </c>
      <c r="H1734" s="57">
        <v>4</v>
      </c>
      <c r="I1734" s="57">
        <v>35</v>
      </c>
      <c r="J1734" s="104">
        <v>0.11428571428571428</v>
      </c>
      <c r="K1734" s="56" t="s">
        <v>6916</v>
      </c>
      <c r="L1734" s="57" t="s">
        <v>6918</v>
      </c>
      <c r="M1734" s="57" t="s">
        <v>6919</v>
      </c>
      <c r="N1734" s="57">
        <v>100</v>
      </c>
      <c r="O1734" s="57"/>
      <c r="P1734" s="57"/>
      <c r="Q1734" s="57"/>
      <c r="R1734" s="57" t="s">
        <v>402</v>
      </c>
      <c r="S1734" s="56" t="s">
        <v>465</v>
      </c>
      <c r="T1734" s="61" t="s">
        <v>13</v>
      </c>
      <c r="U1734" s="56" t="s">
        <v>7330</v>
      </c>
      <c r="V1734" s="61" t="s">
        <v>13</v>
      </c>
      <c r="W1734" s="61" t="s">
        <v>13</v>
      </c>
      <c r="X1734" s="61" t="s">
        <v>7330</v>
      </c>
      <c r="Y1734" s="61" t="s">
        <v>13</v>
      </c>
      <c r="Z1734" s="61" t="s">
        <v>13</v>
      </c>
      <c r="AA1734" s="61" t="s">
        <v>13</v>
      </c>
      <c r="AB1734" s="61" t="s">
        <v>13</v>
      </c>
      <c r="AC1734" s="56" t="s">
        <v>13</v>
      </c>
      <c r="AD1734" s="56" t="s">
        <v>13</v>
      </c>
      <c r="AE1734" s="56" t="s">
        <v>13</v>
      </c>
      <c r="AF1734" s="56" t="s">
        <v>13</v>
      </c>
      <c r="AG1734" s="56" t="s">
        <v>7330</v>
      </c>
      <c r="AH1734" s="56" t="s">
        <v>13</v>
      </c>
    </row>
    <row r="1735" spans="1:34" ht="24.9" customHeight="1" x14ac:dyDescent="0.3">
      <c r="A1735" s="54" t="s">
        <v>539</v>
      </c>
      <c r="B1735" s="55" t="s">
        <v>538</v>
      </c>
      <c r="C1735" s="56" t="s">
        <v>110</v>
      </c>
      <c r="D1735" s="56"/>
      <c r="E1735" s="56">
        <v>2</v>
      </c>
      <c r="F1735" s="56">
        <v>0</v>
      </c>
      <c r="G1735" s="56">
        <v>0</v>
      </c>
      <c r="H1735" s="56">
        <v>2</v>
      </c>
      <c r="I1735" s="56">
        <v>8</v>
      </c>
      <c r="J1735" s="104">
        <v>0.25</v>
      </c>
      <c r="K1735" s="56" t="s">
        <v>540</v>
      </c>
      <c r="L1735" s="56" t="s">
        <v>541</v>
      </c>
      <c r="M1735" s="56" t="s">
        <v>110</v>
      </c>
      <c r="N1735" s="56" t="s">
        <v>7377</v>
      </c>
      <c r="O1735" s="56" t="s">
        <v>17942</v>
      </c>
      <c r="P1735" s="56" t="s">
        <v>542</v>
      </c>
      <c r="Q1735" s="56" t="s">
        <v>7377</v>
      </c>
      <c r="R1735" s="56" t="s">
        <v>112</v>
      </c>
      <c r="S1735" s="56" t="s">
        <v>130</v>
      </c>
      <c r="T1735" s="58" t="s">
        <v>7330</v>
      </c>
      <c r="U1735" s="56" t="s">
        <v>13</v>
      </c>
      <c r="V1735" s="58" t="s">
        <v>13</v>
      </c>
      <c r="W1735" s="58" t="s">
        <v>7330</v>
      </c>
      <c r="X1735" s="58" t="s">
        <v>13</v>
      </c>
      <c r="Y1735" s="58" t="s">
        <v>13</v>
      </c>
      <c r="Z1735" s="58" t="s">
        <v>13</v>
      </c>
      <c r="AA1735" s="58" t="s">
        <v>13</v>
      </c>
      <c r="AB1735" s="58" t="s">
        <v>13</v>
      </c>
      <c r="AC1735" s="56" t="s">
        <v>13</v>
      </c>
      <c r="AD1735" s="56" t="s">
        <v>13</v>
      </c>
      <c r="AE1735" s="56" t="s">
        <v>13</v>
      </c>
      <c r="AF1735" s="56" t="s">
        <v>13</v>
      </c>
      <c r="AG1735" s="56" t="s">
        <v>13</v>
      </c>
      <c r="AH1735" s="56" t="s">
        <v>13</v>
      </c>
    </row>
    <row r="1736" spans="1:34" ht="24.9" customHeight="1" x14ac:dyDescent="0.3">
      <c r="A1736" s="54" t="s">
        <v>2315</v>
      </c>
      <c r="B1736" s="55" t="s">
        <v>2306</v>
      </c>
      <c r="C1736" s="56" t="s">
        <v>110</v>
      </c>
      <c r="D1736" s="56"/>
      <c r="E1736" s="56">
        <v>3</v>
      </c>
      <c r="F1736" s="56">
        <v>2</v>
      </c>
      <c r="G1736" s="56">
        <v>1</v>
      </c>
      <c r="H1736" s="56">
        <v>6</v>
      </c>
      <c r="I1736" s="56">
        <v>34</v>
      </c>
      <c r="J1736" s="104">
        <v>0.17647058823529413</v>
      </c>
      <c r="K1736" s="56" t="s">
        <v>2316</v>
      </c>
      <c r="L1736" s="56" t="s">
        <v>2309</v>
      </c>
      <c r="M1736" s="56" t="s">
        <v>202</v>
      </c>
      <c r="N1736" s="56">
        <v>100</v>
      </c>
      <c r="O1736" s="56" t="s">
        <v>17920</v>
      </c>
      <c r="P1736" s="56" t="s">
        <v>2310</v>
      </c>
      <c r="Q1736" s="56" t="s">
        <v>7387</v>
      </c>
      <c r="R1736" s="56" t="s">
        <v>18</v>
      </c>
      <c r="S1736" s="57" t="s">
        <v>250</v>
      </c>
      <c r="T1736" s="58" t="s">
        <v>7330</v>
      </c>
      <c r="U1736" s="56" t="s">
        <v>13</v>
      </c>
      <c r="V1736" s="58" t="s">
        <v>13</v>
      </c>
      <c r="W1736" s="58" t="s">
        <v>7330</v>
      </c>
      <c r="X1736" s="58" t="s">
        <v>13</v>
      </c>
      <c r="Y1736" s="58" t="s">
        <v>13</v>
      </c>
      <c r="Z1736" s="58" t="s">
        <v>13</v>
      </c>
      <c r="AA1736" s="58" t="s">
        <v>13</v>
      </c>
      <c r="AB1736" s="58" t="s">
        <v>13</v>
      </c>
      <c r="AC1736" s="56" t="s">
        <v>13</v>
      </c>
      <c r="AD1736" s="56" t="s">
        <v>13</v>
      </c>
      <c r="AE1736" s="56" t="s">
        <v>13</v>
      </c>
      <c r="AF1736" s="56" t="s">
        <v>13</v>
      </c>
      <c r="AG1736" s="56" t="s">
        <v>13</v>
      </c>
      <c r="AH1736" s="56" t="s">
        <v>13</v>
      </c>
    </row>
    <row r="1737" spans="1:34" ht="24.9" customHeight="1" x14ac:dyDescent="0.3">
      <c r="A1737" s="54" t="s">
        <v>4183</v>
      </c>
      <c r="B1737" s="55" t="s">
        <v>4159</v>
      </c>
      <c r="C1737" s="56" t="s">
        <v>4163</v>
      </c>
      <c r="D1737" s="56" t="s">
        <v>4160</v>
      </c>
      <c r="E1737" s="56">
        <v>1</v>
      </c>
      <c r="F1737" s="56">
        <v>8</v>
      </c>
      <c r="G1737" s="56">
        <v>7</v>
      </c>
      <c r="H1737" s="56">
        <v>16</v>
      </c>
      <c r="I1737" s="56">
        <v>52</v>
      </c>
      <c r="J1737" s="104">
        <v>0.30769230769230771</v>
      </c>
      <c r="K1737" s="56" t="s">
        <v>4184</v>
      </c>
      <c r="L1737" s="57" t="s">
        <v>4164</v>
      </c>
      <c r="M1737" s="57" t="s">
        <v>4165</v>
      </c>
      <c r="N1737" s="57">
        <v>100</v>
      </c>
      <c r="O1737" s="57"/>
      <c r="P1737" s="57"/>
      <c r="Q1737" s="57"/>
      <c r="R1737" s="56" t="s">
        <v>18</v>
      </c>
      <c r="S1737" s="57" t="s">
        <v>680</v>
      </c>
      <c r="T1737" s="58" t="s">
        <v>13</v>
      </c>
      <c r="U1737" s="56" t="s">
        <v>13</v>
      </c>
      <c r="V1737" s="58" t="s">
        <v>7330</v>
      </c>
      <c r="W1737" s="58" t="s">
        <v>7330</v>
      </c>
      <c r="X1737" s="58" t="s">
        <v>13</v>
      </c>
      <c r="Y1737" s="58" t="s">
        <v>13</v>
      </c>
      <c r="Z1737" s="58" t="s">
        <v>13</v>
      </c>
      <c r="AA1737" s="58" t="s">
        <v>13</v>
      </c>
      <c r="AB1737" s="58" t="s">
        <v>13</v>
      </c>
      <c r="AC1737" s="56" t="s">
        <v>13</v>
      </c>
      <c r="AD1737" s="56" t="s">
        <v>7330</v>
      </c>
      <c r="AE1737" s="56" t="s">
        <v>13</v>
      </c>
      <c r="AF1737" s="56" t="s">
        <v>13</v>
      </c>
      <c r="AG1737" s="56" t="s">
        <v>13</v>
      </c>
      <c r="AH1737" s="56" t="s">
        <v>13</v>
      </c>
    </row>
    <row r="1738" spans="1:34" ht="24.9" customHeight="1" x14ac:dyDescent="0.3">
      <c r="A1738" s="54" t="s">
        <v>1679</v>
      </c>
      <c r="B1738" s="55" t="s">
        <v>1670</v>
      </c>
      <c r="C1738" s="56" t="s">
        <v>1674</v>
      </c>
      <c r="D1738" s="56" t="s">
        <v>1671</v>
      </c>
      <c r="E1738" s="56">
        <v>7</v>
      </c>
      <c r="F1738" s="56">
        <v>1</v>
      </c>
      <c r="G1738" s="56">
        <v>6</v>
      </c>
      <c r="H1738" s="56">
        <v>14</v>
      </c>
      <c r="I1738" s="56">
        <v>20</v>
      </c>
      <c r="J1738" s="104">
        <v>0.7</v>
      </c>
      <c r="K1738" s="56" t="s">
        <v>1680</v>
      </c>
      <c r="L1738" s="56" t="s">
        <v>1675</v>
      </c>
      <c r="M1738" s="56" t="s">
        <v>1676</v>
      </c>
      <c r="N1738" s="56">
        <v>100</v>
      </c>
      <c r="O1738" s="56"/>
      <c r="P1738" s="56"/>
      <c r="Q1738" s="56"/>
      <c r="R1738" s="56" t="s">
        <v>18</v>
      </c>
      <c r="S1738" s="56" t="s">
        <v>102</v>
      </c>
      <c r="T1738" s="58" t="s">
        <v>13</v>
      </c>
      <c r="U1738" s="56" t="s">
        <v>13</v>
      </c>
      <c r="V1738" s="58" t="s">
        <v>7330</v>
      </c>
      <c r="W1738" s="58" t="s">
        <v>13</v>
      </c>
      <c r="X1738" s="58" t="s">
        <v>13</v>
      </c>
      <c r="Y1738" s="58" t="s">
        <v>7330</v>
      </c>
      <c r="Z1738" s="58" t="s">
        <v>13</v>
      </c>
      <c r="AA1738" s="58" t="s">
        <v>7330</v>
      </c>
      <c r="AB1738" s="58" t="s">
        <v>13</v>
      </c>
      <c r="AC1738" s="56" t="s">
        <v>13</v>
      </c>
      <c r="AD1738" s="56" t="s">
        <v>7330</v>
      </c>
      <c r="AE1738" s="56" t="s">
        <v>13</v>
      </c>
      <c r="AF1738" s="56" t="s">
        <v>13</v>
      </c>
      <c r="AG1738" s="56" t="s">
        <v>13</v>
      </c>
      <c r="AH1738" s="56" t="s">
        <v>7330</v>
      </c>
    </row>
    <row r="1739" spans="1:34" ht="24.9" customHeight="1" x14ac:dyDescent="0.3">
      <c r="A1739" s="54" t="s">
        <v>1689</v>
      </c>
      <c r="B1739" s="55" t="s">
        <v>1670</v>
      </c>
      <c r="C1739" s="56" t="s">
        <v>1674</v>
      </c>
      <c r="D1739" s="56" t="s">
        <v>1671</v>
      </c>
      <c r="E1739" s="56">
        <v>7</v>
      </c>
      <c r="F1739" s="56">
        <v>1</v>
      </c>
      <c r="G1739" s="56">
        <v>6</v>
      </c>
      <c r="H1739" s="56">
        <v>14</v>
      </c>
      <c r="I1739" s="56">
        <v>20</v>
      </c>
      <c r="J1739" s="104">
        <v>0.7</v>
      </c>
      <c r="K1739" s="56" t="s">
        <v>1680</v>
      </c>
      <c r="L1739" s="56" t="s">
        <v>1675</v>
      </c>
      <c r="M1739" s="56" t="s">
        <v>1676</v>
      </c>
      <c r="N1739" s="56">
        <v>100</v>
      </c>
      <c r="O1739" s="56"/>
      <c r="P1739" s="56"/>
      <c r="Q1739" s="56"/>
      <c r="R1739" s="56" t="s">
        <v>18</v>
      </c>
      <c r="S1739" s="56" t="s">
        <v>102</v>
      </c>
      <c r="T1739" s="58" t="s">
        <v>7330</v>
      </c>
      <c r="U1739" s="56" t="s">
        <v>13</v>
      </c>
      <c r="V1739" s="58" t="s">
        <v>13</v>
      </c>
      <c r="W1739" s="58" t="s">
        <v>7330</v>
      </c>
      <c r="X1739" s="58" t="s">
        <v>13</v>
      </c>
      <c r="Y1739" s="58" t="s">
        <v>13</v>
      </c>
      <c r="Z1739" s="58" t="s">
        <v>13</v>
      </c>
      <c r="AA1739" s="58" t="s">
        <v>13</v>
      </c>
      <c r="AB1739" s="58" t="s">
        <v>13</v>
      </c>
      <c r="AC1739" s="56" t="s">
        <v>13</v>
      </c>
      <c r="AD1739" s="56" t="s">
        <v>13</v>
      </c>
      <c r="AE1739" s="56" t="s">
        <v>13</v>
      </c>
      <c r="AF1739" s="56" t="s">
        <v>13</v>
      </c>
      <c r="AG1739" s="56" t="s">
        <v>13</v>
      </c>
      <c r="AH1739" s="56" t="s">
        <v>13</v>
      </c>
    </row>
    <row r="1740" spans="1:34" ht="24.9" customHeight="1" x14ac:dyDescent="0.3">
      <c r="A1740" s="54" t="s">
        <v>2110</v>
      </c>
      <c r="B1740" s="55" t="s">
        <v>2108</v>
      </c>
      <c r="C1740" s="56" t="s">
        <v>2112</v>
      </c>
      <c r="D1740" s="56" t="s">
        <v>2109</v>
      </c>
      <c r="E1740" s="56">
        <v>1</v>
      </c>
      <c r="F1740" s="56">
        <v>0</v>
      </c>
      <c r="G1740" s="56">
        <v>1</v>
      </c>
      <c r="H1740" s="56">
        <v>2</v>
      </c>
      <c r="I1740" s="56">
        <v>22</v>
      </c>
      <c r="J1740" s="104">
        <v>9.0909090909090912E-2</v>
      </c>
      <c r="K1740" s="56" t="s">
        <v>2111</v>
      </c>
      <c r="L1740" s="56" t="s">
        <v>2113</v>
      </c>
      <c r="M1740" s="56" t="s">
        <v>2114</v>
      </c>
      <c r="N1740" s="56">
        <v>100</v>
      </c>
      <c r="O1740" s="56"/>
      <c r="P1740" s="56"/>
      <c r="Q1740" s="56"/>
      <c r="R1740" s="56" t="s">
        <v>18</v>
      </c>
      <c r="S1740" s="56" t="s">
        <v>534</v>
      </c>
      <c r="T1740" s="58" t="s">
        <v>13</v>
      </c>
      <c r="U1740" s="56" t="s">
        <v>13</v>
      </c>
      <c r="V1740" s="58" t="s">
        <v>7330</v>
      </c>
      <c r="W1740" s="58" t="s">
        <v>13</v>
      </c>
      <c r="X1740" s="58" t="s">
        <v>13</v>
      </c>
      <c r="Y1740" s="58" t="s">
        <v>7330</v>
      </c>
      <c r="Z1740" s="58" t="s">
        <v>13</v>
      </c>
      <c r="AA1740" s="58" t="s">
        <v>7330</v>
      </c>
      <c r="AB1740" s="58" t="s">
        <v>13</v>
      </c>
      <c r="AC1740" s="56" t="s">
        <v>13</v>
      </c>
      <c r="AD1740" s="56" t="s">
        <v>13</v>
      </c>
      <c r="AE1740" s="56" t="s">
        <v>7330</v>
      </c>
      <c r="AF1740" s="56" t="s">
        <v>13</v>
      </c>
      <c r="AG1740" s="56" t="s">
        <v>7330</v>
      </c>
      <c r="AH1740" s="56" t="s">
        <v>13</v>
      </c>
    </row>
    <row r="1741" spans="1:34" ht="24.9" customHeight="1" x14ac:dyDescent="0.3">
      <c r="A1741" s="59" t="s">
        <v>5802</v>
      </c>
      <c r="B1741" s="60" t="s">
        <v>5801</v>
      </c>
      <c r="C1741" s="57" t="s">
        <v>5804</v>
      </c>
      <c r="D1741" s="57"/>
      <c r="E1741" s="57">
        <v>0</v>
      </c>
      <c r="F1741" s="57">
        <v>1</v>
      </c>
      <c r="G1741" s="57">
        <v>0</v>
      </c>
      <c r="H1741" s="57">
        <v>1</v>
      </c>
      <c r="I1741" s="57">
        <v>13</v>
      </c>
      <c r="J1741" s="104">
        <v>7.6923076923076927E-2</v>
      </c>
      <c r="K1741" s="56" t="s">
        <v>5803</v>
      </c>
      <c r="L1741" s="57" t="s">
        <v>5805</v>
      </c>
      <c r="M1741" s="57" t="s">
        <v>5806</v>
      </c>
      <c r="N1741" s="57" t="s">
        <v>7375</v>
      </c>
      <c r="O1741" s="57"/>
      <c r="P1741" s="57"/>
      <c r="Q1741" s="57"/>
      <c r="R1741" s="57" t="s">
        <v>18</v>
      </c>
      <c r="S1741" s="57" t="s">
        <v>55</v>
      </c>
      <c r="T1741" s="61" t="s">
        <v>13</v>
      </c>
      <c r="U1741" s="56" t="s">
        <v>7330</v>
      </c>
      <c r="V1741" s="61" t="s">
        <v>13</v>
      </c>
      <c r="W1741" s="61" t="s">
        <v>13</v>
      </c>
      <c r="X1741" s="61" t="s">
        <v>7330</v>
      </c>
      <c r="Y1741" s="61" t="s">
        <v>13</v>
      </c>
      <c r="Z1741" s="61" t="s">
        <v>13</v>
      </c>
      <c r="AA1741" s="61" t="s">
        <v>13</v>
      </c>
      <c r="AB1741" s="61" t="s">
        <v>13</v>
      </c>
      <c r="AC1741" s="56" t="s">
        <v>13</v>
      </c>
      <c r="AD1741" s="56" t="s">
        <v>13</v>
      </c>
      <c r="AE1741" s="56" t="s">
        <v>13</v>
      </c>
      <c r="AF1741" s="56" t="s">
        <v>13</v>
      </c>
      <c r="AG1741" s="56" t="s">
        <v>13</v>
      </c>
      <c r="AH1741" s="56" t="s">
        <v>13</v>
      </c>
    </row>
    <row r="1742" spans="1:34" ht="24.9" customHeight="1" x14ac:dyDescent="0.3">
      <c r="A1742" s="59" t="s">
        <v>3407</v>
      </c>
      <c r="B1742" s="60" t="s">
        <v>3405</v>
      </c>
      <c r="C1742" s="57" t="s">
        <v>3409</v>
      </c>
      <c r="D1742" s="57" t="s">
        <v>3406</v>
      </c>
      <c r="E1742" s="57">
        <v>0</v>
      </c>
      <c r="F1742" s="57">
        <v>1</v>
      </c>
      <c r="G1742" s="57">
        <v>0</v>
      </c>
      <c r="H1742" s="57">
        <v>1</v>
      </c>
      <c r="I1742" s="57">
        <v>5</v>
      </c>
      <c r="J1742" s="104">
        <v>0.2</v>
      </c>
      <c r="K1742" s="56" t="s">
        <v>3408</v>
      </c>
      <c r="L1742" s="57" t="s">
        <v>3410</v>
      </c>
      <c r="M1742" s="57" t="s">
        <v>3411</v>
      </c>
      <c r="N1742" s="57">
        <v>100</v>
      </c>
      <c r="O1742" s="57"/>
      <c r="P1742" s="57"/>
      <c r="Q1742" s="57"/>
      <c r="R1742" s="57" t="s">
        <v>18</v>
      </c>
      <c r="S1742" s="57" t="s">
        <v>55</v>
      </c>
      <c r="T1742" s="61" t="s">
        <v>13</v>
      </c>
      <c r="U1742" s="56" t="s">
        <v>7330</v>
      </c>
      <c r="V1742" s="61" t="s">
        <v>13</v>
      </c>
      <c r="W1742" s="61" t="s">
        <v>13</v>
      </c>
      <c r="X1742" s="61" t="s">
        <v>7330</v>
      </c>
      <c r="Y1742" s="61" t="s">
        <v>13</v>
      </c>
      <c r="Z1742" s="61" t="s">
        <v>13</v>
      </c>
      <c r="AA1742" s="58" t="s">
        <v>7330</v>
      </c>
      <c r="AB1742" s="61" t="s">
        <v>13</v>
      </c>
      <c r="AC1742" s="56" t="s">
        <v>13</v>
      </c>
      <c r="AD1742" s="56" t="s">
        <v>7330</v>
      </c>
      <c r="AE1742" s="56" t="s">
        <v>13</v>
      </c>
      <c r="AF1742" s="56" t="s">
        <v>13</v>
      </c>
      <c r="AG1742" s="56" t="s">
        <v>13</v>
      </c>
      <c r="AH1742" s="56" t="s">
        <v>13</v>
      </c>
    </row>
    <row r="1743" spans="1:34" ht="24.9" customHeight="1" x14ac:dyDescent="0.3">
      <c r="A1743" s="54" t="s">
        <v>1850</v>
      </c>
      <c r="B1743" s="55" t="s">
        <v>1849</v>
      </c>
      <c r="C1743" s="56" t="s">
        <v>110</v>
      </c>
      <c r="D1743" s="56"/>
      <c r="E1743" s="56">
        <v>1</v>
      </c>
      <c r="F1743" s="56">
        <v>0</v>
      </c>
      <c r="G1743" s="56">
        <v>0</v>
      </c>
      <c r="H1743" s="56">
        <v>1</v>
      </c>
      <c r="I1743" s="56">
        <v>5</v>
      </c>
      <c r="J1743" s="104">
        <v>0.2</v>
      </c>
      <c r="K1743" s="56" t="s">
        <v>1851</v>
      </c>
      <c r="L1743" s="56" t="s">
        <v>1852</v>
      </c>
      <c r="M1743" s="56" t="s">
        <v>110</v>
      </c>
      <c r="N1743" s="56">
        <v>100</v>
      </c>
      <c r="O1743" s="56" t="s">
        <v>17920</v>
      </c>
      <c r="P1743" s="56" t="s">
        <v>1853</v>
      </c>
      <c r="Q1743" s="56">
        <v>100</v>
      </c>
      <c r="R1743" s="56" t="s">
        <v>112</v>
      </c>
      <c r="S1743" s="56" t="s">
        <v>113</v>
      </c>
      <c r="T1743" s="58" t="s">
        <v>7330</v>
      </c>
      <c r="U1743" s="56" t="s">
        <v>13</v>
      </c>
      <c r="V1743" s="58" t="s">
        <v>13</v>
      </c>
      <c r="W1743" s="58" t="s">
        <v>7330</v>
      </c>
      <c r="X1743" s="58" t="s">
        <v>13</v>
      </c>
      <c r="Y1743" s="58" t="s">
        <v>13</v>
      </c>
      <c r="Z1743" s="58" t="s">
        <v>13</v>
      </c>
      <c r="AA1743" s="58" t="s">
        <v>13</v>
      </c>
      <c r="AB1743" s="58" t="s">
        <v>13</v>
      </c>
      <c r="AC1743" s="56" t="s">
        <v>13</v>
      </c>
      <c r="AD1743" s="56" t="s">
        <v>13</v>
      </c>
      <c r="AE1743" s="56" t="s">
        <v>13</v>
      </c>
      <c r="AF1743" s="56" t="s">
        <v>13</v>
      </c>
      <c r="AG1743" s="56" t="s">
        <v>13</v>
      </c>
      <c r="AH1743" s="56" t="s">
        <v>13</v>
      </c>
    </row>
    <row r="1744" spans="1:34" ht="24.9" customHeight="1" x14ac:dyDescent="0.3">
      <c r="A1744" s="54" t="s">
        <v>5907</v>
      </c>
      <c r="B1744" s="55" t="s">
        <v>5902</v>
      </c>
      <c r="C1744" s="56" t="s">
        <v>110</v>
      </c>
      <c r="D1744" s="56" t="s">
        <v>7415</v>
      </c>
      <c r="E1744" s="56">
        <v>1</v>
      </c>
      <c r="F1744" s="56">
        <v>0</v>
      </c>
      <c r="G1744" s="56">
        <v>8</v>
      </c>
      <c r="H1744" s="56">
        <v>9</v>
      </c>
      <c r="I1744" s="56">
        <v>13</v>
      </c>
      <c r="J1744" s="104">
        <v>0.69230769230769229</v>
      </c>
      <c r="K1744" s="56" t="s">
        <v>5908</v>
      </c>
      <c r="L1744" s="56" t="s">
        <v>5905</v>
      </c>
      <c r="M1744" s="56" t="s">
        <v>202</v>
      </c>
      <c r="N1744" s="56">
        <v>100</v>
      </c>
      <c r="O1744" s="57" t="s">
        <v>17992</v>
      </c>
      <c r="P1744" s="56" t="s">
        <v>5906</v>
      </c>
      <c r="Q1744" s="56">
        <v>100</v>
      </c>
      <c r="R1744" s="56" t="s">
        <v>63</v>
      </c>
      <c r="S1744" s="56" t="s">
        <v>149</v>
      </c>
      <c r="T1744" s="58" t="s">
        <v>13</v>
      </c>
      <c r="U1744" s="56" t="s">
        <v>13</v>
      </c>
      <c r="V1744" s="58" t="s">
        <v>7330</v>
      </c>
      <c r="W1744" s="58" t="s">
        <v>13</v>
      </c>
      <c r="X1744" s="58" t="s">
        <v>13</v>
      </c>
      <c r="Y1744" s="58" t="s">
        <v>7330</v>
      </c>
      <c r="Z1744" s="58" t="s">
        <v>7330</v>
      </c>
      <c r="AA1744" s="58" t="s">
        <v>13</v>
      </c>
      <c r="AB1744" s="58" t="s">
        <v>13</v>
      </c>
      <c r="AC1744" s="56" t="s">
        <v>13</v>
      </c>
      <c r="AD1744" s="56" t="s">
        <v>13</v>
      </c>
      <c r="AE1744" s="56" t="s">
        <v>7330</v>
      </c>
      <c r="AF1744" s="56" t="s">
        <v>7330</v>
      </c>
      <c r="AG1744" s="56" t="s">
        <v>13</v>
      </c>
      <c r="AH1744" s="56" t="s">
        <v>13</v>
      </c>
    </row>
    <row r="1745" spans="1:34" ht="24.9" customHeight="1" x14ac:dyDescent="0.3">
      <c r="A1745" s="54" t="s">
        <v>3083</v>
      </c>
      <c r="B1745" s="55" t="s">
        <v>3070</v>
      </c>
      <c r="C1745" s="56" t="s">
        <v>3074</v>
      </c>
      <c r="D1745" s="56" t="s">
        <v>3071</v>
      </c>
      <c r="E1745" s="56">
        <v>1</v>
      </c>
      <c r="F1745" s="56">
        <v>2</v>
      </c>
      <c r="G1745" s="56">
        <v>5</v>
      </c>
      <c r="H1745" s="56">
        <v>8</v>
      </c>
      <c r="I1745" s="56">
        <v>24</v>
      </c>
      <c r="J1745" s="104">
        <v>0.33333333333333331</v>
      </c>
      <c r="K1745" s="56" t="s">
        <v>3084</v>
      </c>
      <c r="L1745" s="56" t="s">
        <v>3075</v>
      </c>
      <c r="M1745" s="56" t="s">
        <v>3076</v>
      </c>
      <c r="N1745" s="56">
        <v>100</v>
      </c>
      <c r="O1745" s="56"/>
      <c r="P1745" s="56"/>
      <c r="Q1745" s="56"/>
      <c r="R1745" s="56" t="s">
        <v>112</v>
      </c>
      <c r="S1745" s="57" t="s">
        <v>79</v>
      </c>
      <c r="T1745" s="58" t="s">
        <v>13</v>
      </c>
      <c r="U1745" s="56" t="s">
        <v>13</v>
      </c>
      <c r="V1745" s="58" t="s">
        <v>7330</v>
      </c>
      <c r="W1745" s="58" t="s">
        <v>13</v>
      </c>
      <c r="X1745" s="58" t="s">
        <v>13</v>
      </c>
      <c r="Y1745" s="58" t="s">
        <v>7330</v>
      </c>
      <c r="Z1745" s="58" t="s">
        <v>13</v>
      </c>
      <c r="AA1745" s="58" t="s">
        <v>13</v>
      </c>
      <c r="AB1745" s="58" t="s">
        <v>7330</v>
      </c>
      <c r="AC1745" s="56" t="s">
        <v>13</v>
      </c>
      <c r="AD1745" s="56" t="s">
        <v>13</v>
      </c>
      <c r="AE1745" s="56" t="s">
        <v>7330</v>
      </c>
      <c r="AF1745" s="56" t="s">
        <v>13</v>
      </c>
      <c r="AG1745" s="56" t="s">
        <v>13</v>
      </c>
      <c r="AH1745" s="56" t="s">
        <v>7330</v>
      </c>
    </row>
    <row r="1746" spans="1:34" ht="24.9" customHeight="1" x14ac:dyDescent="0.3">
      <c r="A1746" s="59" t="s">
        <v>1165</v>
      </c>
      <c r="B1746" s="60" t="s">
        <v>1163</v>
      </c>
      <c r="C1746" s="57" t="s">
        <v>1167</v>
      </c>
      <c r="D1746" s="57" t="s">
        <v>1164</v>
      </c>
      <c r="E1746" s="57">
        <v>0</v>
      </c>
      <c r="F1746" s="57">
        <v>1</v>
      </c>
      <c r="G1746" s="57">
        <v>0</v>
      </c>
      <c r="H1746" s="57">
        <v>1</v>
      </c>
      <c r="I1746" s="57">
        <v>11</v>
      </c>
      <c r="J1746" s="104">
        <v>9.0909090909090912E-2</v>
      </c>
      <c r="K1746" s="56" t="s">
        <v>1166</v>
      </c>
      <c r="L1746" s="57" t="s">
        <v>1168</v>
      </c>
      <c r="M1746" s="57" t="s">
        <v>1167</v>
      </c>
      <c r="N1746" s="57">
        <v>100</v>
      </c>
      <c r="O1746" s="57"/>
      <c r="P1746" s="57"/>
      <c r="Q1746" s="57"/>
      <c r="R1746" s="57" t="s">
        <v>18</v>
      </c>
      <c r="S1746" s="57" t="s">
        <v>55</v>
      </c>
      <c r="T1746" s="61" t="s">
        <v>13</v>
      </c>
      <c r="U1746" s="56" t="s">
        <v>7330</v>
      </c>
      <c r="V1746" s="61" t="s">
        <v>13</v>
      </c>
      <c r="W1746" s="61" t="s">
        <v>13</v>
      </c>
      <c r="X1746" s="61" t="s">
        <v>13</v>
      </c>
      <c r="Y1746" s="61" t="s">
        <v>13</v>
      </c>
      <c r="Z1746" s="61" t="s">
        <v>13</v>
      </c>
      <c r="AA1746" s="61" t="s">
        <v>13</v>
      </c>
      <c r="AB1746" s="61" t="s">
        <v>13</v>
      </c>
      <c r="AC1746" s="56" t="s">
        <v>13</v>
      </c>
      <c r="AD1746" s="56" t="s">
        <v>7330</v>
      </c>
      <c r="AE1746" s="56" t="s">
        <v>13</v>
      </c>
      <c r="AF1746" s="56" t="s">
        <v>13</v>
      </c>
      <c r="AG1746" s="56" t="s">
        <v>13</v>
      </c>
      <c r="AH1746" s="56" t="s">
        <v>13</v>
      </c>
    </row>
    <row r="1747" spans="1:34" ht="24.9" customHeight="1" x14ac:dyDescent="0.3">
      <c r="A1747" s="54" t="s">
        <v>1638</v>
      </c>
      <c r="B1747" s="55" t="s">
        <v>1631</v>
      </c>
      <c r="C1747" s="56" t="s">
        <v>1635</v>
      </c>
      <c r="D1747" s="56" t="s">
        <v>1632</v>
      </c>
      <c r="E1747" s="56">
        <v>4</v>
      </c>
      <c r="F1747" s="56">
        <v>1</v>
      </c>
      <c r="G1747" s="56">
        <v>3</v>
      </c>
      <c r="H1747" s="56">
        <v>8</v>
      </c>
      <c r="I1747" s="56">
        <v>38</v>
      </c>
      <c r="J1747" s="104">
        <v>0.21052631578947367</v>
      </c>
      <c r="K1747" s="56" t="s">
        <v>1639</v>
      </c>
      <c r="L1747" s="56" t="s">
        <v>1636</v>
      </c>
      <c r="M1747" s="56" t="s">
        <v>1637</v>
      </c>
      <c r="N1747" s="56" t="s">
        <v>7378</v>
      </c>
      <c r="O1747" s="56"/>
      <c r="P1747" s="56"/>
      <c r="Q1747" s="56"/>
      <c r="R1747" s="56" t="s">
        <v>18</v>
      </c>
      <c r="S1747" s="57" t="s">
        <v>130</v>
      </c>
      <c r="T1747" s="58" t="s">
        <v>13</v>
      </c>
      <c r="U1747" s="56" t="s">
        <v>13</v>
      </c>
      <c r="V1747" s="58" t="s">
        <v>7330</v>
      </c>
      <c r="W1747" s="58" t="s">
        <v>13</v>
      </c>
      <c r="X1747" s="58" t="s">
        <v>13</v>
      </c>
      <c r="Y1747" s="58" t="s">
        <v>7330</v>
      </c>
      <c r="Z1747" s="58" t="s">
        <v>13</v>
      </c>
      <c r="AA1747" s="58" t="s">
        <v>13</v>
      </c>
      <c r="AB1747" s="58" t="s">
        <v>13</v>
      </c>
      <c r="AC1747" s="56" t="s">
        <v>13</v>
      </c>
      <c r="AD1747" s="56" t="s">
        <v>13</v>
      </c>
      <c r="AE1747" s="56" t="s">
        <v>13</v>
      </c>
      <c r="AF1747" s="56" t="s">
        <v>13</v>
      </c>
      <c r="AG1747" s="56" t="s">
        <v>13</v>
      </c>
      <c r="AH1747" s="56" t="s">
        <v>13</v>
      </c>
    </row>
    <row r="1748" spans="1:34" ht="24.9" customHeight="1" x14ac:dyDescent="0.3">
      <c r="A1748" s="54" t="s">
        <v>2851</v>
      </c>
      <c r="B1748" s="55" t="s">
        <v>2849</v>
      </c>
      <c r="C1748" s="56" t="s">
        <v>2853</v>
      </c>
      <c r="D1748" s="56" t="s">
        <v>2850</v>
      </c>
      <c r="E1748" s="56">
        <v>1</v>
      </c>
      <c r="F1748" s="56">
        <v>0</v>
      </c>
      <c r="G1748" s="56">
        <v>0</v>
      </c>
      <c r="H1748" s="56">
        <v>1</v>
      </c>
      <c r="I1748" s="56">
        <v>7</v>
      </c>
      <c r="J1748" s="104">
        <v>0.14285714285714285</v>
      </c>
      <c r="K1748" s="56" t="s">
        <v>2852</v>
      </c>
      <c r="L1748" s="56" t="s">
        <v>2854</v>
      </c>
      <c r="M1748" s="56" t="s">
        <v>2853</v>
      </c>
      <c r="N1748" s="56" t="s">
        <v>7397</v>
      </c>
      <c r="O1748" s="56"/>
      <c r="P1748" s="56"/>
      <c r="Q1748" s="56"/>
      <c r="R1748" s="56" t="s">
        <v>18</v>
      </c>
      <c r="S1748" s="57" t="s">
        <v>91</v>
      </c>
      <c r="T1748" s="58" t="s">
        <v>7330</v>
      </c>
      <c r="U1748" s="56" t="s">
        <v>13</v>
      </c>
      <c r="V1748" s="58" t="s">
        <v>13</v>
      </c>
      <c r="W1748" s="58" t="s">
        <v>7330</v>
      </c>
      <c r="X1748" s="58" t="s">
        <v>13</v>
      </c>
      <c r="Y1748" s="58" t="s">
        <v>13</v>
      </c>
      <c r="Z1748" s="58" t="s">
        <v>13</v>
      </c>
      <c r="AA1748" s="58" t="s">
        <v>13</v>
      </c>
      <c r="AB1748" s="58" t="s">
        <v>13</v>
      </c>
      <c r="AC1748" s="56" t="s">
        <v>13</v>
      </c>
      <c r="AD1748" s="56" t="s">
        <v>13</v>
      </c>
      <c r="AE1748" s="56" t="s">
        <v>13</v>
      </c>
      <c r="AF1748" s="56" t="s">
        <v>13</v>
      </c>
      <c r="AG1748" s="56" t="s">
        <v>13</v>
      </c>
      <c r="AH1748" s="56" t="s">
        <v>13</v>
      </c>
    </row>
    <row r="1749" spans="1:34" ht="24.9" customHeight="1" x14ac:dyDescent="0.3">
      <c r="A1749" s="54" t="s">
        <v>3626</v>
      </c>
      <c r="B1749" s="55" t="s">
        <v>3621</v>
      </c>
      <c r="C1749" s="56" t="s">
        <v>110</v>
      </c>
      <c r="D1749" s="56"/>
      <c r="E1749" s="56">
        <v>0</v>
      </c>
      <c r="F1749" s="56">
        <v>0</v>
      </c>
      <c r="G1749" s="56">
        <v>2</v>
      </c>
      <c r="H1749" s="56">
        <v>2</v>
      </c>
      <c r="I1749" s="56">
        <v>11</v>
      </c>
      <c r="J1749" s="104">
        <v>0.18181818181818182</v>
      </c>
      <c r="K1749" s="56" t="s">
        <v>3627</v>
      </c>
      <c r="L1749" s="56" t="s">
        <v>3624</v>
      </c>
      <c r="M1749" s="56" t="s">
        <v>202</v>
      </c>
      <c r="N1749" s="56" t="s">
        <v>7378</v>
      </c>
      <c r="O1749" s="57" t="s">
        <v>17906</v>
      </c>
      <c r="P1749" s="56" t="s">
        <v>3625</v>
      </c>
      <c r="Q1749" s="56" t="s">
        <v>7378</v>
      </c>
      <c r="R1749" s="56" t="s">
        <v>18</v>
      </c>
      <c r="S1749" s="56" t="s">
        <v>79</v>
      </c>
      <c r="T1749" s="58" t="s">
        <v>13</v>
      </c>
      <c r="U1749" s="56" t="s">
        <v>13</v>
      </c>
      <c r="V1749" s="58" t="s">
        <v>7330</v>
      </c>
      <c r="W1749" s="58" t="s">
        <v>7330</v>
      </c>
      <c r="X1749" s="58" t="s">
        <v>13</v>
      </c>
      <c r="Y1749" s="58" t="s">
        <v>13</v>
      </c>
      <c r="Z1749" s="58" t="s">
        <v>13</v>
      </c>
      <c r="AA1749" s="58" t="s">
        <v>7330</v>
      </c>
      <c r="AB1749" s="58" t="s">
        <v>13</v>
      </c>
      <c r="AC1749" s="56" t="s">
        <v>13</v>
      </c>
      <c r="AD1749" s="56" t="s">
        <v>7330</v>
      </c>
      <c r="AE1749" s="56" t="s">
        <v>13</v>
      </c>
      <c r="AF1749" s="56" t="s">
        <v>13</v>
      </c>
      <c r="AG1749" s="56" t="s">
        <v>13</v>
      </c>
      <c r="AH1749" s="56" t="s">
        <v>13</v>
      </c>
    </row>
    <row r="1750" spans="1:34" ht="24.9" customHeight="1" x14ac:dyDescent="0.3">
      <c r="A1750" s="54" t="s">
        <v>320</v>
      </c>
      <c r="B1750" s="55" t="s">
        <v>312</v>
      </c>
      <c r="C1750" s="56" t="s">
        <v>316</v>
      </c>
      <c r="D1750" s="56" t="s">
        <v>313</v>
      </c>
      <c r="E1750" s="56">
        <v>1</v>
      </c>
      <c r="F1750" s="56">
        <v>1</v>
      </c>
      <c r="G1750" s="56">
        <v>2</v>
      </c>
      <c r="H1750" s="56">
        <v>4</v>
      </c>
      <c r="I1750" s="56">
        <v>22</v>
      </c>
      <c r="J1750" s="104">
        <v>0.18181818181818182</v>
      </c>
      <c r="K1750" s="56" t="s">
        <v>321</v>
      </c>
      <c r="L1750" s="56" t="s">
        <v>317</v>
      </c>
      <c r="M1750" s="56" t="s">
        <v>318</v>
      </c>
      <c r="N1750" s="56" t="s">
        <v>7372</v>
      </c>
      <c r="O1750" s="56"/>
      <c r="P1750" s="56"/>
      <c r="Q1750" s="56"/>
      <c r="R1750" s="56" t="s">
        <v>18</v>
      </c>
      <c r="S1750" s="56" t="s">
        <v>102</v>
      </c>
      <c r="T1750" s="58" t="s">
        <v>13</v>
      </c>
      <c r="U1750" s="56" t="s">
        <v>13</v>
      </c>
      <c r="V1750" s="58" t="s">
        <v>7330</v>
      </c>
      <c r="W1750" s="58" t="s">
        <v>13</v>
      </c>
      <c r="X1750" s="58" t="s">
        <v>13</v>
      </c>
      <c r="Y1750" s="58" t="s">
        <v>7330</v>
      </c>
      <c r="Z1750" s="58" t="s">
        <v>13</v>
      </c>
      <c r="AA1750" s="58" t="s">
        <v>7330</v>
      </c>
      <c r="AB1750" s="58" t="s">
        <v>13</v>
      </c>
      <c r="AC1750" s="56" t="s">
        <v>13</v>
      </c>
      <c r="AD1750" s="56" t="s">
        <v>7330</v>
      </c>
      <c r="AE1750" s="56" t="s">
        <v>13</v>
      </c>
      <c r="AF1750" s="56" t="s">
        <v>13</v>
      </c>
      <c r="AG1750" s="56" t="s">
        <v>13</v>
      </c>
      <c r="AH1750" s="56" t="s">
        <v>7330</v>
      </c>
    </row>
    <row r="1751" spans="1:34" ht="24.9" customHeight="1" x14ac:dyDescent="0.3">
      <c r="A1751" s="54" t="s">
        <v>2498</v>
      </c>
      <c r="B1751" s="55" t="s">
        <v>2490</v>
      </c>
      <c r="C1751" s="56" t="s">
        <v>110</v>
      </c>
      <c r="D1751" s="56" t="s">
        <v>2491</v>
      </c>
      <c r="E1751" s="56">
        <v>1</v>
      </c>
      <c r="F1751" s="56">
        <v>0</v>
      </c>
      <c r="G1751" s="56">
        <v>2</v>
      </c>
      <c r="H1751" s="56">
        <v>3</v>
      </c>
      <c r="I1751" s="56">
        <v>8</v>
      </c>
      <c r="J1751" s="104">
        <v>0.375</v>
      </c>
      <c r="K1751" s="56" t="s">
        <v>2499</v>
      </c>
      <c r="L1751" s="56" t="s">
        <v>2494</v>
      </c>
      <c r="M1751" s="56" t="s">
        <v>202</v>
      </c>
      <c r="N1751" s="56">
        <v>100</v>
      </c>
      <c r="O1751" s="57" t="s">
        <v>17906</v>
      </c>
      <c r="P1751" s="56" t="s">
        <v>2495</v>
      </c>
      <c r="Q1751" s="56">
        <v>100</v>
      </c>
      <c r="R1751" s="56" t="s">
        <v>112</v>
      </c>
      <c r="S1751" s="56" t="s">
        <v>644</v>
      </c>
      <c r="T1751" s="58" t="s">
        <v>7330</v>
      </c>
      <c r="U1751" s="56" t="s">
        <v>13</v>
      </c>
      <c r="V1751" s="58" t="s">
        <v>13</v>
      </c>
      <c r="W1751" s="58" t="s">
        <v>7330</v>
      </c>
      <c r="X1751" s="58" t="s">
        <v>13</v>
      </c>
      <c r="Y1751" s="58" t="s">
        <v>13</v>
      </c>
      <c r="Z1751" s="58" t="s">
        <v>7330</v>
      </c>
      <c r="AA1751" s="58" t="s">
        <v>13</v>
      </c>
      <c r="AB1751" s="58" t="s">
        <v>13</v>
      </c>
      <c r="AC1751" s="56" t="s">
        <v>7330</v>
      </c>
      <c r="AD1751" s="56" t="s">
        <v>13</v>
      </c>
      <c r="AE1751" s="56" t="s">
        <v>13</v>
      </c>
      <c r="AF1751" s="56" t="s">
        <v>7330</v>
      </c>
      <c r="AG1751" s="56" t="s">
        <v>13</v>
      </c>
      <c r="AH1751" s="56" t="s">
        <v>13</v>
      </c>
    </row>
    <row r="1752" spans="1:34" ht="24.9" customHeight="1" x14ac:dyDescent="0.3">
      <c r="A1752" s="59" t="s">
        <v>961</v>
      </c>
      <c r="B1752" s="60" t="s">
        <v>959</v>
      </c>
      <c r="C1752" s="57" t="s">
        <v>963</v>
      </c>
      <c r="D1752" s="57" t="s">
        <v>960</v>
      </c>
      <c r="E1752" s="57">
        <v>0</v>
      </c>
      <c r="F1752" s="57">
        <v>1</v>
      </c>
      <c r="G1752" s="57">
        <v>0</v>
      </c>
      <c r="H1752" s="57">
        <v>1</v>
      </c>
      <c r="I1752" s="57">
        <v>27</v>
      </c>
      <c r="J1752" s="104">
        <v>3.7037037037037035E-2</v>
      </c>
      <c r="K1752" s="56" t="s">
        <v>962</v>
      </c>
      <c r="L1752" s="57" t="s">
        <v>964</v>
      </c>
      <c r="M1752" s="57" t="s">
        <v>965</v>
      </c>
      <c r="N1752" s="57">
        <v>100</v>
      </c>
      <c r="O1752" s="57"/>
      <c r="P1752" s="57"/>
      <c r="Q1752" s="57"/>
      <c r="R1752" s="57" t="s">
        <v>18</v>
      </c>
      <c r="S1752" s="57" t="s">
        <v>55</v>
      </c>
      <c r="T1752" s="61" t="s">
        <v>13</v>
      </c>
      <c r="U1752" s="56" t="s">
        <v>7330</v>
      </c>
      <c r="V1752" s="61" t="s">
        <v>13</v>
      </c>
      <c r="W1752" s="61" t="s">
        <v>13</v>
      </c>
      <c r="X1752" s="61" t="s">
        <v>13</v>
      </c>
      <c r="Y1752" s="61" t="s">
        <v>13</v>
      </c>
      <c r="Z1752" s="61" t="s">
        <v>13</v>
      </c>
      <c r="AA1752" s="58" t="s">
        <v>7330</v>
      </c>
      <c r="AB1752" s="61" t="s">
        <v>13</v>
      </c>
      <c r="AC1752" s="56" t="s">
        <v>13</v>
      </c>
      <c r="AD1752" s="56" t="s">
        <v>13</v>
      </c>
      <c r="AE1752" s="56" t="s">
        <v>13</v>
      </c>
      <c r="AF1752" s="56" t="s">
        <v>13</v>
      </c>
      <c r="AG1752" s="56" t="s">
        <v>13</v>
      </c>
      <c r="AH1752" s="56" t="s">
        <v>13</v>
      </c>
    </row>
    <row r="1753" spans="1:34" ht="24.9" customHeight="1" x14ac:dyDescent="0.3">
      <c r="A1753" s="54" t="s">
        <v>4801</v>
      </c>
      <c r="B1753" s="55" t="s">
        <v>4785</v>
      </c>
      <c r="C1753" s="56" t="s">
        <v>4789</v>
      </c>
      <c r="D1753" s="56" t="s">
        <v>4786</v>
      </c>
      <c r="E1753" s="56">
        <v>3</v>
      </c>
      <c r="F1753" s="56">
        <v>4</v>
      </c>
      <c r="G1753" s="56">
        <v>2</v>
      </c>
      <c r="H1753" s="56">
        <v>9</v>
      </c>
      <c r="I1753" s="56">
        <v>29</v>
      </c>
      <c r="J1753" s="104">
        <v>0.31034482758620691</v>
      </c>
      <c r="K1753" s="56" t="s">
        <v>4802</v>
      </c>
      <c r="L1753" s="56" t="s">
        <v>4790</v>
      </c>
      <c r="M1753" s="56" t="s">
        <v>4789</v>
      </c>
      <c r="N1753" s="56">
        <v>100</v>
      </c>
      <c r="O1753" s="56"/>
      <c r="P1753" s="56"/>
      <c r="Q1753" s="56"/>
      <c r="R1753" s="56" t="s">
        <v>18</v>
      </c>
      <c r="S1753" s="57" t="s">
        <v>55</v>
      </c>
      <c r="T1753" s="58" t="s">
        <v>7330</v>
      </c>
      <c r="U1753" s="56" t="s">
        <v>13</v>
      </c>
      <c r="V1753" s="58" t="s">
        <v>13</v>
      </c>
      <c r="W1753" s="58" t="s">
        <v>7330</v>
      </c>
      <c r="X1753" s="58" t="s">
        <v>13</v>
      </c>
      <c r="Y1753" s="58" t="s">
        <v>13</v>
      </c>
      <c r="Z1753" s="58" t="s">
        <v>13</v>
      </c>
      <c r="AA1753" s="58" t="s">
        <v>13</v>
      </c>
      <c r="AB1753" s="58" t="s">
        <v>13</v>
      </c>
      <c r="AC1753" s="56" t="s">
        <v>13</v>
      </c>
      <c r="AD1753" s="56" t="s">
        <v>13</v>
      </c>
      <c r="AE1753" s="56" t="s">
        <v>13</v>
      </c>
      <c r="AF1753" s="56" t="s">
        <v>13</v>
      </c>
      <c r="AG1753" s="56" t="s">
        <v>13</v>
      </c>
      <c r="AH1753" s="56" t="s">
        <v>13</v>
      </c>
    </row>
    <row r="1754" spans="1:34" ht="24.9" customHeight="1" x14ac:dyDescent="0.3">
      <c r="A1754" s="54" t="s">
        <v>1532</v>
      </c>
      <c r="B1754" s="55" t="s">
        <v>1531</v>
      </c>
      <c r="C1754" s="56" t="s">
        <v>110</v>
      </c>
      <c r="D1754" s="56"/>
      <c r="E1754" s="56">
        <v>4</v>
      </c>
      <c r="F1754" s="56">
        <v>0</v>
      </c>
      <c r="G1754" s="56">
        <v>1</v>
      </c>
      <c r="H1754" s="56">
        <v>5</v>
      </c>
      <c r="I1754" s="56">
        <v>26</v>
      </c>
      <c r="J1754" s="104">
        <v>0.19230769230769232</v>
      </c>
      <c r="K1754" s="56" t="s">
        <v>1533</v>
      </c>
      <c r="L1754" s="56" t="s">
        <v>1534</v>
      </c>
      <c r="M1754" s="56" t="s">
        <v>202</v>
      </c>
      <c r="N1754" s="56">
        <v>100</v>
      </c>
      <c r="O1754" s="57" t="s">
        <v>17906</v>
      </c>
      <c r="P1754" s="56" t="s">
        <v>1535</v>
      </c>
      <c r="Q1754" s="56" t="s">
        <v>7384</v>
      </c>
      <c r="R1754" s="56" t="s">
        <v>402</v>
      </c>
      <c r="S1754" s="56" t="s">
        <v>250</v>
      </c>
      <c r="T1754" s="58" t="s">
        <v>13</v>
      </c>
      <c r="U1754" s="56" t="s">
        <v>13</v>
      </c>
      <c r="V1754" s="58" t="s">
        <v>7330</v>
      </c>
      <c r="W1754" s="58" t="s">
        <v>13</v>
      </c>
      <c r="X1754" s="58" t="s">
        <v>13</v>
      </c>
      <c r="Y1754" s="58" t="s">
        <v>7330</v>
      </c>
      <c r="Z1754" s="58" t="s">
        <v>13</v>
      </c>
      <c r="AA1754" s="58" t="s">
        <v>13</v>
      </c>
      <c r="AB1754" s="58" t="s">
        <v>13</v>
      </c>
      <c r="AC1754" s="56" t="s">
        <v>13</v>
      </c>
      <c r="AD1754" s="56" t="s">
        <v>7330</v>
      </c>
      <c r="AE1754" s="56" t="s">
        <v>13</v>
      </c>
      <c r="AF1754" s="56" t="s">
        <v>13</v>
      </c>
      <c r="AG1754" s="56" t="s">
        <v>13</v>
      </c>
      <c r="AH1754" s="56" t="s">
        <v>13</v>
      </c>
    </row>
    <row r="1755" spans="1:34" ht="24.9" customHeight="1" x14ac:dyDescent="0.3">
      <c r="A1755" s="54" t="s">
        <v>2452</v>
      </c>
      <c r="B1755" s="55" t="s">
        <v>2446</v>
      </c>
      <c r="C1755" s="56" t="s">
        <v>2449</v>
      </c>
      <c r="D1755" s="57" t="s">
        <v>7424</v>
      </c>
      <c r="E1755" s="56">
        <v>0</v>
      </c>
      <c r="F1755" s="56">
        <v>1</v>
      </c>
      <c r="G1755" s="56">
        <v>2</v>
      </c>
      <c r="H1755" s="56">
        <v>3</v>
      </c>
      <c r="I1755" s="56">
        <v>12</v>
      </c>
      <c r="J1755" s="104">
        <v>0.25</v>
      </c>
      <c r="K1755" s="56" t="s">
        <v>2453</v>
      </c>
      <c r="L1755" s="56" t="s">
        <v>2450</v>
      </c>
      <c r="M1755" s="56" t="s">
        <v>2451</v>
      </c>
      <c r="N1755" s="56">
        <v>100</v>
      </c>
      <c r="O1755" s="56"/>
      <c r="P1755" s="56"/>
      <c r="Q1755" s="56"/>
      <c r="R1755" s="56" t="s">
        <v>18</v>
      </c>
      <c r="S1755" s="57" t="s">
        <v>680</v>
      </c>
      <c r="T1755" s="58" t="s">
        <v>13</v>
      </c>
      <c r="U1755" s="56" t="s">
        <v>13</v>
      </c>
      <c r="V1755" s="58" t="s">
        <v>7330</v>
      </c>
      <c r="W1755" s="58" t="s">
        <v>7330</v>
      </c>
      <c r="X1755" s="58" t="s">
        <v>13</v>
      </c>
      <c r="Y1755" s="58" t="s">
        <v>13</v>
      </c>
      <c r="Z1755" s="58" t="s">
        <v>13</v>
      </c>
      <c r="AA1755" s="58" t="s">
        <v>13</v>
      </c>
      <c r="AB1755" s="58" t="s">
        <v>13</v>
      </c>
      <c r="AC1755" s="56" t="s">
        <v>13</v>
      </c>
      <c r="AD1755" s="56" t="s">
        <v>13</v>
      </c>
      <c r="AE1755" s="56" t="s">
        <v>13</v>
      </c>
      <c r="AF1755" s="56" t="s">
        <v>13</v>
      </c>
      <c r="AG1755" s="56" t="s">
        <v>7330</v>
      </c>
      <c r="AH1755" s="56" t="s">
        <v>13</v>
      </c>
    </row>
    <row r="1756" spans="1:34" ht="24.9" customHeight="1" x14ac:dyDescent="0.3">
      <c r="A1756" s="54" t="s">
        <v>2509</v>
      </c>
      <c r="B1756" s="55" t="s">
        <v>2507</v>
      </c>
      <c r="C1756" s="56" t="s">
        <v>1547</v>
      </c>
      <c r="D1756" s="56" t="s">
        <v>2508</v>
      </c>
      <c r="E1756" s="56">
        <v>2</v>
      </c>
      <c r="F1756" s="56">
        <v>0</v>
      </c>
      <c r="G1756" s="56">
        <v>0</v>
      </c>
      <c r="H1756" s="56">
        <v>2</v>
      </c>
      <c r="I1756" s="56">
        <v>38</v>
      </c>
      <c r="J1756" s="104">
        <v>5.2631578947368418E-2</v>
      </c>
      <c r="K1756" s="56" t="s">
        <v>2510</v>
      </c>
      <c r="L1756" s="56" t="s">
        <v>2511</v>
      </c>
      <c r="M1756" s="56" t="s">
        <v>1547</v>
      </c>
      <c r="N1756" s="56" t="s">
        <v>7372</v>
      </c>
      <c r="O1756" s="56"/>
      <c r="P1756" s="56"/>
      <c r="Q1756" s="56"/>
      <c r="R1756" s="56" t="s">
        <v>18</v>
      </c>
      <c r="S1756" s="56" t="s">
        <v>644</v>
      </c>
      <c r="T1756" s="58" t="s">
        <v>7330</v>
      </c>
      <c r="U1756" s="56" t="s">
        <v>13</v>
      </c>
      <c r="V1756" s="58" t="s">
        <v>13</v>
      </c>
      <c r="W1756" s="58" t="s">
        <v>7330</v>
      </c>
      <c r="X1756" s="58" t="s">
        <v>13</v>
      </c>
      <c r="Y1756" s="58" t="s">
        <v>13</v>
      </c>
      <c r="Z1756" s="58" t="s">
        <v>13</v>
      </c>
      <c r="AA1756" s="58" t="s">
        <v>13</v>
      </c>
      <c r="AB1756" s="58" t="s">
        <v>13</v>
      </c>
      <c r="AC1756" s="56" t="s">
        <v>7330</v>
      </c>
      <c r="AD1756" s="56" t="s">
        <v>13</v>
      </c>
      <c r="AE1756" s="56" t="s">
        <v>13</v>
      </c>
      <c r="AF1756" s="56" t="s">
        <v>7330</v>
      </c>
      <c r="AG1756" s="56" t="s">
        <v>13</v>
      </c>
      <c r="AH1756" s="56" t="s">
        <v>13</v>
      </c>
    </row>
    <row r="1757" spans="1:34" ht="24.9" customHeight="1" x14ac:dyDescent="0.3">
      <c r="A1757" s="54" t="s">
        <v>5824</v>
      </c>
      <c r="B1757" s="55" t="s">
        <v>5818</v>
      </c>
      <c r="C1757" s="56" t="s">
        <v>5822</v>
      </c>
      <c r="D1757" s="56" t="s">
        <v>5819</v>
      </c>
      <c r="E1757" s="56">
        <v>1</v>
      </c>
      <c r="F1757" s="56">
        <v>1</v>
      </c>
      <c r="G1757" s="56">
        <v>2</v>
      </c>
      <c r="H1757" s="56">
        <v>4</v>
      </c>
      <c r="I1757" s="56">
        <v>22</v>
      </c>
      <c r="J1757" s="104">
        <v>0.18181818181818182</v>
      </c>
      <c r="K1757" s="56" t="s">
        <v>5825</v>
      </c>
      <c r="L1757" s="56" t="s">
        <v>5823</v>
      </c>
      <c r="M1757" s="56" t="s">
        <v>5822</v>
      </c>
      <c r="N1757" s="56">
        <v>100</v>
      </c>
      <c r="O1757" s="56"/>
      <c r="P1757" s="56"/>
      <c r="Q1757" s="56"/>
      <c r="R1757" s="56" t="s">
        <v>18</v>
      </c>
      <c r="S1757" s="56" t="s">
        <v>102</v>
      </c>
      <c r="T1757" s="58" t="s">
        <v>13</v>
      </c>
      <c r="U1757" s="56" t="s">
        <v>13</v>
      </c>
      <c r="V1757" s="58" t="s">
        <v>7330</v>
      </c>
      <c r="W1757" s="58" t="s">
        <v>13</v>
      </c>
      <c r="X1757" s="58" t="s">
        <v>13</v>
      </c>
      <c r="Y1757" s="58" t="s">
        <v>7330</v>
      </c>
      <c r="Z1757" s="58" t="s">
        <v>13</v>
      </c>
      <c r="AA1757" s="58" t="s">
        <v>13</v>
      </c>
      <c r="AB1757" s="58" t="s">
        <v>13</v>
      </c>
      <c r="AC1757" s="56" t="s">
        <v>13</v>
      </c>
      <c r="AD1757" s="56" t="s">
        <v>7330</v>
      </c>
      <c r="AE1757" s="56" t="s">
        <v>13</v>
      </c>
      <c r="AF1757" s="56" t="s">
        <v>13</v>
      </c>
      <c r="AG1757" s="56" t="s">
        <v>13</v>
      </c>
      <c r="AH1757" s="56" t="s">
        <v>13</v>
      </c>
    </row>
    <row r="1758" spans="1:34" ht="24.9" customHeight="1" x14ac:dyDescent="0.3">
      <c r="A1758" s="54" t="s">
        <v>5277</v>
      </c>
      <c r="B1758" s="55" t="s">
        <v>5270</v>
      </c>
      <c r="C1758" s="56" t="s">
        <v>5274</v>
      </c>
      <c r="D1758" s="56" t="s">
        <v>5271</v>
      </c>
      <c r="E1758" s="56">
        <v>9</v>
      </c>
      <c r="F1758" s="56">
        <v>1</v>
      </c>
      <c r="G1758" s="56">
        <v>10</v>
      </c>
      <c r="H1758" s="56">
        <v>20</v>
      </c>
      <c r="I1758" s="56">
        <v>42</v>
      </c>
      <c r="J1758" s="104">
        <v>0.47599999999999998</v>
      </c>
      <c r="K1758" s="56" t="s">
        <v>5278</v>
      </c>
      <c r="L1758" s="56" t="s">
        <v>5275</v>
      </c>
      <c r="M1758" s="56" t="s">
        <v>5276</v>
      </c>
      <c r="N1758" s="56">
        <v>100</v>
      </c>
      <c r="O1758" s="56"/>
      <c r="P1758" s="56"/>
      <c r="Q1758" s="56"/>
      <c r="R1758" s="56" t="s">
        <v>18</v>
      </c>
      <c r="S1758" s="56" t="s">
        <v>680</v>
      </c>
      <c r="T1758" s="58" t="s">
        <v>13</v>
      </c>
      <c r="U1758" s="56" t="s">
        <v>13</v>
      </c>
      <c r="V1758" s="58" t="s">
        <v>7330</v>
      </c>
      <c r="W1758" s="58" t="s">
        <v>13</v>
      </c>
      <c r="X1758" s="58" t="s">
        <v>13</v>
      </c>
      <c r="Y1758" s="58" t="s">
        <v>7330</v>
      </c>
      <c r="Z1758" s="58" t="s">
        <v>13</v>
      </c>
      <c r="AA1758" s="58" t="s">
        <v>7330</v>
      </c>
      <c r="AB1758" s="58" t="s">
        <v>13</v>
      </c>
      <c r="AC1758" s="56" t="s">
        <v>13</v>
      </c>
      <c r="AD1758" s="56" t="s">
        <v>13</v>
      </c>
      <c r="AE1758" s="56" t="s">
        <v>7330</v>
      </c>
      <c r="AF1758" s="56" t="s">
        <v>13</v>
      </c>
      <c r="AG1758" s="56" t="s">
        <v>13</v>
      </c>
      <c r="AH1758" s="56" t="s">
        <v>7330</v>
      </c>
    </row>
    <row r="1759" spans="1:34" ht="24.9" customHeight="1" x14ac:dyDescent="0.3">
      <c r="A1759" s="59" t="s">
        <v>4791</v>
      </c>
      <c r="B1759" s="60" t="s">
        <v>4785</v>
      </c>
      <c r="C1759" s="57" t="s">
        <v>4789</v>
      </c>
      <c r="D1759" s="57" t="s">
        <v>4786</v>
      </c>
      <c r="E1759" s="57">
        <v>3</v>
      </c>
      <c r="F1759" s="57">
        <v>4</v>
      </c>
      <c r="G1759" s="57">
        <v>2</v>
      </c>
      <c r="H1759" s="57">
        <v>9</v>
      </c>
      <c r="I1759" s="57">
        <v>29</v>
      </c>
      <c r="J1759" s="104">
        <v>0.31034482758620691</v>
      </c>
      <c r="K1759" s="56" t="s">
        <v>4792</v>
      </c>
      <c r="L1759" s="57" t="s">
        <v>4790</v>
      </c>
      <c r="M1759" s="57" t="s">
        <v>4789</v>
      </c>
      <c r="N1759" s="57">
        <v>100</v>
      </c>
      <c r="O1759" s="57"/>
      <c r="P1759" s="57"/>
      <c r="Q1759" s="57"/>
      <c r="R1759" s="57" t="s">
        <v>18</v>
      </c>
      <c r="S1759" s="57" t="s">
        <v>55</v>
      </c>
      <c r="T1759" s="61" t="s">
        <v>13</v>
      </c>
      <c r="U1759" s="56" t="s">
        <v>7330</v>
      </c>
      <c r="V1759" s="61" t="s">
        <v>13</v>
      </c>
      <c r="W1759" s="61" t="s">
        <v>13</v>
      </c>
      <c r="X1759" s="61" t="s">
        <v>7330</v>
      </c>
      <c r="Y1759" s="61" t="s">
        <v>13</v>
      </c>
      <c r="Z1759" s="61" t="s">
        <v>13</v>
      </c>
      <c r="AA1759" s="61" t="s">
        <v>13</v>
      </c>
      <c r="AB1759" s="61" t="s">
        <v>13</v>
      </c>
      <c r="AC1759" s="56" t="s">
        <v>13</v>
      </c>
      <c r="AD1759" s="56" t="s">
        <v>13</v>
      </c>
      <c r="AE1759" s="56" t="s">
        <v>13</v>
      </c>
      <c r="AF1759" s="56" t="s">
        <v>13</v>
      </c>
      <c r="AG1759" s="56" t="s">
        <v>13</v>
      </c>
      <c r="AH1759" s="56" t="s">
        <v>13</v>
      </c>
    </row>
    <row r="1760" spans="1:34" ht="24.9" customHeight="1" x14ac:dyDescent="0.3">
      <c r="A1760" s="54" t="s">
        <v>5323</v>
      </c>
      <c r="B1760" s="55" t="s">
        <v>5321</v>
      </c>
      <c r="C1760" s="56" t="s">
        <v>5325</v>
      </c>
      <c r="D1760" s="56" t="s">
        <v>5322</v>
      </c>
      <c r="E1760" s="56">
        <v>1</v>
      </c>
      <c r="F1760" s="56">
        <v>0</v>
      </c>
      <c r="G1760" s="56">
        <v>5</v>
      </c>
      <c r="H1760" s="56">
        <v>6</v>
      </c>
      <c r="I1760" s="56">
        <v>6</v>
      </c>
      <c r="J1760" s="104">
        <v>1</v>
      </c>
      <c r="K1760" s="56" t="s">
        <v>5324</v>
      </c>
      <c r="L1760" s="56" t="s">
        <v>5326</v>
      </c>
      <c r="M1760" s="56" t="s">
        <v>5327</v>
      </c>
      <c r="N1760" s="56">
        <v>100</v>
      </c>
      <c r="O1760" s="56"/>
      <c r="P1760" s="56"/>
      <c r="Q1760" s="56"/>
      <c r="R1760" s="56" t="s">
        <v>18</v>
      </c>
      <c r="S1760" s="56" t="s">
        <v>680</v>
      </c>
      <c r="T1760" s="58" t="s">
        <v>13</v>
      </c>
      <c r="U1760" s="56" t="s">
        <v>13</v>
      </c>
      <c r="V1760" s="58" t="s">
        <v>7330</v>
      </c>
      <c r="W1760" s="58" t="s">
        <v>13</v>
      </c>
      <c r="X1760" s="58" t="s">
        <v>13</v>
      </c>
      <c r="Y1760" s="58" t="s">
        <v>7330</v>
      </c>
      <c r="Z1760" s="58" t="s">
        <v>13</v>
      </c>
      <c r="AA1760" s="58" t="s">
        <v>13</v>
      </c>
      <c r="AB1760" s="58" t="s">
        <v>7330</v>
      </c>
      <c r="AC1760" s="56" t="s">
        <v>13</v>
      </c>
      <c r="AD1760" s="56" t="s">
        <v>13</v>
      </c>
      <c r="AE1760" s="56" t="s">
        <v>7330</v>
      </c>
      <c r="AF1760" s="56" t="s">
        <v>13</v>
      </c>
      <c r="AG1760" s="56" t="s">
        <v>13</v>
      </c>
      <c r="AH1760" s="56" t="s">
        <v>7330</v>
      </c>
    </row>
    <row r="1761" spans="1:34" ht="24.9" customHeight="1" x14ac:dyDescent="0.3">
      <c r="A1761" s="54" t="s">
        <v>2025</v>
      </c>
      <c r="B1761" s="55" t="s">
        <v>2002</v>
      </c>
      <c r="C1761" s="56" t="s">
        <v>2006</v>
      </c>
      <c r="D1761" s="56" t="s">
        <v>2003</v>
      </c>
      <c r="E1761" s="56">
        <v>5</v>
      </c>
      <c r="F1761" s="56">
        <v>3</v>
      </c>
      <c r="G1761" s="56">
        <v>5</v>
      </c>
      <c r="H1761" s="56">
        <v>13</v>
      </c>
      <c r="I1761" s="56">
        <v>26</v>
      </c>
      <c r="J1761" s="104">
        <v>0.5</v>
      </c>
      <c r="K1761" s="56" t="s">
        <v>2026</v>
      </c>
      <c r="L1761" s="56" t="s">
        <v>2007</v>
      </c>
      <c r="M1761" s="56" t="s">
        <v>2006</v>
      </c>
      <c r="N1761" s="56">
        <v>100</v>
      </c>
      <c r="O1761" s="56"/>
      <c r="P1761" s="56"/>
      <c r="Q1761" s="56"/>
      <c r="R1761" s="56" t="s">
        <v>18</v>
      </c>
      <c r="S1761" s="57" t="s">
        <v>55</v>
      </c>
      <c r="T1761" s="58" t="s">
        <v>7330</v>
      </c>
      <c r="U1761" s="56" t="s">
        <v>13</v>
      </c>
      <c r="V1761" s="58" t="s">
        <v>13</v>
      </c>
      <c r="W1761" s="58" t="s">
        <v>7330</v>
      </c>
      <c r="X1761" s="58" t="s">
        <v>13</v>
      </c>
      <c r="Y1761" s="58" t="s">
        <v>13</v>
      </c>
      <c r="Z1761" s="58" t="s">
        <v>13</v>
      </c>
      <c r="AA1761" s="58" t="s">
        <v>13</v>
      </c>
      <c r="AB1761" s="58" t="s">
        <v>13</v>
      </c>
      <c r="AC1761" s="56" t="s">
        <v>13</v>
      </c>
      <c r="AD1761" s="56" t="s">
        <v>13</v>
      </c>
      <c r="AE1761" s="56" t="s">
        <v>13</v>
      </c>
      <c r="AF1761" s="56" t="s">
        <v>13</v>
      </c>
      <c r="AG1761" s="56" t="s">
        <v>13</v>
      </c>
      <c r="AH1761" s="56" t="s">
        <v>13</v>
      </c>
    </row>
    <row r="1762" spans="1:34" ht="24.9" customHeight="1" x14ac:dyDescent="0.3">
      <c r="A1762" s="54" t="s">
        <v>5956</v>
      </c>
      <c r="B1762" s="55" t="s">
        <v>5954</v>
      </c>
      <c r="C1762" s="56" t="s">
        <v>5958</v>
      </c>
      <c r="D1762" s="56" t="s">
        <v>5955</v>
      </c>
      <c r="E1762" s="56">
        <v>0</v>
      </c>
      <c r="F1762" s="56">
        <v>0</v>
      </c>
      <c r="G1762" s="56">
        <v>2</v>
      </c>
      <c r="H1762" s="56">
        <v>2</v>
      </c>
      <c r="I1762" s="56">
        <v>22</v>
      </c>
      <c r="J1762" s="104">
        <v>9.0909090909090912E-2</v>
      </c>
      <c r="K1762" s="56" t="s">
        <v>5957</v>
      </c>
      <c r="L1762" s="56" t="s">
        <v>5959</v>
      </c>
      <c r="M1762" s="56" t="s">
        <v>5960</v>
      </c>
      <c r="N1762" s="56">
        <v>100</v>
      </c>
      <c r="O1762" s="56"/>
      <c r="P1762" s="56"/>
      <c r="Q1762" s="56"/>
      <c r="R1762" s="56" t="s">
        <v>18</v>
      </c>
      <c r="S1762" s="56" t="s">
        <v>403</v>
      </c>
      <c r="T1762" s="58" t="s">
        <v>13</v>
      </c>
      <c r="U1762" s="56" t="s">
        <v>13</v>
      </c>
      <c r="V1762" s="58" t="s">
        <v>7330</v>
      </c>
      <c r="W1762" s="58" t="s">
        <v>13</v>
      </c>
      <c r="X1762" s="58" t="s">
        <v>13</v>
      </c>
      <c r="Y1762" s="58" t="s">
        <v>7330</v>
      </c>
      <c r="Z1762" s="58" t="s">
        <v>13</v>
      </c>
      <c r="AA1762" s="58" t="s">
        <v>7330</v>
      </c>
      <c r="AB1762" s="58" t="s">
        <v>13</v>
      </c>
      <c r="AC1762" s="56" t="s">
        <v>13</v>
      </c>
      <c r="AD1762" s="56" t="s">
        <v>7330</v>
      </c>
      <c r="AE1762" s="56" t="s">
        <v>13</v>
      </c>
      <c r="AF1762" s="56" t="s">
        <v>13</v>
      </c>
      <c r="AG1762" s="56" t="s">
        <v>13</v>
      </c>
      <c r="AH1762" s="56" t="s">
        <v>13</v>
      </c>
    </row>
    <row r="1763" spans="1:34" ht="24.9" customHeight="1" x14ac:dyDescent="0.3">
      <c r="A1763" s="54" t="s">
        <v>7182</v>
      </c>
      <c r="B1763" s="55" t="s">
        <v>7171</v>
      </c>
      <c r="C1763" s="56" t="s">
        <v>7175</v>
      </c>
      <c r="D1763" s="56" t="s">
        <v>7172</v>
      </c>
      <c r="E1763" s="56">
        <v>6</v>
      </c>
      <c r="F1763" s="56">
        <v>3</v>
      </c>
      <c r="G1763" s="56">
        <v>3</v>
      </c>
      <c r="H1763" s="56">
        <v>12</v>
      </c>
      <c r="I1763" s="56">
        <v>28</v>
      </c>
      <c r="J1763" s="104">
        <v>0.42857142857142855</v>
      </c>
      <c r="K1763" s="56" t="s">
        <v>7183</v>
      </c>
      <c r="L1763" s="56" t="s">
        <v>7176</v>
      </c>
      <c r="M1763" s="56" t="s">
        <v>7177</v>
      </c>
      <c r="N1763" s="56">
        <v>100</v>
      </c>
      <c r="O1763" s="56"/>
      <c r="P1763" s="56"/>
      <c r="Q1763" s="56"/>
      <c r="R1763" s="56" t="s">
        <v>18</v>
      </c>
      <c r="S1763" s="56" t="s">
        <v>79</v>
      </c>
      <c r="T1763" s="58" t="s">
        <v>13</v>
      </c>
      <c r="U1763" s="56" t="s">
        <v>13</v>
      </c>
      <c r="V1763" s="58" t="s">
        <v>7330</v>
      </c>
      <c r="W1763" s="58" t="s">
        <v>13</v>
      </c>
      <c r="X1763" s="58" t="s">
        <v>13</v>
      </c>
      <c r="Y1763" s="58" t="s">
        <v>7330</v>
      </c>
      <c r="Z1763" s="58" t="s">
        <v>13</v>
      </c>
      <c r="AA1763" s="58" t="s">
        <v>7330</v>
      </c>
      <c r="AB1763" s="58" t="s">
        <v>13</v>
      </c>
      <c r="AC1763" s="56" t="s">
        <v>13</v>
      </c>
      <c r="AD1763" s="56" t="s">
        <v>13</v>
      </c>
      <c r="AE1763" s="56" t="s">
        <v>7330</v>
      </c>
      <c r="AF1763" s="56" t="s">
        <v>13</v>
      </c>
      <c r="AG1763" s="56" t="s">
        <v>13</v>
      </c>
      <c r="AH1763" s="56" t="s">
        <v>7330</v>
      </c>
    </row>
    <row r="1764" spans="1:34" ht="24.9" customHeight="1" x14ac:dyDescent="0.3">
      <c r="A1764" s="54" t="s">
        <v>7190</v>
      </c>
      <c r="B1764" s="55" t="s">
        <v>7171</v>
      </c>
      <c r="C1764" s="56" t="s">
        <v>7175</v>
      </c>
      <c r="D1764" s="56" t="s">
        <v>7172</v>
      </c>
      <c r="E1764" s="56">
        <v>6</v>
      </c>
      <c r="F1764" s="56">
        <v>3</v>
      </c>
      <c r="G1764" s="56">
        <v>3</v>
      </c>
      <c r="H1764" s="56">
        <v>12</v>
      </c>
      <c r="I1764" s="56">
        <v>28</v>
      </c>
      <c r="J1764" s="104">
        <v>0.42857142857142855</v>
      </c>
      <c r="K1764" s="56" t="s">
        <v>7183</v>
      </c>
      <c r="L1764" s="56" t="s">
        <v>7176</v>
      </c>
      <c r="M1764" s="56" t="s">
        <v>7177</v>
      </c>
      <c r="N1764" s="56">
        <v>100</v>
      </c>
      <c r="O1764" s="56"/>
      <c r="P1764" s="56"/>
      <c r="Q1764" s="56"/>
      <c r="R1764" s="56" t="s">
        <v>18</v>
      </c>
      <c r="S1764" s="56" t="s">
        <v>79</v>
      </c>
      <c r="T1764" s="58" t="s">
        <v>7330</v>
      </c>
      <c r="U1764" s="56" t="s">
        <v>13</v>
      </c>
      <c r="V1764" s="58" t="s">
        <v>13</v>
      </c>
      <c r="W1764" s="58" t="s">
        <v>7330</v>
      </c>
      <c r="X1764" s="58" t="s">
        <v>13</v>
      </c>
      <c r="Y1764" s="58" t="s">
        <v>13</v>
      </c>
      <c r="Z1764" s="58" t="s">
        <v>13</v>
      </c>
      <c r="AA1764" s="58" t="s">
        <v>13</v>
      </c>
      <c r="AB1764" s="58" t="s">
        <v>13</v>
      </c>
      <c r="AC1764" s="56" t="s">
        <v>13</v>
      </c>
      <c r="AD1764" s="56" t="s">
        <v>13</v>
      </c>
      <c r="AE1764" s="56" t="s">
        <v>13</v>
      </c>
      <c r="AF1764" s="56" t="s">
        <v>13</v>
      </c>
      <c r="AG1764" s="56" t="s">
        <v>13</v>
      </c>
      <c r="AH1764" s="56" t="s">
        <v>13</v>
      </c>
    </row>
    <row r="1765" spans="1:34" ht="24.9" customHeight="1" x14ac:dyDescent="0.3">
      <c r="A1765" s="59" t="s">
        <v>1599</v>
      </c>
      <c r="B1765" s="60" t="s">
        <v>1597</v>
      </c>
      <c r="C1765" s="57" t="s">
        <v>1601</v>
      </c>
      <c r="D1765" s="57" t="s">
        <v>1598</v>
      </c>
      <c r="E1765" s="57">
        <v>4</v>
      </c>
      <c r="F1765" s="57">
        <v>3</v>
      </c>
      <c r="G1765" s="57">
        <v>3</v>
      </c>
      <c r="H1765" s="57">
        <v>10</v>
      </c>
      <c r="I1765" s="57">
        <v>50</v>
      </c>
      <c r="J1765" s="104">
        <v>0.2</v>
      </c>
      <c r="K1765" s="56" t="s">
        <v>1600</v>
      </c>
      <c r="L1765" s="57" t="s">
        <v>1602</v>
      </c>
      <c r="M1765" s="57" t="s">
        <v>1601</v>
      </c>
      <c r="N1765" s="57" t="s">
        <v>7375</v>
      </c>
      <c r="O1765" s="57"/>
      <c r="P1765" s="57"/>
      <c r="Q1765" s="57"/>
      <c r="R1765" s="57" t="s">
        <v>18</v>
      </c>
      <c r="S1765" s="57" t="s">
        <v>55</v>
      </c>
      <c r="T1765" s="61" t="s">
        <v>13</v>
      </c>
      <c r="U1765" s="56" t="s">
        <v>7330</v>
      </c>
      <c r="V1765" s="61" t="s">
        <v>13</v>
      </c>
      <c r="W1765" s="61" t="s">
        <v>13</v>
      </c>
      <c r="X1765" s="61" t="s">
        <v>13</v>
      </c>
      <c r="Y1765" s="61" t="s">
        <v>13</v>
      </c>
      <c r="Z1765" s="61" t="s">
        <v>13</v>
      </c>
      <c r="AA1765" s="61" t="s">
        <v>13</v>
      </c>
      <c r="AB1765" s="61" t="s">
        <v>13</v>
      </c>
      <c r="AC1765" s="56" t="s">
        <v>13</v>
      </c>
      <c r="AD1765" s="56" t="s">
        <v>7330</v>
      </c>
      <c r="AE1765" s="56" t="s">
        <v>13</v>
      </c>
      <c r="AF1765" s="56" t="s">
        <v>13</v>
      </c>
      <c r="AG1765" s="56" t="s">
        <v>13</v>
      </c>
      <c r="AH1765" s="56" t="s">
        <v>13</v>
      </c>
    </row>
    <row r="1766" spans="1:34" ht="24.9" customHeight="1" x14ac:dyDescent="0.3">
      <c r="A1766" s="54" t="s">
        <v>795</v>
      </c>
      <c r="B1766" s="55" t="s">
        <v>793</v>
      </c>
      <c r="C1766" s="56" t="s">
        <v>797</v>
      </c>
      <c r="D1766" s="56" t="s">
        <v>794</v>
      </c>
      <c r="E1766" s="56">
        <v>6</v>
      </c>
      <c r="F1766" s="56">
        <v>0</v>
      </c>
      <c r="G1766" s="56">
        <v>5</v>
      </c>
      <c r="H1766" s="56">
        <v>11</v>
      </c>
      <c r="I1766" s="56">
        <v>30</v>
      </c>
      <c r="J1766" s="104">
        <v>0.36666666666666664</v>
      </c>
      <c r="K1766" s="56" t="s">
        <v>796</v>
      </c>
      <c r="L1766" s="56" t="s">
        <v>798</v>
      </c>
      <c r="M1766" s="56" t="s">
        <v>797</v>
      </c>
      <c r="N1766" s="56">
        <v>100</v>
      </c>
      <c r="O1766" s="56"/>
      <c r="P1766" s="56"/>
      <c r="Q1766" s="56"/>
      <c r="R1766" s="56" t="s">
        <v>18</v>
      </c>
      <c r="S1766" s="56" t="s">
        <v>465</v>
      </c>
      <c r="T1766" s="58" t="s">
        <v>13</v>
      </c>
      <c r="U1766" s="56" t="s">
        <v>13</v>
      </c>
      <c r="V1766" s="58" t="s">
        <v>7330</v>
      </c>
      <c r="W1766" s="58" t="s">
        <v>13</v>
      </c>
      <c r="X1766" s="58" t="s">
        <v>13</v>
      </c>
      <c r="Y1766" s="58" t="s">
        <v>7330</v>
      </c>
      <c r="Z1766" s="58" t="s">
        <v>13</v>
      </c>
      <c r="AA1766" s="58" t="s">
        <v>7330</v>
      </c>
      <c r="AB1766" s="58" t="s">
        <v>13</v>
      </c>
      <c r="AC1766" s="56" t="s">
        <v>13</v>
      </c>
      <c r="AD1766" s="56" t="s">
        <v>13</v>
      </c>
      <c r="AE1766" s="56" t="s">
        <v>7330</v>
      </c>
      <c r="AF1766" s="56" t="s">
        <v>13</v>
      </c>
      <c r="AG1766" s="56" t="s">
        <v>13</v>
      </c>
      <c r="AH1766" s="56" t="s">
        <v>13</v>
      </c>
    </row>
    <row r="1767" spans="1:34" ht="24.9" customHeight="1" x14ac:dyDescent="0.3">
      <c r="A1767" s="59" t="s">
        <v>6975</v>
      </c>
      <c r="B1767" s="60" t="s">
        <v>6973</v>
      </c>
      <c r="C1767" s="57" t="s">
        <v>6977</v>
      </c>
      <c r="D1767" s="57" t="s">
        <v>6974</v>
      </c>
      <c r="E1767" s="57">
        <v>0</v>
      </c>
      <c r="F1767" s="57">
        <v>1</v>
      </c>
      <c r="G1767" s="57">
        <v>0</v>
      </c>
      <c r="H1767" s="57">
        <v>1</v>
      </c>
      <c r="I1767" s="57">
        <v>10</v>
      </c>
      <c r="J1767" s="104">
        <v>0.1</v>
      </c>
      <c r="K1767" s="56" t="s">
        <v>6976</v>
      </c>
      <c r="L1767" s="57" t="s">
        <v>6978</v>
      </c>
      <c r="M1767" s="57" t="s">
        <v>6977</v>
      </c>
      <c r="N1767" s="57">
        <v>100</v>
      </c>
      <c r="O1767" s="57"/>
      <c r="P1767" s="57"/>
      <c r="Q1767" s="57"/>
      <c r="R1767" s="57" t="s">
        <v>18</v>
      </c>
      <c r="S1767" s="57" t="s">
        <v>868</v>
      </c>
      <c r="T1767" s="61" t="s">
        <v>13</v>
      </c>
      <c r="U1767" s="56" t="s">
        <v>7330</v>
      </c>
      <c r="V1767" s="61" t="s">
        <v>13</v>
      </c>
      <c r="W1767" s="61" t="s">
        <v>13</v>
      </c>
      <c r="X1767" s="61" t="s">
        <v>7330</v>
      </c>
      <c r="Y1767" s="61" t="s">
        <v>13</v>
      </c>
      <c r="Z1767" s="61" t="s">
        <v>13</v>
      </c>
      <c r="AA1767" s="61" t="s">
        <v>13</v>
      </c>
      <c r="AB1767" s="61" t="s">
        <v>13</v>
      </c>
      <c r="AC1767" s="56" t="s">
        <v>13</v>
      </c>
      <c r="AD1767" s="56" t="s">
        <v>13</v>
      </c>
      <c r="AE1767" s="56" t="s">
        <v>13</v>
      </c>
      <c r="AF1767" s="56" t="s">
        <v>13</v>
      </c>
      <c r="AG1767" s="56" t="s">
        <v>13</v>
      </c>
      <c r="AH1767" s="56" t="s">
        <v>13</v>
      </c>
    </row>
    <row r="1768" spans="1:34" ht="24.9" customHeight="1" x14ac:dyDescent="0.3">
      <c r="A1768" s="54" t="s">
        <v>738</v>
      </c>
      <c r="B1768" s="55" t="s">
        <v>726</v>
      </c>
      <c r="C1768" s="56" t="s">
        <v>729</v>
      </c>
      <c r="D1768" s="56"/>
      <c r="E1768" s="56">
        <v>6</v>
      </c>
      <c r="F1768" s="56">
        <v>2</v>
      </c>
      <c r="G1768" s="56">
        <v>2</v>
      </c>
      <c r="H1768" s="56">
        <v>10</v>
      </c>
      <c r="I1768" s="56">
        <v>30</v>
      </c>
      <c r="J1768" s="104">
        <v>0.33333333333333331</v>
      </c>
      <c r="K1768" s="56" t="s">
        <v>739</v>
      </c>
      <c r="L1768" s="56" t="s">
        <v>730</v>
      </c>
      <c r="M1768" s="56" t="s">
        <v>731</v>
      </c>
      <c r="N1768" s="56">
        <v>100</v>
      </c>
      <c r="O1768" s="56"/>
      <c r="P1768" s="56"/>
      <c r="Q1768" s="56"/>
      <c r="R1768" s="56" t="s">
        <v>18</v>
      </c>
      <c r="S1768" s="56" t="s">
        <v>644</v>
      </c>
      <c r="T1768" s="58" t="s">
        <v>7330</v>
      </c>
      <c r="U1768" s="56" t="s">
        <v>13</v>
      </c>
      <c r="V1768" s="58" t="s">
        <v>13</v>
      </c>
      <c r="W1768" s="58" t="s">
        <v>7330</v>
      </c>
      <c r="X1768" s="58" t="s">
        <v>13</v>
      </c>
      <c r="Y1768" s="58" t="s">
        <v>13</v>
      </c>
      <c r="Z1768" s="58" t="s">
        <v>13</v>
      </c>
      <c r="AA1768" s="58" t="s">
        <v>13</v>
      </c>
      <c r="AB1768" s="58" t="s">
        <v>13</v>
      </c>
      <c r="AC1768" s="56" t="s">
        <v>13</v>
      </c>
      <c r="AD1768" s="56" t="s">
        <v>13</v>
      </c>
      <c r="AE1768" s="56" t="s">
        <v>13</v>
      </c>
      <c r="AF1768" s="56" t="s">
        <v>13</v>
      </c>
      <c r="AG1768" s="56" t="s">
        <v>13</v>
      </c>
      <c r="AH1768" s="56" t="s">
        <v>13</v>
      </c>
    </row>
    <row r="1769" spans="1:34" ht="24.9" customHeight="1" x14ac:dyDescent="0.3">
      <c r="A1769" s="54" t="s">
        <v>2169</v>
      </c>
      <c r="B1769" s="55" t="s">
        <v>2167</v>
      </c>
      <c r="C1769" s="56" t="s">
        <v>2171</v>
      </c>
      <c r="D1769" s="56" t="s">
        <v>2168</v>
      </c>
      <c r="E1769" s="56">
        <v>1</v>
      </c>
      <c r="F1769" s="56">
        <v>0</v>
      </c>
      <c r="G1769" s="56">
        <v>0</v>
      </c>
      <c r="H1769" s="56">
        <v>1</v>
      </c>
      <c r="I1769" s="56">
        <v>7</v>
      </c>
      <c r="J1769" s="104">
        <v>0.14285714285714285</v>
      </c>
      <c r="K1769" s="56" t="s">
        <v>2170</v>
      </c>
      <c r="L1769" s="56" t="s">
        <v>2172</v>
      </c>
      <c r="M1769" s="56" t="s">
        <v>2173</v>
      </c>
      <c r="N1769" s="56" t="s">
        <v>7378</v>
      </c>
      <c r="O1769" s="56"/>
      <c r="P1769" s="56"/>
      <c r="Q1769" s="56"/>
      <c r="R1769" s="56" t="s">
        <v>18</v>
      </c>
      <c r="S1769" s="57" t="s">
        <v>91</v>
      </c>
      <c r="T1769" s="58" t="s">
        <v>7330</v>
      </c>
      <c r="U1769" s="56" t="s">
        <v>13</v>
      </c>
      <c r="V1769" s="58" t="s">
        <v>13</v>
      </c>
      <c r="W1769" s="58" t="s">
        <v>7330</v>
      </c>
      <c r="X1769" s="58" t="s">
        <v>13</v>
      </c>
      <c r="Y1769" s="58" t="s">
        <v>13</v>
      </c>
      <c r="Z1769" s="58" t="s">
        <v>13</v>
      </c>
      <c r="AA1769" s="58" t="s">
        <v>13</v>
      </c>
      <c r="AB1769" s="58" t="s">
        <v>13</v>
      </c>
      <c r="AC1769" s="56" t="s">
        <v>13</v>
      </c>
      <c r="AD1769" s="56" t="s">
        <v>13</v>
      </c>
      <c r="AE1769" s="56" t="s">
        <v>13</v>
      </c>
      <c r="AF1769" s="56" t="s">
        <v>13</v>
      </c>
      <c r="AG1769" s="56" t="s">
        <v>13</v>
      </c>
      <c r="AH1769" s="56" t="s">
        <v>13</v>
      </c>
    </row>
    <row r="1770" spans="1:34" ht="24.9" customHeight="1" x14ac:dyDescent="0.3">
      <c r="A1770" s="54" t="s">
        <v>1644</v>
      </c>
      <c r="B1770" s="55" t="s">
        <v>1631</v>
      </c>
      <c r="C1770" s="56" t="s">
        <v>1635</v>
      </c>
      <c r="D1770" s="56" t="s">
        <v>1632</v>
      </c>
      <c r="E1770" s="56">
        <v>4</v>
      </c>
      <c r="F1770" s="56">
        <v>1</v>
      </c>
      <c r="G1770" s="56">
        <v>3</v>
      </c>
      <c r="H1770" s="56">
        <v>8</v>
      </c>
      <c r="I1770" s="56">
        <v>38</v>
      </c>
      <c r="J1770" s="104">
        <v>0.21052631578947367</v>
      </c>
      <c r="K1770" s="56" t="s">
        <v>1645</v>
      </c>
      <c r="L1770" s="56" t="s">
        <v>1636</v>
      </c>
      <c r="M1770" s="56" t="s">
        <v>1637</v>
      </c>
      <c r="N1770" s="56" t="s">
        <v>7378</v>
      </c>
      <c r="O1770" s="56"/>
      <c r="P1770" s="56"/>
      <c r="Q1770" s="56"/>
      <c r="R1770" s="56" t="s">
        <v>18</v>
      </c>
      <c r="S1770" s="57" t="s">
        <v>130</v>
      </c>
      <c r="T1770" s="58" t="s">
        <v>7330</v>
      </c>
      <c r="U1770" s="56" t="s">
        <v>13</v>
      </c>
      <c r="V1770" s="58" t="s">
        <v>13</v>
      </c>
      <c r="W1770" s="58" t="s">
        <v>7330</v>
      </c>
      <c r="X1770" s="58" t="s">
        <v>13</v>
      </c>
      <c r="Y1770" s="58" t="s">
        <v>13</v>
      </c>
      <c r="Z1770" s="58" t="s">
        <v>13</v>
      </c>
      <c r="AA1770" s="58" t="s">
        <v>13</v>
      </c>
      <c r="AB1770" s="58" t="s">
        <v>13</v>
      </c>
      <c r="AC1770" s="56" t="s">
        <v>13</v>
      </c>
      <c r="AD1770" s="56" t="s">
        <v>13</v>
      </c>
      <c r="AE1770" s="56" t="s">
        <v>13</v>
      </c>
      <c r="AF1770" s="56" t="s">
        <v>13</v>
      </c>
      <c r="AG1770" s="56" t="s">
        <v>13</v>
      </c>
      <c r="AH1770" s="56" t="s">
        <v>13</v>
      </c>
    </row>
    <row r="1771" spans="1:34" ht="24.9" customHeight="1" x14ac:dyDescent="0.3">
      <c r="A1771" s="54" t="s">
        <v>996</v>
      </c>
      <c r="B1771" s="55" t="s">
        <v>990</v>
      </c>
      <c r="C1771" s="56" t="s">
        <v>994</v>
      </c>
      <c r="D1771" s="56" t="s">
        <v>991</v>
      </c>
      <c r="E1771" s="56">
        <v>3</v>
      </c>
      <c r="F1771" s="56">
        <v>0</v>
      </c>
      <c r="G1771" s="56">
        <v>0</v>
      </c>
      <c r="H1771" s="56">
        <v>3</v>
      </c>
      <c r="I1771" s="56">
        <v>22</v>
      </c>
      <c r="J1771" s="104">
        <v>0.13636363636363635</v>
      </c>
      <c r="K1771" s="56" t="s">
        <v>997</v>
      </c>
      <c r="L1771" s="56" t="s">
        <v>995</v>
      </c>
      <c r="M1771" s="56" t="s">
        <v>994</v>
      </c>
      <c r="N1771" s="56">
        <v>100</v>
      </c>
      <c r="O1771" s="56"/>
      <c r="P1771" s="56"/>
      <c r="Q1771" s="56"/>
      <c r="R1771" s="56" t="s">
        <v>18</v>
      </c>
      <c r="S1771" s="57" t="s">
        <v>55</v>
      </c>
      <c r="T1771" s="58" t="s">
        <v>7330</v>
      </c>
      <c r="U1771" s="56" t="s">
        <v>13</v>
      </c>
      <c r="V1771" s="58" t="s">
        <v>13</v>
      </c>
      <c r="W1771" s="58" t="s">
        <v>7330</v>
      </c>
      <c r="X1771" s="58" t="s">
        <v>13</v>
      </c>
      <c r="Y1771" s="58" t="s">
        <v>13</v>
      </c>
      <c r="Z1771" s="58" t="s">
        <v>13</v>
      </c>
      <c r="AA1771" s="58" t="s">
        <v>13</v>
      </c>
      <c r="AB1771" s="58" t="s">
        <v>13</v>
      </c>
      <c r="AC1771" s="56" t="s">
        <v>13</v>
      </c>
      <c r="AD1771" s="56" t="s">
        <v>13</v>
      </c>
      <c r="AE1771" s="56" t="s">
        <v>13</v>
      </c>
      <c r="AF1771" s="56" t="s">
        <v>13</v>
      </c>
      <c r="AG1771" s="56" t="s">
        <v>13</v>
      </c>
      <c r="AH1771" s="56" t="s">
        <v>13</v>
      </c>
    </row>
    <row r="1772" spans="1:34" ht="24.9" customHeight="1" x14ac:dyDescent="0.3">
      <c r="A1772" s="54" t="s">
        <v>5788</v>
      </c>
      <c r="B1772" s="55" t="s">
        <v>5786</v>
      </c>
      <c r="C1772" s="56" t="s">
        <v>5790</v>
      </c>
      <c r="D1772" s="56" t="s">
        <v>5787</v>
      </c>
      <c r="E1772" s="56">
        <v>1</v>
      </c>
      <c r="F1772" s="56">
        <v>0</v>
      </c>
      <c r="G1772" s="56">
        <v>0</v>
      </c>
      <c r="H1772" s="56">
        <v>1</v>
      </c>
      <c r="I1772" s="56">
        <v>6</v>
      </c>
      <c r="J1772" s="104">
        <v>0.16666666666666666</v>
      </c>
      <c r="K1772" s="56" t="s">
        <v>5789</v>
      </c>
      <c r="L1772" s="56" t="s">
        <v>5791</v>
      </c>
      <c r="M1772" s="56" t="s">
        <v>5790</v>
      </c>
      <c r="N1772" s="56" t="s">
        <v>7387</v>
      </c>
      <c r="O1772" s="56"/>
      <c r="P1772" s="56"/>
      <c r="Q1772" s="56"/>
      <c r="R1772" s="56" t="s">
        <v>18</v>
      </c>
      <c r="S1772" s="57" t="s">
        <v>418</v>
      </c>
      <c r="T1772" s="58" t="s">
        <v>7330</v>
      </c>
      <c r="U1772" s="56" t="s">
        <v>13</v>
      </c>
      <c r="V1772" s="58" t="s">
        <v>13</v>
      </c>
      <c r="W1772" s="58" t="s">
        <v>7330</v>
      </c>
      <c r="X1772" s="58" t="s">
        <v>13</v>
      </c>
      <c r="Y1772" s="58" t="s">
        <v>13</v>
      </c>
      <c r="Z1772" s="58" t="s">
        <v>13</v>
      </c>
      <c r="AA1772" s="58" t="s">
        <v>13</v>
      </c>
      <c r="AB1772" s="58" t="s">
        <v>13</v>
      </c>
      <c r="AC1772" s="56" t="s">
        <v>13</v>
      </c>
      <c r="AD1772" s="56" t="s">
        <v>13</v>
      </c>
      <c r="AE1772" s="56" t="s">
        <v>13</v>
      </c>
      <c r="AF1772" s="56" t="s">
        <v>13</v>
      </c>
      <c r="AG1772" s="56" t="s">
        <v>13</v>
      </c>
      <c r="AH1772" s="56" t="s">
        <v>13</v>
      </c>
    </row>
    <row r="1773" spans="1:34" ht="24.9" customHeight="1" x14ac:dyDescent="0.3">
      <c r="A1773" s="54" t="s">
        <v>6297</v>
      </c>
      <c r="B1773" s="55" t="s">
        <v>6290</v>
      </c>
      <c r="C1773" s="56" t="s">
        <v>6294</v>
      </c>
      <c r="D1773" s="56" t="s">
        <v>6291</v>
      </c>
      <c r="E1773" s="56">
        <v>1</v>
      </c>
      <c r="F1773" s="56">
        <v>1</v>
      </c>
      <c r="G1773" s="56">
        <v>0</v>
      </c>
      <c r="H1773" s="56">
        <v>2</v>
      </c>
      <c r="I1773" s="56">
        <v>56</v>
      </c>
      <c r="J1773" s="104">
        <v>3.5714285714285712E-2</v>
      </c>
      <c r="K1773" s="56" t="s">
        <v>6298</v>
      </c>
      <c r="L1773" s="56" t="s">
        <v>6295</v>
      </c>
      <c r="M1773" s="56" t="s">
        <v>6294</v>
      </c>
      <c r="N1773" s="56" t="s">
        <v>7387</v>
      </c>
      <c r="O1773" s="56"/>
      <c r="P1773" s="56"/>
      <c r="Q1773" s="56"/>
      <c r="R1773" s="56" t="s">
        <v>18</v>
      </c>
      <c r="S1773" s="57" t="s">
        <v>403</v>
      </c>
      <c r="T1773" s="58" t="s">
        <v>7330</v>
      </c>
      <c r="U1773" s="56" t="s">
        <v>13</v>
      </c>
      <c r="V1773" s="58" t="s">
        <v>13</v>
      </c>
      <c r="W1773" s="58" t="s">
        <v>7330</v>
      </c>
      <c r="X1773" s="58" t="s">
        <v>13</v>
      </c>
      <c r="Y1773" s="58" t="s">
        <v>13</v>
      </c>
      <c r="Z1773" s="58" t="s">
        <v>13</v>
      </c>
      <c r="AA1773" s="58" t="s">
        <v>13</v>
      </c>
      <c r="AB1773" s="58" t="s">
        <v>13</v>
      </c>
      <c r="AC1773" s="56" t="s">
        <v>13</v>
      </c>
      <c r="AD1773" s="56" t="s">
        <v>13</v>
      </c>
      <c r="AE1773" s="56" t="s">
        <v>13</v>
      </c>
      <c r="AF1773" s="56" t="s">
        <v>13</v>
      </c>
      <c r="AG1773" s="56" t="s">
        <v>13</v>
      </c>
      <c r="AH1773" s="56" t="s">
        <v>13</v>
      </c>
    </row>
    <row r="1774" spans="1:34" ht="24.9" customHeight="1" x14ac:dyDescent="0.3">
      <c r="A1774" s="54" t="s">
        <v>4262</v>
      </c>
      <c r="B1774" s="55" t="s">
        <v>4241</v>
      </c>
      <c r="C1774" s="56" t="s">
        <v>3581</v>
      </c>
      <c r="D1774" s="56" t="s">
        <v>4242</v>
      </c>
      <c r="E1774" s="56">
        <v>5</v>
      </c>
      <c r="F1774" s="56">
        <v>2</v>
      </c>
      <c r="G1774" s="56">
        <v>6</v>
      </c>
      <c r="H1774" s="56">
        <v>13</v>
      </c>
      <c r="I1774" s="56">
        <v>36</v>
      </c>
      <c r="J1774" s="104">
        <v>0.3611111111111111</v>
      </c>
      <c r="K1774" s="56" t="s">
        <v>4263</v>
      </c>
      <c r="L1774" s="56" t="s">
        <v>4245</v>
      </c>
      <c r="M1774" s="56" t="s">
        <v>4246</v>
      </c>
      <c r="N1774" s="56">
        <v>100</v>
      </c>
      <c r="O1774" s="56"/>
      <c r="P1774" s="56"/>
      <c r="Q1774" s="56"/>
      <c r="R1774" s="56" t="s">
        <v>18</v>
      </c>
      <c r="S1774" s="56" t="s">
        <v>465</v>
      </c>
      <c r="T1774" s="58" t="s">
        <v>7330</v>
      </c>
      <c r="U1774" s="56" t="s">
        <v>13</v>
      </c>
      <c r="V1774" s="58" t="s">
        <v>13</v>
      </c>
      <c r="W1774" s="58" t="s">
        <v>7330</v>
      </c>
      <c r="X1774" s="58" t="s">
        <v>13</v>
      </c>
      <c r="Y1774" s="58" t="s">
        <v>13</v>
      </c>
      <c r="Z1774" s="58" t="s">
        <v>7330</v>
      </c>
      <c r="AA1774" s="58" t="s">
        <v>13</v>
      </c>
      <c r="AB1774" s="58" t="s">
        <v>13</v>
      </c>
      <c r="AC1774" s="56" t="s">
        <v>7330</v>
      </c>
      <c r="AD1774" s="56" t="s">
        <v>13</v>
      </c>
      <c r="AE1774" s="56" t="s">
        <v>13</v>
      </c>
      <c r="AF1774" s="56" t="s">
        <v>7330</v>
      </c>
      <c r="AG1774" s="56" t="s">
        <v>13</v>
      </c>
      <c r="AH1774" s="56" t="s">
        <v>13</v>
      </c>
    </row>
    <row r="1775" spans="1:34" ht="24.9" customHeight="1" x14ac:dyDescent="0.3">
      <c r="A1775" s="54" t="s">
        <v>4254</v>
      </c>
      <c r="B1775" s="55" t="s">
        <v>4241</v>
      </c>
      <c r="C1775" s="56" t="s">
        <v>3581</v>
      </c>
      <c r="D1775" s="56" t="s">
        <v>4242</v>
      </c>
      <c r="E1775" s="56">
        <v>5</v>
      </c>
      <c r="F1775" s="56">
        <v>2</v>
      </c>
      <c r="G1775" s="56">
        <v>6</v>
      </c>
      <c r="H1775" s="56">
        <v>13</v>
      </c>
      <c r="I1775" s="56">
        <v>36</v>
      </c>
      <c r="J1775" s="104">
        <v>0.3611111111111111</v>
      </c>
      <c r="K1775" s="56" t="s">
        <v>4255</v>
      </c>
      <c r="L1775" s="56" t="s">
        <v>4245</v>
      </c>
      <c r="M1775" s="56" t="s">
        <v>4246</v>
      </c>
      <c r="N1775" s="56">
        <v>100</v>
      </c>
      <c r="O1775" s="56"/>
      <c r="P1775" s="56"/>
      <c r="Q1775" s="56"/>
      <c r="R1775" s="56" t="s">
        <v>18</v>
      </c>
      <c r="S1775" s="56" t="s">
        <v>465</v>
      </c>
      <c r="T1775" s="58" t="s">
        <v>13</v>
      </c>
      <c r="U1775" s="56" t="s">
        <v>13</v>
      </c>
      <c r="V1775" s="58" t="s">
        <v>7330</v>
      </c>
      <c r="W1775" s="58" t="s">
        <v>13</v>
      </c>
      <c r="X1775" s="58" t="s">
        <v>13</v>
      </c>
      <c r="Y1775" s="58" t="s">
        <v>7330</v>
      </c>
      <c r="Z1775" s="58" t="s">
        <v>13</v>
      </c>
      <c r="AA1775" s="58" t="s">
        <v>13</v>
      </c>
      <c r="AB1775" s="58" t="s">
        <v>7330</v>
      </c>
      <c r="AC1775" s="56" t="s">
        <v>13</v>
      </c>
      <c r="AD1775" s="56" t="s">
        <v>13</v>
      </c>
      <c r="AE1775" s="56" t="s">
        <v>7330</v>
      </c>
      <c r="AF1775" s="56" t="s">
        <v>13</v>
      </c>
      <c r="AG1775" s="56" t="s">
        <v>7330</v>
      </c>
      <c r="AH1775" s="56" t="s">
        <v>13</v>
      </c>
    </row>
    <row r="1776" spans="1:34" ht="24.9" customHeight="1" x14ac:dyDescent="0.3">
      <c r="A1776" s="54" t="s">
        <v>3519</v>
      </c>
      <c r="B1776" s="55" t="s">
        <v>3512</v>
      </c>
      <c r="C1776" s="56" t="s">
        <v>1471</v>
      </c>
      <c r="D1776" s="56"/>
      <c r="E1776" s="56">
        <v>0</v>
      </c>
      <c r="F1776" s="56">
        <v>0</v>
      </c>
      <c r="G1776" s="56">
        <v>2</v>
      </c>
      <c r="H1776" s="56">
        <v>2</v>
      </c>
      <c r="I1776" s="56">
        <v>13</v>
      </c>
      <c r="J1776" s="104">
        <v>0.15384615384615385</v>
      </c>
      <c r="K1776" s="56" t="s">
        <v>3520</v>
      </c>
      <c r="L1776" s="56" t="s">
        <v>3515</v>
      </c>
      <c r="M1776" s="56" t="s">
        <v>3516</v>
      </c>
      <c r="N1776" s="56" t="s">
        <v>7374</v>
      </c>
      <c r="O1776" s="56"/>
      <c r="P1776" s="56"/>
      <c r="Q1776" s="56"/>
      <c r="R1776" s="56" t="s">
        <v>18</v>
      </c>
      <c r="S1776" s="56" t="s">
        <v>79</v>
      </c>
      <c r="T1776" s="58" t="s">
        <v>13</v>
      </c>
      <c r="U1776" s="56" t="s">
        <v>13</v>
      </c>
      <c r="V1776" s="58" t="s">
        <v>7330</v>
      </c>
      <c r="W1776" s="58" t="s">
        <v>13</v>
      </c>
      <c r="X1776" s="58" t="s">
        <v>13</v>
      </c>
      <c r="Y1776" s="58" t="s">
        <v>7330</v>
      </c>
      <c r="Z1776" s="58" t="s">
        <v>13</v>
      </c>
      <c r="AA1776" s="58" t="s">
        <v>7330</v>
      </c>
      <c r="AB1776" s="58" t="s">
        <v>13</v>
      </c>
      <c r="AC1776" s="56" t="s">
        <v>13</v>
      </c>
      <c r="AD1776" s="56" t="s">
        <v>13</v>
      </c>
      <c r="AE1776" s="56" t="s">
        <v>7330</v>
      </c>
      <c r="AF1776" s="56" t="s">
        <v>13</v>
      </c>
      <c r="AG1776" s="56" t="s">
        <v>7330</v>
      </c>
      <c r="AH1776" s="56" t="s">
        <v>13</v>
      </c>
    </row>
    <row r="1777" spans="1:34" ht="24.9" customHeight="1" x14ac:dyDescent="0.3">
      <c r="A1777" s="54" t="s">
        <v>7155</v>
      </c>
      <c r="B1777" s="55" t="s">
        <v>7143</v>
      </c>
      <c r="C1777" s="56" t="s">
        <v>7147</v>
      </c>
      <c r="D1777" s="56" t="s">
        <v>7144</v>
      </c>
      <c r="E1777" s="56">
        <v>3</v>
      </c>
      <c r="F1777" s="56">
        <v>1</v>
      </c>
      <c r="G1777" s="56">
        <v>1</v>
      </c>
      <c r="H1777" s="56">
        <v>5</v>
      </c>
      <c r="I1777" s="56">
        <v>22</v>
      </c>
      <c r="J1777" s="104">
        <v>0.22727272727272727</v>
      </c>
      <c r="K1777" s="56" t="s">
        <v>7156</v>
      </c>
      <c r="L1777" s="56" t="s">
        <v>7148</v>
      </c>
      <c r="M1777" s="56" t="s">
        <v>7149</v>
      </c>
      <c r="N1777" s="56">
        <v>100</v>
      </c>
      <c r="O1777" s="56"/>
      <c r="P1777" s="56"/>
      <c r="Q1777" s="56"/>
      <c r="R1777" s="56" t="s">
        <v>18</v>
      </c>
      <c r="S1777" s="56" t="s">
        <v>79</v>
      </c>
      <c r="T1777" s="58" t="s">
        <v>7330</v>
      </c>
      <c r="U1777" s="56" t="s">
        <v>13</v>
      </c>
      <c r="V1777" s="58" t="s">
        <v>13</v>
      </c>
      <c r="W1777" s="58" t="s">
        <v>7330</v>
      </c>
      <c r="X1777" s="58" t="s">
        <v>13</v>
      </c>
      <c r="Y1777" s="58" t="s">
        <v>13</v>
      </c>
      <c r="Z1777" s="58" t="s">
        <v>13</v>
      </c>
      <c r="AA1777" s="58" t="s">
        <v>13</v>
      </c>
      <c r="AB1777" s="58" t="s">
        <v>13</v>
      </c>
      <c r="AC1777" s="56" t="s">
        <v>13</v>
      </c>
      <c r="AD1777" s="56" t="s">
        <v>13</v>
      </c>
      <c r="AE1777" s="56" t="s">
        <v>13</v>
      </c>
      <c r="AF1777" s="56" t="s">
        <v>13</v>
      </c>
      <c r="AG1777" s="56" t="s">
        <v>13</v>
      </c>
      <c r="AH1777" s="56" t="s">
        <v>13</v>
      </c>
    </row>
    <row r="1778" spans="1:34" ht="24.9" customHeight="1" x14ac:dyDescent="0.3">
      <c r="A1778" s="54" t="s">
        <v>6850</v>
      </c>
      <c r="B1778" s="55" t="s">
        <v>6844</v>
      </c>
      <c r="C1778" s="56" t="s">
        <v>6848</v>
      </c>
      <c r="D1778" s="56" t="s">
        <v>6845</v>
      </c>
      <c r="E1778" s="56">
        <v>2</v>
      </c>
      <c r="F1778" s="56">
        <v>1</v>
      </c>
      <c r="G1778" s="56">
        <v>2</v>
      </c>
      <c r="H1778" s="56">
        <v>5</v>
      </c>
      <c r="I1778" s="56">
        <v>10</v>
      </c>
      <c r="J1778" s="104">
        <v>0.5</v>
      </c>
      <c r="K1778" s="56" t="s">
        <v>6851</v>
      </c>
      <c r="L1778" s="56" t="s">
        <v>6849</v>
      </c>
      <c r="M1778" s="56" t="s">
        <v>6848</v>
      </c>
      <c r="N1778" s="56">
        <v>100</v>
      </c>
      <c r="O1778" s="56"/>
      <c r="P1778" s="56"/>
      <c r="Q1778" s="56"/>
      <c r="R1778" s="56" t="s">
        <v>236</v>
      </c>
      <c r="S1778" s="56" t="s">
        <v>130</v>
      </c>
      <c r="T1778" s="58" t="s">
        <v>13</v>
      </c>
      <c r="U1778" s="56" t="s">
        <v>13</v>
      </c>
      <c r="V1778" s="58" t="s">
        <v>7330</v>
      </c>
      <c r="W1778" s="58" t="s">
        <v>7330</v>
      </c>
      <c r="X1778" s="58" t="s">
        <v>13</v>
      </c>
      <c r="Y1778" s="58" t="s">
        <v>13</v>
      </c>
      <c r="Z1778" s="58" t="s">
        <v>7330</v>
      </c>
      <c r="AA1778" s="58" t="s">
        <v>13</v>
      </c>
      <c r="AB1778" s="58" t="s">
        <v>13</v>
      </c>
      <c r="AC1778" s="56" t="s">
        <v>7330</v>
      </c>
      <c r="AD1778" s="56" t="s">
        <v>13</v>
      </c>
      <c r="AE1778" s="56" t="s">
        <v>13</v>
      </c>
      <c r="AF1778" s="56" t="s">
        <v>13</v>
      </c>
      <c r="AG1778" s="56" t="s">
        <v>13</v>
      </c>
      <c r="AH1778" s="56" t="s">
        <v>7330</v>
      </c>
    </row>
    <row r="1779" spans="1:34" ht="24.9" customHeight="1" x14ac:dyDescent="0.3">
      <c r="A1779" s="54" t="s">
        <v>6162</v>
      </c>
      <c r="B1779" s="55" t="s">
        <v>6153</v>
      </c>
      <c r="C1779" s="56" t="s">
        <v>6157</v>
      </c>
      <c r="D1779" s="56" t="s">
        <v>6154</v>
      </c>
      <c r="E1779" s="56">
        <v>3</v>
      </c>
      <c r="F1779" s="56">
        <v>1</v>
      </c>
      <c r="G1779" s="56">
        <v>5</v>
      </c>
      <c r="H1779" s="56">
        <v>9</v>
      </c>
      <c r="I1779" s="56">
        <v>24</v>
      </c>
      <c r="J1779" s="104">
        <v>0.375</v>
      </c>
      <c r="K1779" s="56" t="s">
        <v>6163</v>
      </c>
      <c r="L1779" s="56" t="s">
        <v>6158</v>
      </c>
      <c r="M1779" s="56" t="s">
        <v>6159</v>
      </c>
      <c r="N1779" s="56">
        <v>100</v>
      </c>
      <c r="O1779" s="56"/>
      <c r="P1779" s="56"/>
      <c r="Q1779" s="56"/>
      <c r="R1779" s="56" t="s">
        <v>18</v>
      </c>
      <c r="S1779" s="56" t="s">
        <v>644</v>
      </c>
      <c r="T1779" s="58" t="s">
        <v>13</v>
      </c>
      <c r="U1779" s="56" t="s">
        <v>13</v>
      </c>
      <c r="V1779" s="58" t="s">
        <v>7330</v>
      </c>
      <c r="W1779" s="58" t="s">
        <v>13</v>
      </c>
      <c r="X1779" s="58" t="s">
        <v>13</v>
      </c>
      <c r="Y1779" s="58" t="s">
        <v>7330</v>
      </c>
      <c r="Z1779" s="58" t="s">
        <v>13</v>
      </c>
      <c r="AA1779" s="58" t="s">
        <v>13</v>
      </c>
      <c r="AB1779" s="58" t="s">
        <v>7330</v>
      </c>
      <c r="AC1779" s="56" t="s">
        <v>13</v>
      </c>
      <c r="AD1779" s="56" t="s">
        <v>7330</v>
      </c>
      <c r="AE1779" s="56" t="s">
        <v>13</v>
      </c>
      <c r="AF1779" s="56" t="s">
        <v>13</v>
      </c>
      <c r="AG1779" s="56" t="s">
        <v>13</v>
      </c>
      <c r="AH1779" s="56" t="s">
        <v>7330</v>
      </c>
    </row>
    <row r="1780" spans="1:34" ht="24.9" customHeight="1" x14ac:dyDescent="0.3">
      <c r="A1780" s="54" t="s">
        <v>5082</v>
      </c>
      <c r="B1780" s="55" t="s">
        <v>5081</v>
      </c>
      <c r="C1780" s="56" t="s">
        <v>110</v>
      </c>
      <c r="D1780" s="56"/>
      <c r="E1780" s="56">
        <v>1</v>
      </c>
      <c r="F1780" s="56">
        <v>0</v>
      </c>
      <c r="G1780" s="56">
        <v>0</v>
      </c>
      <c r="H1780" s="56">
        <v>1</v>
      </c>
      <c r="I1780" s="56">
        <v>11</v>
      </c>
      <c r="J1780" s="104">
        <v>9.0909090909090912E-2</v>
      </c>
      <c r="K1780" s="56" t="s">
        <v>5083</v>
      </c>
      <c r="L1780" s="56" t="s">
        <v>5084</v>
      </c>
      <c r="M1780" s="56" t="s">
        <v>110</v>
      </c>
      <c r="N1780" s="56">
        <v>99</v>
      </c>
      <c r="O1780" s="57" t="s">
        <v>17906</v>
      </c>
      <c r="P1780" s="56" t="s">
        <v>5085</v>
      </c>
      <c r="Q1780" s="56">
        <v>99</v>
      </c>
      <c r="R1780" s="56" t="s">
        <v>18</v>
      </c>
      <c r="S1780" s="56" t="s">
        <v>113</v>
      </c>
      <c r="T1780" s="58" t="s">
        <v>7330</v>
      </c>
      <c r="U1780" s="56" t="s">
        <v>13</v>
      </c>
      <c r="V1780" s="58" t="s">
        <v>13</v>
      </c>
      <c r="W1780" s="58" t="s">
        <v>7330</v>
      </c>
      <c r="X1780" s="58" t="s">
        <v>13</v>
      </c>
      <c r="Y1780" s="58" t="s">
        <v>13</v>
      </c>
      <c r="Z1780" s="58" t="s">
        <v>13</v>
      </c>
      <c r="AA1780" s="58" t="s">
        <v>13</v>
      </c>
      <c r="AB1780" s="58" t="s">
        <v>13</v>
      </c>
      <c r="AC1780" s="56" t="s">
        <v>13</v>
      </c>
      <c r="AD1780" s="56" t="s">
        <v>13</v>
      </c>
      <c r="AE1780" s="56" t="s">
        <v>13</v>
      </c>
      <c r="AF1780" s="56" t="s">
        <v>13</v>
      </c>
      <c r="AG1780" s="56" t="s">
        <v>13</v>
      </c>
      <c r="AH1780" s="56" t="s">
        <v>13</v>
      </c>
    </row>
    <row r="1781" spans="1:34" ht="24.9" customHeight="1" x14ac:dyDescent="0.3">
      <c r="A1781" s="54" t="s">
        <v>3377</v>
      </c>
      <c r="B1781" s="55" t="s">
        <v>3369</v>
      </c>
      <c r="C1781" s="56" t="s">
        <v>3361</v>
      </c>
      <c r="D1781" s="56" t="s">
        <v>3370</v>
      </c>
      <c r="E1781" s="56">
        <v>5</v>
      </c>
      <c r="F1781" s="56">
        <v>1</v>
      </c>
      <c r="G1781" s="56">
        <v>8</v>
      </c>
      <c r="H1781" s="56">
        <v>14</v>
      </c>
      <c r="I1781" s="56">
        <v>31</v>
      </c>
      <c r="J1781" s="104">
        <v>0.45161290322580644</v>
      </c>
      <c r="K1781" s="56" t="s">
        <v>3378</v>
      </c>
      <c r="L1781" s="56" t="s">
        <v>3373</v>
      </c>
      <c r="M1781" s="56" t="s">
        <v>3361</v>
      </c>
      <c r="N1781" s="56">
        <v>100</v>
      </c>
      <c r="O1781" s="56"/>
      <c r="P1781" s="56"/>
      <c r="Q1781" s="56"/>
      <c r="R1781" s="56" t="s">
        <v>18</v>
      </c>
      <c r="S1781" s="56" t="s">
        <v>465</v>
      </c>
      <c r="T1781" s="58" t="s">
        <v>13</v>
      </c>
      <c r="U1781" s="56" t="s">
        <v>13</v>
      </c>
      <c r="V1781" s="58" t="s">
        <v>7330</v>
      </c>
      <c r="W1781" s="58" t="s">
        <v>13</v>
      </c>
      <c r="X1781" s="58" t="s">
        <v>13</v>
      </c>
      <c r="Y1781" s="58" t="s">
        <v>7330</v>
      </c>
      <c r="Z1781" s="58" t="s">
        <v>13</v>
      </c>
      <c r="AA1781" s="58" t="s">
        <v>7330</v>
      </c>
      <c r="AB1781" s="58" t="s">
        <v>13</v>
      </c>
      <c r="AC1781" s="56" t="s">
        <v>13</v>
      </c>
      <c r="AD1781" s="56" t="s">
        <v>13</v>
      </c>
      <c r="AE1781" s="56" t="s">
        <v>7330</v>
      </c>
      <c r="AF1781" s="56" t="s">
        <v>13</v>
      </c>
      <c r="AG1781" s="56" t="s">
        <v>7330</v>
      </c>
      <c r="AH1781" s="56" t="s">
        <v>13</v>
      </c>
    </row>
    <row r="1782" spans="1:34" ht="24.9" customHeight="1" x14ac:dyDescent="0.3">
      <c r="A1782" s="54" t="s">
        <v>2685</v>
      </c>
      <c r="B1782" s="55" t="s">
        <v>2677</v>
      </c>
      <c r="C1782" s="56" t="s">
        <v>2681</v>
      </c>
      <c r="D1782" s="56" t="s">
        <v>2678</v>
      </c>
      <c r="E1782" s="56">
        <v>2</v>
      </c>
      <c r="F1782" s="56">
        <v>2</v>
      </c>
      <c r="G1782" s="56">
        <v>0</v>
      </c>
      <c r="H1782" s="56">
        <v>4</v>
      </c>
      <c r="I1782" s="56">
        <v>42</v>
      </c>
      <c r="J1782" s="104">
        <v>9.5238095238095233E-2</v>
      </c>
      <c r="K1782" s="56" t="s">
        <v>2686</v>
      </c>
      <c r="L1782" s="56" t="s">
        <v>2682</v>
      </c>
      <c r="M1782" s="56" t="s">
        <v>2681</v>
      </c>
      <c r="N1782" s="56">
        <v>100</v>
      </c>
      <c r="O1782" s="56"/>
      <c r="P1782" s="56"/>
      <c r="Q1782" s="56"/>
      <c r="R1782" s="56" t="s">
        <v>18</v>
      </c>
      <c r="S1782" s="57" t="s">
        <v>55</v>
      </c>
      <c r="T1782" s="58" t="s">
        <v>7330</v>
      </c>
      <c r="U1782" s="56" t="s">
        <v>13</v>
      </c>
      <c r="V1782" s="58" t="s">
        <v>13</v>
      </c>
      <c r="W1782" s="58" t="s">
        <v>7330</v>
      </c>
      <c r="X1782" s="58" t="s">
        <v>13</v>
      </c>
      <c r="Y1782" s="58" t="s">
        <v>13</v>
      </c>
      <c r="Z1782" s="58" t="s">
        <v>13</v>
      </c>
      <c r="AA1782" s="58" t="s">
        <v>13</v>
      </c>
      <c r="AB1782" s="58" t="s">
        <v>13</v>
      </c>
      <c r="AC1782" s="56" t="s">
        <v>13</v>
      </c>
      <c r="AD1782" s="56" t="s">
        <v>13</v>
      </c>
      <c r="AE1782" s="56" t="s">
        <v>13</v>
      </c>
      <c r="AF1782" s="56" t="s">
        <v>7330</v>
      </c>
      <c r="AG1782" s="56" t="s">
        <v>13</v>
      </c>
      <c r="AH1782" s="56" t="s">
        <v>13</v>
      </c>
    </row>
    <row r="1783" spans="1:34" ht="24.9" customHeight="1" x14ac:dyDescent="0.3">
      <c r="A1783" s="54" t="s">
        <v>1944</v>
      </c>
      <c r="B1783" s="55" t="s">
        <v>1936</v>
      </c>
      <c r="C1783" s="56" t="s">
        <v>1940</v>
      </c>
      <c r="D1783" s="56" t="s">
        <v>1937</v>
      </c>
      <c r="E1783" s="56">
        <v>5</v>
      </c>
      <c r="F1783" s="56">
        <v>1</v>
      </c>
      <c r="G1783" s="56">
        <v>1</v>
      </c>
      <c r="H1783" s="56">
        <v>7</v>
      </c>
      <c r="I1783" s="56">
        <v>14</v>
      </c>
      <c r="J1783" s="104">
        <v>0.5</v>
      </c>
      <c r="K1783" s="56" t="s">
        <v>1945</v>
      </c>
      <c r="L1783" s="56" t="s">
        <v>1941</v>
      </c>
      <c r="M1783" s="56" t="s">
        <v>1940</v>
      </c>
      <c r="N1783" s="56">
        <v>100</v>
      </c>
      <c r="O1783" s="56"/>
      <c r="P1783" s="56"/>
      <c r="Q1783" s="56"/>
      <c r="R1783" s="56" t="s">
        <v>18</v>
      </c>
      <c r="S1783" s="56" t="s">
        <v>534</v>
      </c>
      <c r="T1783" s="58" t="s">
        <v>7330</v>
      </c>
      <c r="U1783" s="56" t="s">
        <v>13</v>
      </c>
      <c r="V1783" s="58" t="s">
        <v>13</v>
      </c>
      <c r="W1783" s="58" t="s">
        <v>7330</v>
      </c>
      <c r="X1783" s="58" t="s">
        <v>13</v>
      </c>
      <c r="Y1783" s="58" t="s">
        <v>13</v>
      </c>
      <c r="Z1783" s="58" t="s">
        <v>7330</v>
      </c>
      <c r="AA1783" s="58" t="s">
        <v>13</v>
      </c>
      <c r="AB1783" s="58" t="s">
        <v>13</v>
      </c>
      <c r="AC1783" s="56" t="s">
        <v>7330</v>
      </c>
      <c r="AD1783" s="56" t="s">
        <v>13</v>
      </c>
      <c r="AE1783" s="56" t="s">
        <v>13</v>
      </c>
      <c r="AF1783" s="56" t="s">
        <v>7330</v>
      </c>
      <c r="AG1783" s="56" t="s">
        <v>13</v>
      </c>
      <c r="AH1783" s="56" t="s">
        <v>13</v>
      </c>
    </row>
    <row r="1784" spans="1:34" ht="24.9" customHeight="1" x14ac:dyDescent="0.3">
      <c r="A1784" s="54" t="s">
        <v>3063</v>
      </c>
      <c r="B1784" s="55" t="s">
        <v>3056</v>
      </c>
      <c r="C1784" s="56" t="s">
        <v>3060</v>
      </c>
      <c r="D1784" s="56" t="s">
        <v>3057</v>
      </c>
      <c r="E1784" s="56">
        <v>0</v>
      </c>
      <c r="F1784" s="56">
        <v>1</v>
      </c>
      <c r="G1784" s="56">
        <v>1</v>
      </c>
      <c r="H1784" s="56">
        <v>2</v>
      </c>
      <c r="I1784" s="56">
        <v>14</v>
      </c>
      <c r="J1784" s="104">
        <v>0.14285714285714285</v>
      </c>
      <c r="K1784" s="56" t="s">
        <v>3064</v>
      </c>
      <c r="L1784" s="56" t="s">
        <v>3061</v>
      </c>
      <c r="M1784" s="56" t="s">
        <v>3062</v>
      </c>
      <c r="N1784" s="56" t="s">
        <v>7378</v>
      </c>
      <c r="O1784" s="56"/>
      <c r="P1784" s="56"/>
      <c r="Q1784" s="56"/>
      <c r="R1784" s="56" t="s">
        <v>18</v>
      </c>
      <c r="S1784" s="57" t="s">
        <v>19</v>
      </c>
      <c r="T1784" s="58" t="s">
        <v>13</v>
      </c>
      <c r="U1784" s="56" t="s">
        <v>13</v>
      </c>
      <c r="V1784" s="58" t="s">
        <v>7330</v>
      </c>
      <c r="W1784" s="58" t="s">
        <v>13</v>
      </c>
      <c r="X1784" s="58" t="s">
        <v>13</v>
      </c>
      <c r="Y1784" s="58" t="s">
        <v>7330</v>
      </c>
      <c r="Z1784" s="58" t="s">
        <v>13</v>
      </c>
      <c r="AA1784" s="58" t="s">
        <v>13</v>
      </c>
      <c r="AB1784" s="58" t="s">
        <v>13</v>
      </c>
      <c r="AC1784" s="56" t="s">
        <v>13</v>
      </c>
      <c r="AD1784" s="56" t="s">
        <v>13</v>
      </c>
      <c r="AE1784" s="56" t="s">
        <v>7330</v>
      </c>
      <c r="AF1784" s="56" t="s">
        <v>7330</v>
      </c>
      <c r="AG1784" s="56" t="s">
        <v>13</v>
      </c>
      <c r="AH1784" s="56" t="s">
        <v>13</v>
      </c>
    </row>
    <row r="1785" spans="1:34" ht="24.9" customHeight="1" x14ac:dyDescent="0.3">
      <c r="A1785" s="54" t="s">
        <v>6258</v>
      </c>
      <c r="B1785" s="55" t="s">
        <v>6248</v>
      </c>
      <c r="C1785" s="56" t="s">
        <v>6252</v>
      </c>
      <c r="D1785" s="56" t="s">
        <v>6249</v>
      </c>
      <c r="E1785" s="56">
        <v>3</v>
      </c>
      <c r="F1785" s="56">
        <v>0</v>
      </c>
      <c r="G1785" s="56">
        <v>3</v>
      </c>
      <c r="H1785" s="56">
        <v>6</v>
      </c>
      <c r="I1785" s="56">
        <v>12</v>
      </c>
      <c r="J1785" s="104">
        <v>0.5</v>
      </c>
      <c r="K1785" s="56" t="s">
        <v>6259</v>
      </c>
      <c r="L1785" s="56" t="s">
        <v>6253</v>
      </c>
      <c r="M1785" s="56" t="s">
        <v>6254</v>
      </c>
      <c r="N1785" s="56" t="s">
        <v>7377</v>
      </c>
      <c r="O1785" s="56"/>
      <c r="P1785" s="56"/>
      <c r="Q1785" s="56"/>
      <c r="R1785" s="56" t="s">
        <v>63</v>
      </c>
      <c r="S1785" s="56" t="s">
        <v>79</v>
      </c>
      <c r="T1785" s="58" t="s">
        <v>7330</v>
      </c>
      <c r="U1785" s="56" t="s">
        <v>13</v>
      </c>
      <c r="V1785" s="58" t="s">
        <v>13</v>
      </c>
      <c r="W1785" s="58" t="s">
        <v>7330</v>
      </c>
      <c r="X1785" s="58" t="s">
        <v>13</v>
      </c>
      <c r="Y1785" s="58" t="s">
        <v>13</v>
      </c>
      <c r="Z1785" s="58" t="s">
        <v>13</v>
      </c>
      <c r="AA1785" s="58" t="s">
        <v>13</v>
      </c>
      <c r="AB1785" s="58" t="s">
        <v>13</v>
      </c>
      <c r="AC1785" s="56" t="s">
        <v>7330</v>
      </c>
      <c r="AD1785" s="56" t="s">
        <v>13</v>
      </c>
      <c r="AE1785" s="56" t="s">
        <v>13</v>
      </c>
      <c r="AF1785" s="56" t="s">
        <v>7330</v>
      </c>
      <c r="AG1785" s="56" t="s">
        <v>13</v>
      </c>
      <c r="AH1785" s="56" t="s">
        <v>13</v>
      </c>
    </row>
    <row r="1786" spans="1:34" ht="24.9" customHeight="1" x14ac:dyDescent="0.3">
      <c r="A1786" s="54" t="s">
        <v>2988</v>
      </c>
      <c r="B1786" s="55" t="s">
        <v>2982</v>
      </c>
      <c r="C1786" s="56" t="s">
        <v>2986</v>
      </c>
      <c r="D1786" s="56" t="s">
        <v>2983</v>
      </c>
      <c r="E1786" s="56">
        <v>3</v>
      </c>
      <c r="F1786" s="56">
        <v>0</v>
      </c>
      <c r="G1786" s="56">
        <v>0</v>
      </c>
      <c r="H1786" s="56">
        <v>3</v>
      </c>
      <c r="I1786" s="56">
        <v>18</v>
      </c>
      <c r="J1786" s="104">
        <v>0.16666666666666666</v>
      </c>
      <c r="K1786" s="56" t="s">
        <v>2989</v>
      </c>
      <c r="L1786" s="56" t="s">
        <v>2987</v>
      </c>
      <c r="M1786" s="56" t="s">
        <v>2986</v>
      </c>
      <c r="N1786" s="56">
        <v>100</v>
      </c>
      <c r="O1786" s="56"/>
      <c r="P1786" s="56"/>
      <c r="Q1786" s="56"/>
      <c r="R1786" s="56" t="s">
        <v>18</v>
      </c>
      <c r="S1786" s="56" t="s">
        <v>534</v>
      </c>
      <c r="T1786" s="58" t="s">
        <v>7330</v>
      </c>
      <c r="U1786" s="56" t="s">
        <v>13</v>
      </c>
      <c r="V1786" s="58" t="s">
        <v>13</v>
      </c>
      <c r="W1786" s="58" t="s">
        <v>7330</v>
      </c>
      <c r="X1786" s="58" t="s">
        <v>13</v>
      </c>
      <c r="Y1786" s="58" t="s">
        <v>13</v>
      </c>
      <c r="Z1786" s="58" t="s">
        <v>13</v>
      </c>
      <c r="AA1786" s="58" t="s">
        <v>13</v>
      </c>
      <c r="AB1786" s="58" t="s">
        <v>13</v>
      </c>
      <c r="AC1786" s="56" t="s">
        <v>7330</v>
      </c>
      <c r="AD1786" s="56" t="s">
        <v>13</v>
      </c>
      <c r="AE1786" s="56" t="s">
        <v>13</v>
      </c>
      <c r="AF1786" s="56" t="s">
        <v>7330</v>
      </c>
      <c r="AG1786" s="56" t="s">
        <v>13</v>
      </c>
      <c r="AH1786" s="56" t="s">
        <v>13</v>
      </c>
    </row>
    <row r="1787" spans="1:34" ht="24.9" customHeight="1" x14ac:dyDescent="0.3">
      <c r="A1787" s="59" t="s">
        <v>3579</v>
      </c>
      <c r="B1787" s="60" t="s">
        <v>3577</v>
      </c>
      <c r="C1787" s="57" t="s">
        <v>3581</v>
      </c>
      <c r="D1787" s="57" t="s">
        <v>3578</v>
      </c>
      <c r="E1787" s="57">
        <v>1</v>
      </c>
      <c r="F1787" s="57">
        <v>3</v>
      </c>
      <c r="G1787" s="57">
        <v>1</v>
      </c>
      <c r="H1787" s="57">
        <v>5</v>
      </c>
      <c r="I1787" s="57">
        <v>17</v>
      </c>
      <c r="J1787" s="104">
        <v>0.29411764705882354</v>
      </c>
      <c r="K1787" s="56" t="s">
        <v>3580</v>
      </c>
      <c r="L1787" s="57" t="s">
        <v>3582</v>
      </c>
      <c r="M1787" s="57" t="s">
        <v>3583</v>
      </c>
      <c r="N1787" s="57" t="s">
        <v>7387</v>
      </c>
      <c r="O1787" s="57"/>
      <c r="P1787" s="57"/>
      <c r="Q1787" s="57"/>
      <c r="R1787" s="57" t="s">
        <v>18</v>
      </c>
      <c r="S1787" s="56" t="s">
        <v>465</v>
      </c>
      <c r="T1787" s="61" t="s">
        <v>13</v>
      </c>
      <c r="U1787" s="56" t="s">
        <v>7330</v>
      </c>
      <c r="V1787" s="61" t="s">
        <v>13</v>
      </c>
      <c r="W1787" s="61" t="s">
        <v>13</v>
      </c>
      <c r="X1787" s="61" t="s">
        <v>7330</v>
      </c>
      <c r="Y1787" s="61" t="s">
        <v>13</v>
      </c>
      <c r="Z1787" s="61" t="s">
        <v>13</v>
      </c>
      <c r="AA1787" s="61" t="s">
        <v>13</v>
      </c>
      <c r="AB1787" s="61" t="s">
        <v>13</v>
      </c>
      <c r="AC1787" s="56" t="s">
        <v>13</v>
      </c>
      <c r="AD1787" s="56" t="s">
        <v>7330</v>
      </c>
      <c r="AE1787" s="56" t="s">
        <v>13</v>
      </c>
      <c r="AF1787" s="56" t="s">
        <v>13</v>
      </c>
      <c r="AG1787" s="56" t="s">
        <v>7330</v>
      </c>
      <c r="AH1787" s="56" t="s">
        <v>13</v>
      </c>
    </row>
    <row r="1788" spans="1:34" ht="24.9" customHeight="1" x14ac:dyDescent="0.3">
      <c r="A1788" s="59" t="s">
        <v>6636</v>
      </c>
      <c r="B1788" s="60" t="s">
        <v>6634</v>
      </c>
      <c r="C1788" s="57" t="s">
        <v>6638</v>
      </c>
      <c r="D1788" s="57" t="s">
        <v>6635</v>
      </c>
      <c r="E1788" s="57">
        <v>0</v>
      </c>
      <c r="F1788" s="57">
        <v>3</v>
      </c>
      <c r="G1788" s="57">
        <v>1</v>
      </c>
      <c r="H1788" s="57">
        <v>4</v>
      </c>
      <c r="I1788" s="57">
        <v>19</v>
      </c>
      <c r="J1788" s="104">
        <v>0.21052631578947367</v>
      </c>
      <c r="K1788" s="56" t="s">
        <v>6637</v>
      </c>
      <c r="L1788" s="57" t="s">
        <v>6639</v>
      </c>
      <c r="M1788" s="57" t="s">
        <v>6638</v>
      </c>
      <c r="N1788" s="57" t="s">
        <v>7372</v>
      </c>
      <c r="O1788" s="57"/>
      <c r="P1788" s="57"/>
      <c r="Q1788" s="57"/>
      <c r="R1788" s="57" t="s">
        <v>18</v>
      </c>
      <c r="S1788" s="56" t="s">
        <v>102</v>
      </c>
      <c r="T1788" s="61" t="s">
        <v>13</v>
      </c>
      <c r="U1788" s="56" t="s">
        <v>7330</v>
      </c>
      <c r="V1788" s="61" t="s">
        <v>13</v>
      </c>
      <c r="W1788" s="61" t="s">
        <v>13</v>
      </c>
      <c r="X1788" s="61" t="s">
        <v>7330</v>
      </c>
      <c r="Y1788" s="61" t="s">
        <v>13</v>
      </c>
      <c r="Z1788" s="61" t="s">
        <v>13</v>
      </c>
      <c r="AA1788" s="58" t="s">
        <v>7330</v>
      </c>
      <c r="AB1788" s="61" t="s">
        <v>13</v>
      </c>
      <c r="AC1788" s="56" t="s">
        <v>13</v>
      </c>
      <c r="AD1788" s="56" t="s">
        <v>7330</v>
      </c>
      <c r="AE1788" s="56" t="s">
        <v>13</v>
      </c>
      <c r="AF1788" s="56" t="s">
        <v>13</v>
      </c>
      <c r="AG1788" s="56" t="s">
        <v>13</v>
      </c>
      <c r="AH1788" s="56" t="s">
        <v>13</v>
      </c>
    </row>
    <row r="1789" spans="1:34" ht="24.9" customHeight="1" x14ac:dyDescent="0.3">
      <c r="A1789" s="54" t="s">
        <v>2391</v>
      </c>
      <c r="B1789" s="55" t="s">
        <v>2383</v>
      </c>
      <c r="C1789" s="56" t="s">
        <v>2387</v>
      </c>
      <c r="D1789" s="56" t="s">
        <v>2384</v>
      </c>
      <c r="E1789" s="56">
        <v>6</v>
      </c>
      <c r="F1789" s="56">
        <v>0</v>
      </c>
      <c r="G1789" s="56">
        <v>8</v>
      </c>
      <c r="H1789" s="56">
        <v>14</v>
      </c>
      <c r="I1789" s="56">
        <v>28</v>
      </c>
      <c r="J1789" s="104">
        <v>0.5</v>
      </c>
      <c r="K1789" s="56" t="s">
        <v>2392</v>
      </c>
      <c r="L1789" s="56" t="s">
        <v>2388</v>
      </c>
      <c r="M1789" s="56" t="s">
        <v>2389</v>
      </c>
      <c r="N1789" s="56" t="s">
        <v>7378</v>
      </c>
      <c r="O1789" s="56"/>
      <c r="P1789" s="56"/>
      <c r="Q1789" s="56"/>
      <c r="R1789" s="56" t="s">
        <v>63</v>
      </c>
      <c r="S1789" s="56" t="s">
        <v>250</v>
      </c>
      <c r="T1789" s="58" t="s">
        <v>13</v>
      </c>
      <c r="U1789" s="56" t="s">
        <v>13</v>
      </c>
      <c r="V1789" s="58" t="s">
        <v>7330</v>
      </c>
      <c r="W1789" s="58" t="s">
        <v>13</v>
      </c>
      <c r="X1789" s="58" t="s">
        <v>13</v>
      </c>
      <c r="Y1789" s="58" t="s">
        <v>7330</v>
      </c>
      <c r="Z1789" s="58" t="s">
        <v>13</v>
      </c>
      <c r="AA1789" s="58" t="s">
        <v>13</v>
      </c>
      <c r="AB1789" s="58" t="s">
        <v>13</v>
      </c>
      <c r="AC1789" s="56" t="s">
        <v>13</v>
      </c>
      <c r="AD1789" s="56" t="s">
        <v>7330</v>
      </c>
      <c r="AE1789" s="56" t="s">
        <v>13</v>
      </c>
      <c r="AF1789" s="56" t="s">
        <v>7330</v>
      </c>
      <c r="AG1789" s="56" t="s">
        <v>13</v>
      </c>
      <c r="AH1789" s="56" t="s">
        <v>13</v>
      </c>
    </row>
    <row r="1790" spans="1:34" ht="24.9" customHeight="1" x14ac:dyDescent="0.3">
      <c r="A1790" s="54" t="s">
        <v>3081</v>
      </c>
      <c r="B1790" s="55" t="s">
        <v>3070</v>
      </c>
      <c r="C1790" s="56" t="s">
        <v>3074</v>
      </c>
      <c r="D1790" s="56" t="s">
        <v>3071</v>
      </c>
      <c r="E1790" s="56">
        <v>1</v>
      </c>
      <c r="F1790" s="56">
        <v>2</v>
      </c>
      <c r="G1790" s="56">
        <v>5</v>
      </c>
      <c r="H1790" s="56">
        <v>8</v>
      </c>
      <c r="I1790" s="56">
        <v>24</v>
      </c>
      <c r="J1790" s="104">
        <v>0.33333333333333331</v>
      </c>
      <c r="K1790" s="56" t="s">
        <v>3082</v>
      </c>
      <c r="L1790" s="56" t="s">
        <v>3075</v>
      </c>
      <c r="M1790" s="56" t="s">
        <v>3076</v>
      </c>
      <c r="N1790" s="56">
        <v>100</v>
      </c>
      <c r="O1790" s="56"/>
      <c r="P1790" s="56"/>
      <c r="Q1790" s="56"/>
      <c r="R1790" s="56" t="s">
        <v>112</v>
      </c>
      <c r="S1790" s="57" t="s">
        <v>79</v>
      </c>
      <c r="T1790" s="58" t="s">
        <v>13</v>
      </c>
      <c r="U1790" s="56" t="s">
        <v>13</v>
      </c>
      <c r="V1790" s="58" t="s">
        <v>7330</v>
      </c>
      <c r="W1790" s="58" t="s">
        <v>13</v>
      </c>
      <c r="X1790" s="58" t="s">
        <v>13</v>
      </c>
      <c r="Y1790" s="58" t="s">
        <v>7330</v>
      </c>
      <c r="Z1790" s="58" t="s">
        <v>13</v>
      </c>
      <c r="AA1790" s="58" t="s">
        <v>13</v>
      </c>
      <c r="AB1790" s="58" t="s">
        <v>7330</v>
      </c>
      <c r="AC1790" s="56" t="s">
        <v>13</v>
      </c>
      <c r="AD1790" s="56" t="s">
        <v>13</v>
      </c>
      <c r="AE1790" s="56" t="s">
        <v>7330</v>
      </c>
      <c r="AF1790" s="56" t="s">
        <v>13</v>
      </c>
      <c r="AG1790" s="56" t="s">
        <v>13</v>
      </c>
      <c r="AH1790" s="56" t="s">
        <v>7330</v>
      </c>
    </row>
    <row r="1791" spans="1:34" ht="24.9" customHeight="1" x14ac:dyDescent="0.3">
      <c r="A1791" s="54" t="s">
        <v>6920</v>
      </c>
      <c r="B1791" s="55" t="s">
        <v>6913</v>
      </c>
      <c r="C1791" s="56" t="s">
        <v>6917</v>
      </c>
      <c r="D1791" s="56" t="s">
        <v>6914</v>
      </c>
      <c r="E1791" s="56">
        <v>3</v>
      </c>
      <c r="F1791" s="56">
        <v>1</v>
      </c>
      <c r="G1791" s="56">
        <v>0</v>
      </c>
      <c r="H1791" s="56">
        <v>4</v>
      </c>
      <c r="I1791" s="56">
        <v>35</v>
      </c>
      <c r="J1791" s="104">
        <v>0.11428571428571428</v>
      </c>
      <c r="K1791" s="56" t="s">
        <v>6921</v>
      </c>
      <c r="L1791" s="56" t="s">
        <v>6918</v>
      </c>
      <c r="M1791" s="56" t="s">
        <v>6919</v>
      </c>
      <c r="N1791" s="56">
        <v>100</v>
      </c>
      <c r="O1791" s="56"/>
      <c r="P1791" s="56"/>
      <c r="Q1791" s="56"/>
      <c r="R1791" s="56" t="s">
        <v>402</v>
      </c>
      <c r="S1791" s="56" t="s">
        <v>465</v>
      </c>
      <c r="T1791" s="58" t="s">
        <v>7330</v>
      </c>
      <c r="U1791" s="56" t="s">
        <v>13</v>
      </c>
      <c r="V1791" s="58" t="s">
        <v>13</v>
      </c>
      <c r="W1791" s="58" t="s">
        <v>7330</v>
      </c>
      <c r="X1791" s="58" t="s">
        <v>13</v>
      </c>
      <c r="Y1791" s="58" t="s">
        <v>13</v>
      </c>
      <c r="Z1791" s="58" t="s">
        <v>13</v>
      </c>
      <c r="AA1791" s="58" t="s">
        <v>13</v>
      </c>
      <c r="AB1791" s="58" t="s">
        <v>13</v>
      </c>
      <c r="AC1791" s="56" t="s">
        <v>13</v>
      </c>
      <c r="AD1791" s="56" t="s">
        <v>13</v>
      </c>
      <c r="AE1791" s="56" t="s">
        <v>13</v>
      </c>
      <c r="AF1791" s="56" t="s">
        <v>13</v>
      </c>
      <c r="AG1791" s="56" t="s">
        <v>13</v>
      </c>
      <c r="AH1791" s="56" t="s">
        <v>13</v>
      </c>
    </row>
    <row r="1792" spans="1:34" ht="24.9" customHeight="1" x14ac:dyDescent="0.3">
      <c r="A1792" s="54" t="s">
        <v>1762</v>
      </c>
      <c r="B1792" s="55" t="s">
        <v>1753</v>
      </c>
      <c r="C1792" s="56" t="s">
        <v>1757</v>
      </c>
      <c r="D1792" s="56" t="s">
        <v>1754</v>
      </c>
      <c r="E1792" s="56">
        <v>2</v>
      </c>
      <c r="F1792" s="56">
        <v>0</v>
      </c>
      <c r="G1792" s="56">
        <v>1</v>
      </c>
      <c r="H1792" s="56">
        <v>3</v>
      </c>
      <c r="I1792" s="56">
        <v>20</v>
      </c>
      <c r="J1792" s="104">
        <v>0.15</v>
      </c>
      <c r="K1792" s="56" t="s">
        <v>1763</v>
      </c>
      <c r="L1792" s="56" t="s">
        <v>1758</v>
      </c>
      <c r="M1792" s="56" t="s">
        <v>1759</v>
      </c>
      <c r="N1792" s="56">
        <v>100</v>
      </c>
      <c r="O1792" s="56"/>
      <c r="P1792" s="56"/>
      <c r="Q1792" s="56"/>
      <c r="R1792" s="56" t="s">
        <v>18</v>
      </c>
      <c r="S1792" s="56" t="s">
        <v>644</v>
      </c>
      <c r="T1792" s="58" t="s">
        <v>7330</v>
      </c>
      <c r="U1792" s="56" t="s">
        <v>13</v>
      </c>
      <c r="V1792" s="58" t="s">
        <v>13</v>
      </c>
      <c r="W1792" s="58" t="s">
        <v>7330</v>
      </c>
      <c r="X1792" s="58" t="s">
        <v>13</v>
      </c>
      <c r="Y1792" s="58" t="s">
        <v>13</v>
      </c>
      <c r="Z1792" s="58" t="s">
        <v>13</v>
      </c>
      <c r="AA1792" s="58" t="s">
        <v>13</v>
      </c>
      <c r="AB1792" s="58" t="s">
        <v>13</v>
      </c>
      <c r="AC1792" s="56" t="s">
        <v>13</v>
      </c>
      <c r="AD1792" s="56" t="s">
        <v>13</v>
      </c>
      <c r="AE1792" s="56" t="s">
        <v>13</v>
      </c>
      <c r="AF1792" s="56" t="s">
        <v>13</v>
      </c>
      <c r="AG1792" s="56" t="s">
        <v>13</v>
      </c>
      <c r="AH1792" s="56" t="s">
        <v>13</v>
      </c>
    </row>
    <row r="1793" spans="1:34" ht="24.9" customHeight="1" x14ac:dyDescent="0.3">
      <c r="A1793" s="54" t="s">
        <v>4210</v>
      </c>
      <c r="B1793" s="55" t="s">
        <v>4197</v>
      </c>
      <c r="C1793" s="56" t="s">
        <v>4201</v>
      </c>
      <c r="D1793" s="56" t="s">
        <v>4198</v>
      </c>
      <c r="E1793" s="56">
        <v>2</v>
      </c>
      <c r="F1793" s="56">
        <v>2</v>
      </c>
      <c r="G1793" s="56">
        <v>2</v>
      </c>
      <c r="H1793" s="56">
        <v>6</v>
      </c>
      <c r="I1793" s="56">
        <v>22</v>
      </c>
      <c r="J1793" s="104">
        <v>0.27272727272727271</v>
      </c>
      <c r="K1793" s="56" t="s">
        <v>4211</v>
      </c>
      <c r="L1793" s="56" t="s">
        <v>4202</v>
      </c>
      <c r="M1793" s="56" t="s">
        <v>4203</v>
      </c>
      <c r="N1793" s="56">
        <v>100</v>
      </c>
      <c r="O1793" s="56"/>
      <c r="P1793" s="56"/>
      <c r="Q1793" s="56"/>
      <c r="R1793" s="56" t="s">
        <v>18</v>
      </c>
      <c r="S1793" s="56" t="s">
        <v>465</v>
      </c>
      <c r="T1793" s="58" t="s">
        <v>7330</v>
      </c>
      <c r="U1793" s="56" t="s">
        <v>13</v>
      </c>
      <c r="V1793" s="58" t="s">
        <v>13</v>
      </c>
      <c r="W1793" s="58" t="s">
        <v>7330</v>
      </c>
      <c r="X1793" s="58" t="s">
        <v>13</v>
      </c>
      <c r="Y1793" s="58" t="s">
        <v>13</v>
      </c>
      <c r="Z1793" s="58" t="s">
        <v>13</v>
      </c>
      <c r="AA1793" s="58" t="s">
        <v>13</v>
      </c>
      <c r="AB1793" s="58" t="s">
        <v>13</v>
      </c>
      <c r="AC1793" s="56" t="s">
        <v>13</v>
      </c>
      <c r="AD1793" s="56" t="s">
        <v>13</v>
      </c>
      <c r="AE1793" s="56" t="s">
        <v>13</v>
      </c>
      <c r="AF1793" s="56" t="s">
        <v>13</v>
      </c>
      <c r="AG1793" s="56" t="s">
        <v>13</v>
      </c>
      <c r="AH1793" s="56" t="s">
        <v>13</v>
      </c>
    </row>
    <row r="1794" spans="1:34" ht="24.9" customHeight="1" x14ac:dyDescent="0.3">
      <c r="A1794" s="54" t="s">
        <v>5337</v>
      </c>
      <c r="B1794" s="55" t="s">
        <v>5336</v>
      </c>
      <c r="C1794" s="56" t="s">
        <v>3038</v>
      </c>
      <c r="D1794" s="56" t="s">
        <v>3035</v>
      </c>
      <c r="E1794" s="56">
        <v>2</v>
      </c>
      <c r="F1794" s="56">
        <v>0</v>
      </c>
      <c r="G1794" s="56">
        <v>4</v>
      </c>
      <c r="H1794" s="56">
        <v>6</v>
      </c>
      <c r="I1794" s="56">
        <v>15</v>
      </c>
      <c r="J1794" s="104">
        <v>0.4</v>
      </c>
      <c r="K1794" s="56" t="s">
        <v>5338</v>
      </c>
      <c r="L1794" s="56" t="s">
        <v>5339</v>
      </c>
      <c r="M1794" s="56" t="s">
        <v>5340</v>
      </c>
      <c r="N1794" s="56">
        <v>100</v>
      </c>
      <c r="O1794" s="56"/>
      <c r="P1794" s="56"/>
      <c r="Q1794" s="56"/>
      <c r="R1794" s="56" t="s">
        <v>18</v>
      </c>
      <c r="S1794" s="56" t="s">
        <v>644</v>
      </c>
      <c r="T1794" s="58" t="s">
        <v>13</v>
      </c>
      <c r="U1794" s="56" t="s">
        <v>13</v>
      </c>
      <c r="V1794" s="58" t="s">
        <v>7330</v>
      </c>
      <c r="W1794" s="58" t="s">
        <v>13</v>
      </c>
      <c r="X1794" s="58" t="s">
        <v>13</v>
      </c>
      <c r="Y1794" s="58" t="s">
        <v>7330</v>
      </c>
      <c r="Z1794" s="58" t="s">
        <v>13</v>
      </c>
      <c r="AA1794" s="58" t="s">
        <v>13</v>
      </c>
      <c r="AB1794" s="58" t="s">
        <v>7330</v>
      </c>
      <c r="AC1794" s="56" t="s">
        <v>7330</v>
      </c>
      <c r="AD1794" s="56" t="s">
        <v>13</v>
      </c>
      <c r="AE1794" s="56" t="s">
        <v>13</v>
      </c>
      <c r="AF1794" s="56" t="s">
        <v>7330</v>
      </c>
      <c r="AG1794" s="56" t="s">
        <v>13</v>
      </c>
      <c r="AH1794" s="56" t="s">
        <v>13</v>
      </c>
    </row>
    <row r="1795" spans="1:34" ht="24.9" customHeight="1" x14ac:dyDescent="0.3">
      <c r="A1795" s="54" t="s">
        <v>3445</v>
      </c>
      <c r="B1795" s="55" t="s">
        <v>3443</v>
      </c>
      <c r="C1795" s="56" t="s">
        <v>3447</v>
      </c>
      <c r="D1795" s="56" t="s">
        <v>3444</v>
      </c>
      <c r="E1795" s="56">
        <v>1</v>
      </c>
      <c r="F1795" s="56">
        <v>0</v>
      </c>
      <c r="G1795" s="56">
        <v>0</v>
      </c>
      <c r="H1795" s="56">
        <v>1</v>
      </c>
      <c r="I1795" s="56">
        <v>8</v>
      </c>
      <c r="J1795" s="104">
        <v>0.125</v>
      </c>
      <c r="K1795" s="56" t="s">
        <v>3446</v>
      </c>
      <c r="L1795" s="56" t="s">
        <v>3448</v>
      </c>
      <c r="M1795" s="56" t="s">
        <v>3447</v>
      </c>
      <c r="N1795" s="56" t="s">
        <v>7387</v>
      </c>
      <c r="O1795" s="56"/>
      <c r="P1795" s="56"/>
      <c r="Q1795" s="56"/>
      <c r="R1795" s="56" t="s">
        <v>18</v>
      </c>
      <c r="S1795" s="56" t="s">
        <v>130</v>
      </c>
      <c r="T1795" s="58" t="s">
        <v>7330</v>
      </c>
      <c r="U1795" s="56" t="s">
        <v>13</v>
      </c>
      <c r="V1795" s="58" t="s">
        <v>13</v>
      </c>
      <c r="W1795" s="58" t="s">
        <v>7330</v>
      </c>
      <c r="X1795" s="58" t="s">
        <v>13</v>
      </c>
      <c r="Y1795" s="58" t="s">
        <v>13</v>
      </c>
      <c r="Z1795" s="58" t="s">
        <v>7330</v>
      </c>
      <c r="AA1795" s="58" t="s">
        <v>13</v>
      </c>
      <c r="AB1795" s="58" t="s">
        <v>13</v>
      </c>
      <c r="AC1795" s="56" t="s">
        <v>7330</v>
      </c>
      <c r="AD1795" s="56" t="s">
        <v>13</v>
      </c>
      <c r="AE1795" s="56" t="s">
        <v>13</v>
      </c>
      <c r="AF1795" s="56" t="s">
        <v>7330</v>
      </c>
      <c r="AG1795" s="56" t="s">
        <v>13</v>
      </c>
      <c r="AH1795" s="56" t="s">
        <v>13</v>
      </c>
    </row>
    <row r="1796" spans="1:34" ht="24.9" customHeight="1" x14ac:dyDescent="0.3">
      <c r="A1796" s="54" t="s">
        <v>4003</v>
      </c>
      <c r="B1796" s="55" t="s">
        <v>3996</v>
      </c>
      <c r="C1796" s="56" t="s">
        <v>4000</v>
      </c>
      <c r="D1796" s="56" t="s">
        <v>3997</v>
      </c>
      <c r="E1796" s="56">
        <v>1</v>
      </c>
      <c r="F1796" s="56">
        <v>1</v>
      </c>
      <c r="G1796" s="56">
        <v>0</v>
      </c>
      <c r="H1796" s="56">
        <v>2</v>
      </c>
      <c r="I1796" s="56">
        <v>19</v>
      </c>
      <c r="J1796" s="104">
        <v>0.10526315789473684</v>
      </c>
      <c r="K1796" s="56" t="s">
        <v>4004</v>
      </c>
      <c r="L1796" s="56" t="s">
        <v>4001</v>
      </c>
      <c r="M1796" s="56" t="s">
        <v>4002</v>
      </c>
      <c r="N1796" s="56">
        <v>100</v>
      </c>
      <c r="O1796" s="56"/>
      <c r="P1796" s="56"/>
      <c r="Q1796" s="56"/>
      <c r="R1796" s="56" t="s">
        <v>1922</v>
      </c>
      <c r="S1796" s="56" t="s">
        <v>250</v>
      </c>
      <c r="T1796" s="58" t="s">
        <v>7330</v>
      </c>
      <c r="U1796" s="56" t="s">
        <v>13</v>
      </c>
      <c r="V1796" s="58" t="s">
        <v>13</v>
      </c>
      <c r="W1796" s="58" t="s">
        <v>7330</v>
      </c>
      <c r="X1796" s="58" t="s">
        <v>13</v>
      </c>
      <c r="Y1796" s="58" t="s">
        <v>13</v>
      </c>
      <c r="Z1796" s="58" t="s">
        <v>13</v>
      </c>
      <c r="AA1796" s="58" t="s">
        <v>13</v>
      </c>
      <c r="AB1796" s="58" t="s">
        <v>13</v>
      </c>
      <c r="AC1796" s="56" t="s">
        <v>13</v>
      </c>
      <c r="AD1796" s="56" t="s">
        <v>13</v>
      </c>
      <c r="AE1796" s="56" t="s">
        <v>13</v>
      </c>
      <c r="AF1796" s="56" t="s">
        <v>13</v>
      </c>
      <c r="AG1796" s="56" t="s">
        <v>13</v>
      </c>
      <c r="AH1796" s="56" t="s">
        <v>13</v>
      </c>
    </row>
    <row r="1797" spans="1:34" ht="24.9" customHeight="1" x14ac:dyDescent="0.3">
      <c r="A1797" s="59" t="s">
        <v>4521</v>
      </c>
      <c r="B1797" s="60" t="s">
        <v>4519</v>
      </c>
      <c r="C1797" s="57" t="s">
        <v>4523</v>
      </c>
      <c r="D1797" s="57" t="s">
        <v>4520</v>
      </c>
      <c r="E1797" s="57">
        <v>1</v>
      </c>
      <c r="F1797" s="57">
        <v>0</v>
      </c>
      <c r="G1797" s="57">
        <v>0</v>
      </c>
      <c r="H1797" s="57">
        <v>1</v>
      </c>
      <c r="I1797" s="57">
        <v>10</v>
      </c>
      <c r="J1797" s="104">
        <v>0.1</v>
      </c>
      <c r="K1797" s="56" t="s">
        <v>4522</v>
      </c>
      <c r="L1797" s="57" t="s">
        <v>4524</v>
      </c>
      <c r="M1797" s="57" t="s">
        <v>4523</v>
      </c>
      <c r="N1797" s="57" t="s">
        <v>7372</v>
      </c>
      <c r="O1797" s="57"/>
      <c r="P1797" s="57"/>
      <c r="Q1797" s="57"/>
      <c r="R1797" s="57" t="s">
        <v>18</v>
      </c>
      <c r="S1797" s="57" t="s">
        <v>91</v>
      </c>
      <c r="T1797" s="61" t="s">
        <v>13</v>
      </c>
      <c r="U1797" s="56" t="s">
        <v>7330</v>
      </c>
      <c r="V1797" s="61" t="s">
        <v>13</v>
      </c>
      <c r="W1797" s="61" t="s">
        <v>13</v>
      </c>
      <c r="X1797" s="61" t="s">
        <v>13</v>
      </c>
      <c r="Y1797" s="61" t="s">
        <v>13</v>
      </c>
      <c r="Z1797" s="61" t="s">
        <v>13</v>
      </c>
      <c r="AA1797" s="61" t="s">
        <v>13</v>
      </c>
      <c r="AB1797" s="61" t="s">
        <v>13</v>
      </c>
      <c r="AC1797" s="56" t="s">
        <v>13</v>
      </c>
      <c r="AD1797" s="56" t="s">
        <v>13</v>
      </c>
      <c r="AE1797" s="56" t="s">
        <v>13</v>
      </c>
      <c r="AF1797" s="56" t="s">
        <v>13</v>
      </c>
      <c r="AG1797" s="56" t="s">
        <v>7330</v>
      </c>
      <c r="AH1797" s="56" t="s">
        <v>13</v>
      </c>
    </row>
    <row r="1798" spans="1:34" ht="24.9" customHeight="1" x14ac:dyDescent="0.3">
      <c r="A1798" s="54" t="s">
        <v>3943</v>
      </c>
      <c r="B1798" s="55" t="s">
        <v>3937</v>
      </c>
      <c r="C1798" s="56" t="s">
        <v>3941</v>
      </c>
      <c r="D1798" s="56" t="s">
        <v>3938</v>
      </c>
      <c r="E1798" s="56">
        <v>6</v>
      </c>
      <c r="F1798" s="56">
        <v>0</v>
      </c>
      <c r="G1798" s="56">
        <v>1</v>
      </c>
      <c r="H1798" s="56">
        <v>7</v>
      </c>
      <c r="I1798" s="56">
        <v>25</v>
      </c>
      <c r="J1798" s="104">
        <v>0.28000000000000003</v>
      </c>
      <c r="K1798" s="56" t="s">
        <v>3944</v>
      </c>
      <c r="L1798" s="56" t="s">
        <v>3942</v>
      </c>
      <c r="M1798" s="56" t="s">
        <v>3941</v>
      </c>
      <c r="N1798" s="56" t="s">
        <v>7387</v>
      </c>
      <c r="O1798" s="56"/>
      <c r="P1798" s="56"/>
      <c r="Q1798" s="56"/>
      <c r="R1798" s="56" t="s">
        <v>18</v>
      </c>
      <c r="S1798" s="57" t="s">
        <v>55</v>
      </c>
      <c r="T1798" s="58" t="s">
        <v>7330</v>
      </c>
      <c r="U1798" s="56" t="s">
        <v>13</v>
      </c>
      <c r="V1798" s="58" t="s">
        <v>13</v>
      </c>
      <c r="W1798" s="58" t="s">
        <v>7330</v>
      </c>
      <c r="X1798" s="58" t="s">
        <v>13</v>
      </c>
      <c r="Y1798" s="58" t="s">
        <v>13</v>
      </c>
      <c r="Z1798" s="58" t="s">
        <v>13</v>
      </c>
      <c r="AA1798" s="58" t="s">
        <v>13</v>
      </c>
      <c r="AB1798" s="58" t="s">
        <v>13</v>
      </c>
      <c r="AC1798" s="56" t="s">
        <v>13</v>
      </c>
      <c r="AD1798" s="56" t="s">
        <v>13</v>
      </c>
      <c r="AE1798" s="56" t="s">
        <v>13</v>
      </c>
      <c r="AF1798" s="56" t="s">
        <v>13</v>
      </c>
      <c r="AG1798" s="56" t="s">
        <v>13</v>
      </c>
      <c r="AH1798" s="56" t="s">
        <v>13</v>
      </c>
    </row>
    <row r="1799" spans="1:34" ht="24.9" customHeight="1" x14ac:dyDescent="0.3">
      <c r="A1799" s="59" t="s">
        <v>6106</v>
      </c>
      <c r="B1799" s="60" t="s">
        <v>6104</v>
      </c>
      <c r="C1799" s="57" t="s">
        <v>6108</v>
      </c>
      <c r="D1799" s="57" t="s">
        <v>6105</v>
      </c>
      <c r="E1799" s="57">
        <v>0</v>
      </c>
      <c r="F1799" s="57">
        <v>1</v>
      </c>
      <c r="G1799" s="57">
        <v>0</v>
      </c>
      <c r="H1799" s="57">
        <v>1</v>
      </c>
      <c r="I1799" s="57">
        <v>9</v>
      </c>
      <c r="J1799" s="104">
        <v>0.1111111111111111</v>
      </c>
      <c r="K1799" s="56" t="s">
        <v>6107</v>
      </c>
      <c r="L1799" s="57" t="s">
        <v>6109</v>
      </c>
      <c r="M1799" s="57" t="s">
        <v>6108</v>
      </c>
      <c r="N1799" s="57">
        <v>100</v>
      </c>
      <c r="O1799" s="57"/>
      <c r="P1799" s="57"/>
      <c r="Q1799" s="57"/>
      <c r="R1799" s="57" t="s">
        <v>18</v>
      </c>
      <c r="S1799" s="57" t="s">
        <v>403</v>
      </c>
      <c r="T1799" s="61" t="s">
        <v>13</v>
      </c>
      <c r="U1799" s="56" t="s">
        <v>7330</v>
      </c>
      <c r="V1799" s="61" t="s">
        <v>13</v>
      </c>
      <c r="W1799" s="61" t="s">
        <v>13</v>
      </c>
      <c r="X1799" s="61" t="s">
        <v>7330</v>
      </c>
      <c r="Y1799" s="61" t="s">
        <v>13</v>
      </c>
      <c r="Z1799" s="61" t="s">
        <v>13</v>
      </c>
      <c r="AA1799" s="58" t="s">
        <v>7330</v>
      </c>
      <c r="AB1799" s="61" t="s">
        <v>13</v>
      </c>
      <c r="AC1799" s="56" t="s">
        <v>13</v>
      </c>
      <c r="AD1799" s="56" t="s">
        <v>13</v>
      </c>
      <c r="AE1799" s="56" t="s">
        <v>13</v>
      </c>
      <c r="AF1799" s="56" t="s">
        <v>13</v>
      </c>
      <c r="AG1799" s="56" t="s">
        <v>13</v>
      </c>
      <c r="AH1799" s="56" t="s">
        <v>13</v>
      </c>
    </row>
    <row r="1800" spans="1:34" ht="24.9" customHeight="1" x14ac:dyDescent="0.3">
      <c r="A1800" s="54" t="s">
        <v>5984</v>
      </c>
      <c r="B1800" s="55" t="s">
        <v>5983</v>
      </c>
      <c r="C1800" s="56" t="s">
        <v>110</v>
      </c>
      <c r="D1800" s="56"/>
      <c r="E1800" s="56">
        <v>1</v>
      </c>
      <c r="F1800" s="56">
        <v>0</v>
      </c>
      <c r="G1800" s="56">
        <v>0</v>
      </c>
      <c r="H1800" s="56">
        <v>1</v>
      </c>
      <c r="I1800" s="56">
        <v>10</v>
      </c>
      <c r="J1800" s="104">
        <v>0.1</v>
      </c>
      <c r="K1800" s="56" t="s">
        <v>5985</v>
      </c>
      <c r="L1800" s="56" t="s">
        <v>5986</v>
      </c>
      <c r="M1800" s="56" t="s">
        <v>202</v>
      </c>
      <c r="N1800" s="56">
        <v>100</v>
      </c>
      <c r="O1800" s="57" t="s">
        <v>17906</v>
      </c>
      <c r="P1800" s="56" t="s">
        <v>5987</v>
      </c>
      <c r="Q1800" s="56">
        <v>100</v>
      </c>
      <c r="R1800" s="56" t="s">
        <v>18</v>
      </c>
      <c r="S1800" s="56" t="s">
        <v>55</v>
      </c>
      <c r="T1800" s="58" t="s">
        <v>7330</v>
      </c>
      <c r="U1800" s="56" t="s">
        <v>13</v>
      </c>
      <c r="V1800" s="58" t="s">
        <v>13</v>
      </c>
      <c r="W1800" s="58" t="s">
        <v>7330</v>
      </c>
      <c r="X1800" s="58" t="s">
        <v>13</v>
      </c>
      <c r="Y1800" s="58" t="s">
        <v>13</v>
      </c>
      <c r="Z1800" s="58" t="s">
        <v>13</v>
      </c>
      <c r="AA1800" s="58" t="s">
        <v>13</v>
      </c>
      <c r="AB1800" s="58" t="s">
        <v>13</v>
      </c>
      <c r="AC1800" s="56" t="s">
        <v>7330</v>
      </c>
      <c r="AD1800" s="56" t="s">
        <v>13</v>
      </c>
      <c r="AE1800" s="56" t="s">
        <v>13</v>
      </c>
      <c r="AF1800" s="56" t="s">
        <v>7330</v>
      </c>
      <c r="AG1800" s="56" t="s">
        <v>13</v>
      </c>
      <c r="AH1800" s="56" t="s">
        <v>13</v>
      </c>
    </row>
    <row r="1801" spans="1:34" ht="24.9" customHeight="1" x14ac:dyDescent="0.3">
      <c r="A1801" s="54" t="s">
        <v>6735</v>
      </c>
      <c r="B1801" s="55" t="s">
        <v>6734</v>
      </c>
      <c r="C1801" s="56" t="s">
        <v>6737</v>
      </c>
      <c r="D1801" s="56"/>
      <c r="E1801" s="56">
        <v>1</v>
      </c>
      <c r="F1801" s="56">
        <v>0</v>
      </c>
      <c r="G1801" s="56">
        <v>0</v>
      </c>
      <c r="H1801" s="56">
        <v>1</v>
      </c>
      <c r="I1801" s="56">
        <v>18</v>
      </c>
      <c r="J1801" s="104">
        <v>5.5555555555555552E-2</v>
      </c>
      <c r="K1801" s="56" t="s">
        <v>6736</v>
      </c>
      <c r="L1801" s="56" t="s">
        <v>6738</v>
      </c>
      <c r="M1801" s="56" t="s">
        <v>6739</v>
      </c>
      <c r="N1801" s="56">
        <v>100</v>
      </c>
      <c r="O1801" s="56"/>
      <c r="P1801" s="56"/>
      <c r="Q1801" s="56"/>
      <c r="R1801" s="56" t="s">
        <v>63</v>
      </c>
      <c r="S1801" s="56" t="s">
        <v>250</v>
      </c>
      <c r="T1801" s="58" t="s">
        <v>7330</v>
      </c>
      <c r="U1801" s="56" t="s">
        <v>13</v>
      </c>
      <c r="V1801" s="58" t="s">
        <v>13</v>
      </c>
      <c r="W1801" s="58" t="s">
        <v>7330</v>
      </c>
      <c r="X1801" s="58" t="s">
        <v>13</v>
      </c>
      <c r="Y1801" s="58" t="s">
        <v>13</v>
      </c>
      <c r="Z1801" s="58" t="s">
        <v>13</v>
      </c>
      <c r="AA1801" s="58" t="s">
        <v>13</v>
      </c>
      <c r="AB1801" s="58" t="s">
        <v>13</v>
      </c>
      <c r="AC1801" s="56" t="s">
        <v>13</v>
      </c>
      <c r="AD1801" s="56" t="s">
        <v>13</v>
      </c>
      <c r="AE1801" s="56" t="s">
        <v>13</v>
      </c>
      <c r="AF1801" s="56" t="s">
        <v>13</v>
      </c>
      <c r="AG1801" s="56" t="s">
        <v>13</v>
      </c>
      <c r="AH1801" s="56" t="s">
        <v>13</v>
      </c>
    </row>
    <row r="1802" spans="1:34" ht="24.9" customHeight="1" x14ac:dyDescent="0.3">
      <c r="A1802" s="54" t="s">
        <v>5514</v>
      </c>
      <c r="B1802" s="55" t="s">
        <v>5503</v>
      </c>
      <c r="C1802" s="56" t="s">
        <v>5507</v>
      </c>
      <c r="D1802" s="56" t="s">
        <v>5504</v>
      </c>
      <c r="E1802" s="56">
        <v>2</v>
      </c>
      <c r="F1802" s="56">
        <v>1</v>
      </c>
      <c r="G1802" s="56">
        <v>2</v>
      </c>
      <c r="H1802" s="56">
        <v>5</v>
      </c>
      <c r="I1802" s="56">
        <v>17</v>
      </c>
      <c r="J1802" s="104">
        <v>0.29411764705882354</v>
      </c>
      <c r="K1802" s="56" t="s">
        <v>5515</v>
      </c>
      <c r="L1802" s="56" t="s">
        <v>5508</v>
      </c>
      <c r="M1802" s="56" t="s">
        <v>5507</v>
      </c>
      <c r="N1802" s="56">
        <v>100</v>
      </c>
      <c r="O1802" s="56"/>
      <c r="P1802" s="56"/>
      <c r="Q1802" s="56"/>
      <c r="R1802" s="56" t="s">
        <v>18</v>
      </c>
      <c r="S1802" s="57" t="s">
        <v>418</v>
      </c>
      <c r="T1802" s="58" t="s">
        <v>7330</v>
      </c>
      <c r="U1802" s="56" t="s">
        <v>13</v>
      </c>
      <c r="V1802" s="58" t="s">
        <v>13</v>
      </c>
      <c r="W1802" s="58" t="s">
        <v>7330</v>
      </c>
      <c r="X1802" s="58" t="s">
        <v>13</v>
      </c>
      <c r="Y1802" s="58" t="s">
        <v>13</v>
      </c>
      <c r="Z1802" s="58" t="s">
        <v>13</v>
      </c>
      <c r="AA1802" s="58" t="s">
        <v>13</v>
      </c>
      <c r="AB1802" s="58" t="s">
        <v>13</v>
      </c>
      <c r="AC1802" s="56" t="s">
        <v>13</v>
      </c>
      <c r="AD1802" s="56" t="s">
        <v>13</v>
      </c>
      <c r="AE1802" s="56" t="s">
        <v>13</v>
      </c>
      <c r="AF1802" s="56" t="s">
        <v>13</v>
      </c>
      <c r="AG1802" s="56" t="s">
        <v>13</v>
      </c>
      <c r="AH1802" s="56" t="s">
        <v>13</v>
      </c>
    </row>
    <row r="1803" spans="1:34" ht="24.9" customHeight="1" x14ac:dyDescent="0.3">
      <c r="A1803" s="54" t="s">
        <v>4978</v>
      </c>
      <c r="B1803" s="55" t="s">
        <v>4968</v>
      </c>
      <c r="C1803" s="56" t="s">
        <v>4972</v>
      </c>
      <c r="D1803" s="56" t="s">
        <v>4969</v>
      </c>
      <c r="E1803" s="56">
        <v>1</v>
      </c>
      <c r="F1803" s="56">
        <v>1</v>
      </c>
      <c r="G1803" s="56">
        <v>1</v>
      </c>
      <c r="H1803" s="56">
        <v>3</v>
      </c>
      <c r="I1803" s="56">
        <v>15</v>
      </c>
      <c r="J1803" s="104">
        <v>0.2</v>
      </c>
      <c r="K1803" s="56" t="s">
        <v>4979</v>
      </c>
      <c r="L1803" s="56" t="s">
        <v>4973</v>
      </c>
      <c r="M1803" s="56" t="s">
        <v>4972</v>
      </c>
      <c r="N1803" s="56" t="s">
        <v>7374</v>
      </c>
      <c r="O1803" s="56"/>
      <c r="P1803" s="56"/>
      <c r="Q1803" s="56"/>
      <c r="R1803" s="56" t="s">
        <v>18</v>
      </c>
      <c r="S1803" s="56" t="s">
        <v>102</v>
      </c>
      <c r="T1803" s="58" t="s">
        <v>7330</v>
      </c>
      <c r="U1803" s="56" t="s">
        <v>13</v>
      </c>
      <c r="V1803" s="58" t="s">
        <v>13</v>
      </c>
      <c r="W1803" s="58" t="s">
        <v>13</v>
      </c>
      <c r="X1803" s="58" t="s">
        <v>13</v>
      </c>
      <c r="Y1803" s="58" t="s">
        <v>13</v>
      </c>
      <c r="Z1803" s="58" t="s">
        <v>7330</v>
      </c>
      <c r="AA1803" s="58" t="s">
        <v>13</v>
      </c>
      <c r="AB1803" s="58" t="s">
        <v>13</v>
      </c>
      <c r="AC1803" s="56" t="s">
        <v>13</v>
      </c>
      <c r="AD1803" s="56" t="s">
        <v>13</v>
      </c>
      <c r="AE1803" s="56" t="s">
        <v>13</v>
      </c>
      <c r="AF1803" s="56" t="s">
        <v>13</v>
      </c>
      <c r="AG1803" s="56" t="s">
        <v>13</v>
      </c>
      <c r="AH1803" s="56" t="s">
        <v>13</v>
      </c>
    </row>
    <row r="1804" spans="1:34" ht="24.9" customHeight="1" x14ac:dyDescent="0.3">
      <c r="A1804" s="54" t="s">
        <v>1808</v>
      </c>
      <c r="B1804" s="55" t="s">
        <v>1791</v>
      </c>
      <c r="C1804" s="56" t="s">
        <v>1795</v>
      </c>
      <c r="D1804" s="56" t="s">
        <v>1792</v>
      </c>
      <c r="E1804" s="56">
        <v>3</v>
      </c>
      <c r="F1804" s="56">
        <v>2</v>
      </c>
      <c r="G1804" s="56">
        <v>3</v>
      </c>
      <c r="H1804" s="56">
        <v>8</v>
      </c>
      <c r="I1804" s="56">
        <v>25</v>
      </c>
      <c r="J1804" s="104">
        <v>0.32</v>
      </c>
      <c r="K1804" s="56" t="s">
        <v>1809</v>
      </c>
      <c r="L1804" s="56" t="s">
        <v>1796</v>
      </c>
      <c r="M1804" s="56" t="s">
        <v>1797</v>
      </c>
      <c r="N1804" s="56">
        <v>100</v>
      </c>
      <c r="O1804" s="56"/>
      <c r="P1804" s="56"/>
      <c r="Q1804" s="56"/>
      <c r="R1804" s="56" t="s">
        <v>18</v>
      </c>
      <c r="S1804" s="56" t="s">
        <v>534</v>
      </c>
      <c r="T1804" s="58" t="s">
        <v>7330</v>
      </c>
      <c r="U1804" s="56" t="s">
        <v>13</v>
      </c>
      <c r="V1804" s="58" t="s">
        <v>13</v>
      </c>
      <c r="W1804" s="58" t="s">
        <v>7330</v>
      </c>
      <c r="X1804" s="58" t="s">
        <v>13</v>
      </c>
      <c r="Y1804" s="58" t="s">
        <v>13</v>
      </c>
      <c r="Z1804" s="58" t="s">
        <v>13</v>
      </c>
      <c r="AA1804" s="58" t="s">
        <v>13</v>
      </c>
      <c r="AB1804" s="58" t="s">
        <v>13</v>
      </c>
      <c r="AC1804" s="56" t="s">
        <v>13</v>
      </c>
      <c r="AD1804" s="56" t="s">
        <v>13</v>
      </c>
      <c r="AE1804" s="56" t="s">
        <v>13</v>
      </c>
      <c r="AF1804" s="56" t="s">
        <v>13</v>
      </c>
      <c r="AG1804" s="56" t="s">
        <v>13</v>
      </c>
      <c r="AH1804" s="56" t="s">
        <v>13</v>
      </c>
    </row>
    <row r="1805" spans="1:34" ht="24.9" customHeight="1" x14ac:dyDescent="0.3">
      <c r="A1805" s="59" t="s">
        <v>1793</v>
      </c>
      <c r="B1805" s="60" t="s">
        <v>1791</v>
      </c>
      <c r="C1805" s="57" t="s">
        <v>1795</v>
      </c>
      <c r="D1805" s="57" t="s">
        <v>1792</v>
      </c>
      <c r="E1805" s="57">
        <v>3</v>
      </c>
      <c r="F1805" s="57">
        <v>2</v>
      </c>
      <c r="G1805" s="57">
        <v>3</v>
      </c>
      <c r="H1805" s="57">
        <v>8</v>
      </c>
      <c r="I1805" s="57">
        <v>25</v>
      </c>
      <c r="J1805" s="104">
        <v>0.32</v>
      </c>
      <c r="K1805" s="56" t="s">
        <v>1794</v>
      </c>
      <c r="L1805" s="57" t="s">
        <v>1796</v>
      </c>
      <c r="M1805" s="57" t="s">
        <v>1797</v>
      </c>
      <c r="N1805" s="57">
        <v>100</v>
      </c>
      <c r="O1805" s="57"/>
      <c r="P1805" s="57"/>
      <c r="Q1805" s="57"/>
      <c r="R1805" s="57" t="s">
        <v>18</v>
      </c>
      <c r="S1805" s="56" t="s">
        <v>534</v>
      </c>
      <c r="T1805" s="61" t="s">
        <v>13</v>
      </c>
      <c r="U1805" s="56" t="s">
        <v>7330</v>
      </c>
      <c r="V1805" s="61" t="s">
        <v>13</v>
      </c>
      <c r="W1805" s="61" t="s">
        <v>13</v>
      </c>
      <c r="X1805" s="61" t="s">
        <v>13</v>
      </c>
      <c r="Y1805" s="61" t="s">
        <v>13</v>
      </c>
      <c r="Z1805" s="61" t="s">
        <v>13</v>
      </c>
      <c r="AA1805" s="58" t="s">
        <v>7330</v>
      </c>
      <c r="AB1805" s="61" t="s">
        <v>13</v>
      </c>
      <c r="AC1805" s="56" t="s">
        <v>13</v>
      </c>
      <c r="AD1805" s="56" t="s">
        <v>13</v>
      </c>
      <c r="AE1805" s="56" t="s">
        <v>13</v>
      </c>
      <c r="AF1805" s="56" t="s">
        <v>13</v>
      </c>
      <c r="AG1805" s="56" t="s">
        <v>13</v>
      </c>
      <c r="AH1805" s="56" t="s">
        <v>13</v>
      </c>
    </row>
    <row r="1806" spans="1:34" ht="24.9" customHeight="1" x14ac:dyDescent="0.3">
      <c r="A1806" s="59" t="s">
        <v>1829</v>
      </c>
      <c r="B1806" s="60" t="s">
        <v>1828</v>
      </c>
      <c r="C1806" s="57" t="s">
        <v>110</v>
      </c>
      <c r="D1806" s="57"/>
      <c r="E1806" s="57">
        <v>1</v>
      </c>
      <c r="F1806" s="57">
        <v>2</v>
      </c>
      <c r="G1806" s="57">
        <v>0</v>
      </c>
      <c r="H1806" s="57">
        <v>3</v>
      </c>
      <c r="I1806" s="57">
        <v>44</v>
      </c>
      <c r="J1806" s="104">
        <v>6.8181818181818177E-2</v>
      </c>
      <c r="K1806" s="56" t="s">
        <v>1830</v>
      </c>
      <c r="L1806" s="57" t="s">
        <v>13</v>
      </c>
      <c r="M1806" s="57" t="s">
        <v>13</v>
      </c>
      <c r="N1806" s="57" t="s">
        <v>13</v>
      </c>
      <c r="O1806" s="57" t="s">
        <v>17964</v>
      </c>
      <c r="P1806" s="57" t="s">
        <v>1831</v>
      </c>
      <c r="Q1806" s="57" t="s">
        <v>7385</v>
      </c>
      <c r="R1806" s="57" t="s">
        <v>18</v>
      </c>
      <c r="S1806" s="57" t="s">
        <v>113</v>
      </c>
      <c r="T1806" s="61" t="s">
        <v>13</v>
      </c>
      <c r="U1806" s="56" t="s">
        <v>7330</v>
      </c>
      <c r="V1806" s="61" t="s">
        <v>13</v>
      </c>
      <c r="W1806" s="61" t="s">
        <v>13</v>
      </c>
      <c r="X1806" s="61" t="s">
        <v>7330</v>
      </c>
      <c r="Y1806" s="61" t="s">
        <v>13</v>
      </c>
      <c r="Z1806" s="61" t="s">
        <v>13</v>
      </c>
      <c r="AA1806" s="61" t="s">
        <v>13</v>
      </c>
      <c r="AB1806" s="61" t="s">
        <v>13</v>
      </c>
      <c r="AC1806" s="56" t="s">
        <v>13</v>
      </c>
      <c r="AD1806" s="56" t="s">
        <v>7330</v>
      </c>
      <c r="AE1806" s="56" t="s">
        <v>13</v>
      </c>
      <c r="AF1806" s="56" t="s">
        <v>13</v>
      </c>
      <c r="AG1806" s="56" t="s">
        <v>13</v>
      </c>
      <c r="AH1806" s="56" t="s">
        <v>13</v>
      </c>
    </row>
    <row r="1807" spans="1:34" ht="24.9" customHeight="1" x14ac:dyDescent="0.3">
      <c r="A1807" s="59" t="s">
        <v>6541</v>
      </c>
      <c r="B1807" s="60" t="s">
        <v>6534</v>
      </c>
      <c r="C1807" s="57" t="s">
        <v>6538</v>
      </c>
      <c r="D1807" s="57" t="s">
        <v>6535</v>
      </c>
      <c r="E1807" s="57">
        <v>0</v>
      </c>
      <c r="F1807" s="57">
        <v>4</v>
      </c>
      <c r="G1807" s="57">
        <v>1</v>
      </c>
      <c r="H1807" s="57">
        <v>5</v>
      </c>
      <c r="I1807" s="57">
        <v>35</v>
      </c>
      <c r="J1807" s="104">
        <v>0.14285714285714285</v>
      </c>
      <c r="K1807" s="56" t="s">
        <v>6542</v>
      </c>
      <c r="L1807" s="57" t="s">
        <v>6539</v>
      </c>
      <c r="M1807" s="57" t="s">
        <v>6540</v>
      </c>
      <c r="N1807" s="57">
        <v>100</v>
      </c>
      <c r="O1807" s="57"/>
      <c r="P1807" s="57"/>
      <c r="Q1807" s="57"/>
      <c r="R1807" s="57" t="s">
        <v>236</v>
      </c>
      <c r="S1807" s="57" t="s">
        <v>149</v>
      </c>
      <c r="T1807" s="61" t="s">
        <v>13</v>
      </c>
      <c r="U1807" s="56" t="s">
        <v>7330</v>
      </c>
      <c r="V1807" s="61" t="s">
        <v>13</v>
      </c>
      <c r="W1807" s="61" t="s">
        <v>13</v>
      </c>
      <c r="X1807" s="61" t="s">
        <v>13</v>
      </c>
      <c r="Y1807" s="61" t="s">
        <v>13</v>
      </c>
      <c r="Z1807" s="61" t="s">
        <v>13</v>
      </c>
      <c r="AA1807" s="61" t="s">
        <v>13</v>
      </c>
      <c r="AB1807" s="61" t="s">
        <v>13</v>
      </c>
      <c r="AC1807" s="56" t="s">
        <v>13</v>
      </c>
      <c r="AD1807" s="56" t="s">
        <v>7330</v>
      </c>
      <c r="AE1807" s="56" t="s">
        <v>13</v>
      </c>
      <c r="AF1807" s="56" t="s">
        <v>13</v>
      </c>
      <c r="AG1807" s="56" t="s">
        <v>13</v>
      </c>
      <c r="AH1807" s="56" t="s">
        <v>13</v>
      </c>
    </row>
    <row r="1808" spans="1:34" ht="24.9" customHeight="1" x14ac:dyDescent="0.3">
      <c r="A1808" s="54" t="s">
        <v>5903</v>
      </c>
      <c r="B1808" s="55" t="s">
        <v>5902</v>
      </c>
      <c r="C1808" s="56" t="s">
        <v>110</v>
      </c>
      <c r="D1808" s="56" t="s">
        <v>7415</v>
      </c>
      <c r="E1808" s="56">
        <v>1</v>
      </c>
      <c r="F1808" s="56">
        <v>0</v>
      </c>
      <c r="G1808" s="56">
        <v>8</v>
      </c>
      <c r="H1808" s="56">
        <v>9</v>
      </c>
      <c r="I1808" s="56">
        <v>13</v>
      </c>
      <c r="J1808" s="104">
        <v>0.69230769230769229</v>
      </c>
      <c r="K1808" s="56" t="s">
        <v>5904</v>
      </c>
      <c r="L1808" s="56" t="s">
        <v>5905</v>
      </c>
      <c r="M1808" s="56" t="s">
        <v>202</v>
      </c>
      <c r="N1808" s="56">
        <v>100</v>
      </c>
      <c r="O1808" s="57" t="s">
        <v>17991</v>
      </c>
      <c r="P1808" s="56" t="s">
        <v>5906</v>
      </c>
      <c r="Q1808" s="56">
        <v>100</v>
      </c>
      <c r="R1808" s="56" t="s">
        <v>63</v>
      </c>
      <c r="S1808" s="56" t="s">
        <v>149</v>
      </c>
      <c r="T1808" s="58" t="s">
        <v>13</v>
      </c>
      <c r="U1808" s="56" t="s">
        <v>13</v>
      </c>
      <c r="V1808" s="58" t="s">
        <v>7330</v>
      </c>
      <c r="W1808" s="58" t="s">
        <v>13</v>
      </c>
      <c r="X1808" s="58" t="s">
        <v>13</v>
      </c>
      <c r="Y1808" s="58" t="s">
        <v>7330</v>
      </c>
      <c r="Z1808" s="58" t="s">
        <v>13</v>
      </c>
      <c r="AA1808" s="58" t="s">
        <v>13</v>
      </c>
      <c r="AB1808" s="58" t="s">
        <v>7330</v>
      </c>
      <c r="AC1808" s="56" t="s">
        <v>13</v>
      </c>
      <c r="AD1808" s="56" t="s">
        <v>13</v>
      </c>
      <c r="AE1808" s="56" t="s">
        <v>7330</v>
      </c>
      <c r="AF1808" s="56" t="s">
        <v>7330</v>
      </c>
      <c r="AG1808" s="56" t="s">
        <v>13</v>
      </c>
      <c r="AH1808" s="56" t="s">
        <v>13</v>
      </c>
    </row>
    <row r="1809" spans="1:34" ht="24.9" customHeight="1" x14ac:dyDescent="0.3">
      <c r="A1809" s="54" t="s">
        <v>3089</v>
      </c>
      <c r="B1809" s="55" t="s">
        <v>3070</v>
      </c>
      <c r="C1809" s="56" t="s">
        <v>3074</v>
      </c>
      <c r="D1809" s="56" t="s">
        <v>3071</v>
      </c>
      <c r="E1809" s="56">
        <v>1</v>
      </c>
      <c r="F1809" s="56">
        <v>2</v>
      </c>
      <c r="G1809" s="56">
        <v>5</v>
      </c>
      <c r="H1809" s="56">
        <v>8</v>
      </c>
      <c r="I1809" s="56">
        <v>24</v>
      </c>
      <c r="J1809" s="104">
        <v>0.33333333333333331</v>
      </c>
      <c r="K1809" s="56" t="s">
        <v>3090</v>
      </c>
      <c r="L1809" s="56" t="s">
        <v>3075</v>
      </c>
      <c r="M1809" s="56" t="s">
        <v>3076</v>
      </c>
      <c r="N1809" s="56">
        <v>100</v>
      </c>
      <c r="O1809" s="56"/>
      <c r="P1809" s="56"/>
      <c r="Q1809" s="56"/>
      <c r="R1809" s="56" t="s">
        <v>112</v>
      </c>
      <c r="S1809" s="57" t="s">
        <v>79</v>
      </c>
      <c r="T1809" s="58" t="s">
        <v>7330</v>
      </c>
      <c r="U1809" s="56" t="s">
        <v>13</v>
      </c>
      <c r="V1809" s="58" t="s">
        <v>13</v>
      </c>
      <c r="W1809" s="58" t="s">
        <v>7330</v>
      </c>
      <c r="X1809" s="58" t="s">
        <v>13</v>
      </c>
      <c r="Y1809" s="58" t="s">
        <v>13</v>
      </c>
      <c r="Z1809" s="58" t="s">
        <v>13</v>
      </c>
      <c r="AA1809" s="58" t="s">
        <v>13</v>
      </c>
      <c r="AB1809" s="58" t="s">
        <v>13</v>
      </c>
      <c r="AC1809" s="56" t="s">
        <v>7330</v>
      </c>
      <c r="AD1809" s="56" t="s">
        <v>13</v>
      </c>
      <c r="AE1809" s="56" t="s">
        <v>13</v>
      </c>
      <c r="AF1809" s="56" t="s">
        <v>13</v>
      </c>
      <c r="AG1809" s="56" t="s">
        <v>13</v>
      </c>
      <c r="AH1809" s="56" t="s">
        <v>13</v>
      </c>
    </row>
    <row r="1810" spans="1:34" ht="24.9" customHeight="1" x14ac:dyDescent="0.3">
      <c r="A1810" s="54" t="s">
        <v>6009</v>
      </c>
      <c r="B1810" s="55" t="s">
        <v>5996</v>
      </c>
      <c r="C1810" s="56" t="s">
        <v>6000</v>
      </c>
      <c r="D1810" s="56" t="s">
        <v>5997</v>
      </c>
      <c r="E1810" s="56">
        <v>3</v>
      </c>
      <c r="F1810" s="56">
        <v>2</v>
      </c>
      <c r="G1810" s="56">
        <v>2</v>
      </c>
      <c r="H1810" s="56">
        <v>7</v>
      </c>
      <c r="I1810" s="56">
        <v>57</v>
      </c>
      <c r="J1810" s="104">
        <v>0.12280701754385964</v>
      </c>
      <c r="K1810" s="56" t="s">
        <v>6010</v>
      </c>
      <c r="L1810" s="56" t="s">
        <v>6001</v>
      </c>
      <c r="M1810" s="56" t="s">
        <v>6002</v>
      </c>
      <c r="N1810" s="56">
        <v>100</v>
      </c>
      <c r="O1810" s="56"/>
      <c r="P1810" s="56"/>
      <c r="Q1810" s="56"/>
      <c r="R1810" s="56" t="s">
        <v>18</v>
      </c>
      <c r="S1810" s="56" t="s">
        <v>534</v>
      </c>
      <c r="T1810" s="58" t="s">
        <v>7330</v>
      </c>
      <c r="U1810" s="56" t="s">
        <v>13</v>
      </c>
      <c r="V1810" s="58" t="s">
        <v>13</v>
      </c>
      <c r="W1810" s="58" t="s">
        <v>7330</v>
      </c>
      <c r="X1810" s="58" t="s">
        <v>13</v>
      </c>
      <c r="Y1810" s="58" t="s">
        <v>13</v>
      </c>
      <c r="Z1810" s="58" t="s">
        <v>13</v>
      </c>
      <c r="AA1810" s="58" t="s">
        <v>13</v>
      </c>
      <c r="AB1810" s="58" t="s">
        <v>13</v>
      </c>
      <c r="AC1810" s="56" t="s">
        <v>13</v>
      </c>
      <c r="AD1810" s="56" t="s">
        <v>13</v>
      </c>
      <c r="AE1810" s="56" t="s">
        <v>13</v>
      </c>
      <c r="AF1810" s="56" t="s">
        <v>13</v>
      </c>
      <c r="AG1810" s="56" t="s">
        <v>13</v>
      </c>
      <c r="AH1810" s="56" t="s">
        <v>13</v>
      </c>
    </row>
    <row r="1811" spans="1:34" ht="24.9" customHeight="1" x14ac:dyDescent="0.3">
      <c r="A1811" s="54" t="s">
        <v>2665</v>
      </c>
      <c r="B1811" s="55" t="s">
        <v>2663</v>
      </c>
      <c r="C1811" s="56" t="s">
        <v>2667</v>
      </c>
      <c r="D1811" s="56" t="s">
        <v>2664</v>
      </c>
      <c r="E1811" s="56">
        <v>0</v>
      </c>
      <c r="F1811" s="56">
        <v>0</v>
      </c>
      <c r="G1811" s="56">
        <v>3</v>
      </c>
      <c r="H1811" s="56">
        <v>3</v>
      </c>
      <c r="I1811" s="56">
        <v>21</v>
      </c>
      <c r="J1811" s="104">
        <v>0.14285714285714285</v>
      </c>
      <c r="K1811" s="56" t="s">
        <v>2666</v>
      </c>
      <c r="L1811" s="56" t="s">
        <v>2668</v>
      </c>
      <c r="M1811" s="56" t="s">
        <v>2667</v>
      </c>
      <c r="N1811" s="56">
        <v>100</v>
      </c>
      <c r="O1811" s="56"/>
      <c r="P1811" s="56"/>
      <c r="Q1811" s="56"/>
      <c r="R1811" s="56" t="s">
        <v>18</v>
      </c>
      <c r="S1811" s="56" t="s">
        <v>102</v>
      </c>
      <c r="T1811" s="58" t="s">
        <v>13</v>
      </c>
      <c r="U1811" s="56" t="s">
        <v>13</v>
      </c>
      <c r="V1811" s="58" t="s">
        <v>7330</v>
      </c>
      <c r="W1811" s="58" t="s">
        <v>7330</v>
      </c>
      <c r="X1811" s="58" t="s">
        <v>13</v>
      </c>
      <c r="Y1811" s="58" t="s">
        <v>13</v>
      </c>
      <c r="Z1811" s="58" t="s">
        <v>13</v>
      </c>
      <c r="AA1811" s="58" t="s">
        <v>7330</v>
      </c>
      <c r="AB1811" s="58" t="s">
        <v>13</v>
      </c>
      <c r="AC1811" s="56" t="s">
        <v>7330</v>
      </c>
      <c r="AD1811" s="56" t="s">
        <v>13</v>
      </c>
      <c r="AE1811" s="56" t="s">
        <v>13</v>
      </c>
      <c r="AF1811" s="56" t="s">
        <v>13</v>
      </c>
      <c r="AG1811" s="56" t="s">
        <v>13</v>
      </c>
      <c r="AH1811" s="56" t="s">
        <v>13</v>
      </c>
    </row>
    <row r="1812" spans="1:34" ht="24.9" customHeight="1" x14ac:dyDescent="0.3">
      <c r="A1812" s="54" t="s">
        <v>6632</v>
      </c>
      <c r="B1812" s="55" t="s">
        <v>6620</v>
      </c>
      <c r="C1812" s="56" t="s">
        <v>6623</v>
      </c>
      <c r="D1812" s="56"/>
      <c r="E1812" s="56">
        <v>2</v>
      </c>
      <c r="F1812" s="56">
        <v>2</v>
      </c>
      <c r="G1812" s="56">
        <v>1</v>
      </c>
      <c r="H1812" s="56">
        <v>5</v>
      </c>
      <c r="I1812" s="56">
        <v>32</v>
      </c>
      <c r="J1812" s="104">
        <v>0.15625</v>
      </c>
      <c r="K1812" s="56" t="s">
        <v>6633</v>
      </c>
      <c r="L1812" s="56" t="s">
        <v>6624</v>
      </c>
      <c r="M1812" s="56" t="s">
        <v>6625</v>
      </c>
      <c r="N1812" s="56">
        <v>100</v>
      </c>
      <c r="O1812" s="56"/>
      <c r="P1812" s="56"/>
      <c r="Q1812" s="56"/>
      <c r="R1812" s="56" t="s">
        <v>63</v>
      </c>
      <c r="S1812" s="56" t="s">
        <v>250</v>
      </c>
      <c r="T1812" s="58" t="s">
        <v>7330</v>
      </c>
      <c r="U1812" s="56" t="s">
        <v>13</v>
      </c>
      <c r="V1812" s="58" t="s">
        <v>13</v>
      </c>
      <c r="W1812" s="58" t="s">
        <v>7330</v>
      </c>
      <c r="X1812" s="58" t="s">
        <v>13</v>
      </c>
      <c r="Y1812" s="58" t="s">
        <v>13</v>
      </c>
      <c r="Z1812" s="58" t="s">
        <v>13</v>
      </c>
      <c r="AA1812" s="58" t="s">
        <v>13</v>
      </c>
      <c r="AB1812" s="58" t="s">
        <v>13</v>
      </c>
      <c r="AC1812" s="56" t="s">
        <v>13</v>
      </c>
      <c r="AD1812" s="56" t="s">
        <v>13</v>
      </c>
      <c r="AE1812" s="56" t="s">
        <v>13</v>
      </c>
      <c r="AF1812" s="56" t="s">
        <v>13</v>
      </c>
      <c r="AG1812" s="56" t="s">
        <v>13</v>
      </c>
      <c r="AH1812" s="56" t="s">
        <v>13</v>
      </c>
    </row>
    <row r="1813" spans="1:34" ht="24.9" customHeight="1" x14ac:dyDescent="0.3">
      <c r="A1813" s="54" t="s">
        <v>807</v>
      </c>
      <c r="B1813" s="55" t="s">
        <v>793</v>
      </c>
      <c r="C1813" s="56" t="s">
        <v>797</v>
      </c>
      <c r="D1813" s="56" t="s">
        <v>794</v>
      </c>
      <c r="E1813" s="56">
        <v>6</v>
      </c>
      <c r="F1813" s="56">
        <v>0</v>
      </c>
      <c r="G1813" s="56">
        <v>5</v>
      </c>
      <c r="H1813" s="56">
        <v>11</v>
      </c>
      <c r="I1813" s="56">
        <v>30</v>
      </c>
      <c r="J1813" s="104">
        <v>0.36666666666666664</v>
      </c>
      <c r="K1813" s="56" t="s">
        <v>808</v>
      </c>
      <c r="L1813" s="56" t="s">
        <v>798</v>
      </c>
      <c r="M1813" s="56" t="s">
        <v>797</v>
      </c>
      <c r="N1813" s="56">
        <v>100</v>
      </c>
      <c r="O1813" s="56"/>
      <c r="P1813" s="56"/>
      <c r="Q1813" s="56"/>
      <c r="R1813" s="56" t="s">
        <v>18</v>
      </c>
      <c r="S1813" s="56" t="s">
        <v>465</v>
      </c>
      <c r="T1813" s="58" t="s">
        <v>7330</v>
      </c>
      <c r="U1813" s="56" t="s">
        <v>13</v>
      </c>
      <c r="V1813" s="58" t="s">
        <v>13</v>
      </c>
      <c r="W1813" s="58" t="s">
        <v>7330</v>
      </c>
      <c r="X1813" s="58" t="s">
        <v>13</v>
      </c>
      <c r="Y1813" s="58" t="s">
        <v>13</v>
      </c>
      <c r="Z1813" s="58" t="s">
        <v>13</v>
      </c>
      <c r="AA1813" s="58" t="s">
        <v>13</v>
      </c>
      <c r="AB1813" s="58" t="s">
        <v>13</v>
      </c>
      <c r="AC1813" s="56" t="s">
        <v>13</v>
      </c>
      <c r="AD1813" s="56" t="s">
        <v>13</v>
      </c>
      <c r="AE1813" s="56" t="s">
        <v>13</v>
      </c>
      <c r="AF1813" s="56" t="s">
        <v>7330</v>
      </c>
      <c r="AG1813" s="56" t="s">
        <v>13</v>
      </c>
      <c r="AH1813" s="56" t="s">
        <v>13</v>
      </c>
    </row>
    <row r="1814" spans="1:34" ht="24.9" customHeight="1" x14ac:dyDescent="0.3">
      <c r="A1814" s="54" t="s">
        <v>575</v>
      </c>
      <c r="B1814" s="55" t="s">
        <v>558</v>
      </c>
      <c r="C1814" s="56" t="s">
        <v>110</v>
      </c>
      <c r="D1814" s="56" t="s">
        <v>7412</v>
      </c>
      <c r="E1814" s="56">
        <v>2</v>
      </c>
      <c r="F1814" s="56">
        <v>1</v>
      </c>
      <c r="G1814" s="56">
        <v>5</v>
      </c>
      <c r="H1814" s="56">
        <v>8</v>
      </c>
      <c r="I1814" s="56">
        <v>17</v>
      </c>
      <c r="J1814" s="104">
        <v>0.47058823529411764</v>
      </c>
      <c r="K1814" s="56" t="s">
        <v>576</v>
      </c>
      <c r="L1814" s="56" t="s">
        <v>561</v>
      </c>
      <c r="M1814" s="56" t="s">
        <v>562</v>
      </c>
      <c r="N1814" s="56">
        <v>100</v>
      </c>
      <c r="O1814" s="57" t="s">
        <v>17906</v>
      </c>
      <c r="P1814" s="56" t="s">
        <v>563</v>
      </c>
      <c r="Q1814" s="56" t="s">
        <v>7372</v>
      </c>
      <c r="R1814" s="56" t="s">
        <v>112</v>
      </c>
      <c r="S1814" s="56" t="s">
        <v>195</v>
      </c>
      <c r="T1814" s="58" t="s">
        <v>7330</v>
      </c>
      <c r="U1814" s="56" t="s">
        <v>13</v>
      </c>
      <c r="V1814" s="58" t="s">
        <v>13</v>
      </c>
      <c r="W1814" s="58" t="s">
        <v>7330</v>
      </c>
      <c r="X1814" s="58" t="s">
        <v>13</v>
      </c>
      <c r="Y1814" s="58" t="s">
        <v>13</v>
      </c>
      <c r="Z1814" s="58" t="s">
        <v>13</v>
      </c>
      <c r="AA1814" s="58" t="s">
        <v>13</v>
      </c>
      <c r="AB1814" s="58" t="s">
        <v>13</v>
      </c>
      <c r="AC1814" s="56" t="s">
        <v>7330</v>
      </c>
      <c r="AD1814" s="56" t="s">
        <v>13</v>
      </c>
      <c r="AE1814" s="56" t="s">
        <v>13</v>
      </c>
      <c r="AF1814" s="56" t="s">
        <v>13</v>
      </c>
      <c r="AG1814" s="56" t="s">
        <v>13</v>
      </c>
      <c r="AH1814" s="56" t="s">
        <v>13</v>
      </c>
    </row>
    <row r="1815" spans="1:34" ht="24.9" customHeight="1" x14ac:dyDescent="0.3">
      <c r="A1815" s="59" t="s">
        <v>1227</v>
      </c>
      <c r="B1815" s="60" t="s">
        <v>1225</v>
      </c>
      <c r="C1815" s="57" t="s">
        <v>1229</v>
      </c>
      <c r="D1815" s="57" t="s">
        <v>1226</v>
      </c>
      <c r="E1815" s="57">
        <v>0</v>
      </c>
      <c r="F1815" s="57">
        <v>2</v>
      </c>
      <c r="G1815" s="57">
        <v>0</v>
      </c>
      <c r="H1815" s="57">
        <v>2</v>
      </c>
      <c r="I1815" s="57">
        <v>11</v>
      </c>
      <c r="J1815" s="104">
        <v>0.18181818181818182</v>
      </c>
      <c r="K1815" s="56" t="s">
        <v>1228</v>
      </c>
      <c r="L1815" s="57" t="s">
        <v>1230</v>
      </c>
      <c r="M1815" s="57" t="s">
        <v>1229</v>
      </c>
      <c r="N1815" s="57">
        <v>100</v>
      </c>
      <c r="O1815" s="57"/>
      <c r="P1815" s="57"/>
      <c r="Q1815" s="57"/>
      <c r="R1815" s="57" t="s">
        <v>18</v>
      </c>
      <c r="S1815" s="57" t="s">
        <v>55</v>
      </c>
      <c r="T1815" s="61" t="s">
        <v>13</v>
      </c>
      <c r="U1815" s="56" t="s">
        <v>7330</v>
      </c>
      <c r="V1815" s="61" t="s">
        <v>13</v>
      </c>
      <c r="W1815" s="61" t="s">
        <v>13</v>
      </c>
      <c r="X1815" s="61" t="s">
        <v>7330</v>
      </c>
      <c r="Y1815" s="61" t="s">
        <v>13</v>
      </c>
      <c r="Z1815" s="61" t="s">
        <v>13</v>
      </c>
      <c r="AA1815" s="61" t="s">
        <v>13</v>
      </c>
      <c r="AB1815" s="61" t="s">
        <v>13</v>
      </c>
      <c r="AC1815" s="56" t="s">
        <v>13</v>
      </c>
      <c r="AD1815" s="56" t="s">
        <v>7330</v>
      </c>
      <c r="AE1815" s="56" t="s">
        <v>13</v>
      </c>
      <c r="AF1815" s="56" t="s">
        <v>13</v>
      </c>
      <c r="AG1815" s="56" t="s">
        <v>13</v>
      </c>
      <c r="AH1815" s="56" t="s">
        <v>13</v>
      </c>
    </row>
    <row r="1816" spans="1:34" ht="24.9" customHeight="1" x14ac:dyDescent="0.3">
      <c r="A1816" s="54" t="s">
        <v>3774</v>
      </c>
      <c r="B1816" s="55" t="s">
        <v>3767</v>
      </c>
      <c r="C1816" s="56" t="s">
        <v>3771</v>
      </c>
      <c r="D1816" s="56" t="s">
        <v>3768</v>
      </c>
      <c r="E1816" s="56">
        <v>2</v>
      </c>
      <c r="F1816" s="56">
        <v>0</v>
      </c>
      <c r="G1816" s="56">
        <v>1</v>
      </c>
      <c r="H1816" s="56">
        <v>3</v>
      </c>
      <c r="I1816" s="56">
        <v>23</v>
      </c>
      <c r="J1816" s="104">
        <v>0.13043478260869565</v>
      </c>
      <c r="K1816" s="56" t="s">
        <v>3775</v>
      </c>
      <c r="L1816" s="56" t="s">
        <v>3772</v>
      </c>
      <c r="M1816" s="56" t="s">
        <v>3773</v>
      </c>
      <c r="N1816" s="56" t="s">
        <v>7383</v>
      </c>
      <c r="O1816" s="56"/>
      <c r="P1816" s="56"/>
      <c r="Q1816" s="56"/>
      <c r="R1816" s="56" t="s">
        <v>63</v>
      </c>
      <c r="S1816" s="56" t="s">
        <v>250</v>
      </c>
      <c r="T1816" s="58" t="s">
        <v>7330</v>
      </c>
      <c r="U1816" s="56" t="s">
        <v>13</v>
      </c>
      <c r="V1816" s="58" t="s">
        <v>13</v>
      </c>
      <c r="W1816" s="58" t="s">
        <v>7330</v>
      </c>
      <c r="X1816" s="58" t="s">
        <v>13</v>
      </c>
      <c r="Y1816" s="58" t="s">
        <v>13</v>
      </c>
      <c r="Z1816" s="58" t="s">
        <v>13</v>
      </c>
      <c r="AA1816" s="58" t="s">
        <v>13</v>
      </c>
      <c r="AB1816" s="58" t="s">
        <v>13</v>
      </c>
      <c r="AC1816" s="56" t="s">
        <v>13</v>
      </c>
      <c r="AD1816" s="56" t="s">
        <v>13</v>
      </c>
      <c r="AE1816" s="56" t="s">
        <v>13</v>
      </c>
      <c r="AF1816" s="56" t="s">
        <v>13</v>
      </c>
      <c r="AG1816" s="56" t="s">
        <v>13</v>
      </c>
      <c r="AH1816" s="56" t="s">
        <v>13</v>
      </c>
    </row>
    <row r="1817" spans="1:34" ht="24.9" customHeight="1" x14ac:dyDescent="0.3">
      <c r="A1817" s="54" t="s">
        <v>4353</v>
      </c>
      <c r="B1817" s="55" t="s">
        <v>4344</v>
      </c>
      <c r="C1817" s="56" t="s">
        <v>4348</v>
      </c>
      <c r="D1817" s="56" t="s">
        <v>4345</v>
      </c>
      <c r="E1817" s="56">
        <v>11</v>
      </c>
      <c r="F1817" s="56">
        <v>1</v>
      </c>
      <c r="G1817" s="56">
        <v>8</v>
      </c>
      <c r="H1817" s="56">
        <v>20</v>
      </c>
      <c r="I1817" s="56">
        <v>47</v>
      </c>
      <c r="J1817" s="104">
        <v>0.43</v>
      </c>
      <c r="K1817" s="56" t="s">
        <v>4354</v>
      </c>
      <c r="L1817" s="56" t="s">
        <v>4349</v>
      </c>
      <c r="M1817" s="56" t="s">
        <v>4350</v>
      </c>
      <c r="N1817" s="56" t="s">
        <v>7372</v>
      </c>
      <c r="O1817" s="56"/>
      <c r="P1817" s="56"/>
      <c r="Q1817" s="56"/>
      <c r="R1817" s="56" t="s">
        <v>18</v>
      </c>
      <c r="S1817" s="56" t="s">
        <v>465</v>
      </c>
      <c r="T1817" s="58" t="s">
        <v>13</v>
      </c>
      <c r="U1817" s="56" t="s">
        <v>13</v>
      </c>
      <c r="V1817" s="58" t="s">
        <v>7330</v>
      </c>
      <c r="W1817" s="58" t="s">
        <v>13</v>
      </c>
      <c r="X1817" s="58" t="s">
        <v>13</v>
      </c>
      <c r="Y1817" s="58" t="s">
        <v>7330</v>
      </c>
      <c r="Z1817" s="58" t="s">
        <v>7330</v>
      </c>
      <c r="AA1817" s="58" t="s">
        <v>13</v>
      </c>
      <c r="AB1817" s="58" t="s">
        <v>13</v>
      </c>
      <c r="AC1817" s="56" t="s">
        <v>13</v>
      </c>
      <c r="AD1817" s="56" t="s">
        <v>13</v>
      </c>
      <c r="AE1817" s="56" t="s">
        <v>7330</v>
      </c>
      <c r="AF1817" s="56" t="s">
        <v>7330</v>
      </c>
      <c r="AG1817" s="56" t="s">
        <v>13</v>
      </c>
      <c r="AH1817" s="56" t="s">
        <v>13</v>
      </c>
    </row>
    <row r="1818" spans="1:34" ht="24.9" customHeight="1" x14ac:dyDescent="0.3">
      <c r="A1818" s="54" t="s">
        <v>1151</v>
      </c>
      <c r="B1818" s="55" t="s">
        <v>1145</v>
      </c>
      <c r="C1818" s="56" t="s">
        <v>1149</v>
      </c>
      <c r="D1818" s="56" t="s">
        <v>1146</v>
      </c>
      <c r="E1818" s="56">
        <v>0</v>
      </c>
      <c r="F1818" s="56">
        <v>1</v>
      </c>
      <c r="G1818" s="56">
        <v>1</v>
      </c>
      <c r="H1818" s="56">
        <v>2</v>
      </c>
      <c r="I1818" s="56">
        <v>7</v>
      </c>
      <c r="J1818" s="104">
        <v>0.2857142857142857</v>
      </c>
      <c r="K1818" s="56" t="s">
        <v>1152</v>
      </c>
      <c r="L1818" s="56" t="s">
        <v>1150</v>
      </c>
      <c r="M1818" s="56" t="s">
        <v>1149</v>
      </c>
      <c r="N1818" s="56">
        <v>100</v>
      </c>
      <c r="O1818" s="56"/>
      <c r="P1818" s="56"/>
      <c r="Q1818" s="56"/>
      <c r="R1818" s="56" t="s">
        <v>18</v>
      </c>
      <c r="S1818" s="57" t="s">
        <v>55</v>
      </c>
      <c r="T1818" s="58" t="s">
        <v>13</v>
      </c>
      <c r="U1818" s="56" t="s">
        <v>13</v>
      </c>
      <c r="V1818" s="58" t="s">
        <v>7330</v>
      </c>
      <c r="W1818" s="58" t="s">
        <v>7330</v>
      </c>
      <c r="X1818" s="58" t="s">
        <v>13</v>
      </c>
      <c r="Y1818" s="58" t="s">
        <v>13</v>
      </c>
      <c r="Z1818" s="58" t="s">
        <v>13</v>
      </c>
      <c r="AA1818" s="58" t="s">
        <v>7330</v>
      </c>
      <c r="AB1818" s="58" t="s">
        <v>13</v>
      </c>
      <c r="AC1818" s="56" t="s">
        <v>13</v>
      </c>
      <c r="AD1818" s="56" t="s">
        <v>13</v>
      </c>
      <c r="AE1818" s="56" t="s">
        <v>13</v>
      </c>
      <c r="AF1818" s="56" t="s">
        <v>7330</v>
      </c>
      <c r="AG1818" s="56" t="s">
        <v>13</v>
      </c>
      <c r="AH1818" s="56" t="s">
        <v>13</v>
      </c>
    </row>
    <row r="1819" spans="1:34" ht="24.9" customHeight="1" x14ac:dyDescent="0.3">
      <c r="A1819" s="54" t="s">
        <v>4180</v>
      </c>
      <c r="B1819" s="55" t="s">
        <v>4159</v>
      </c>
      <c r="C1819" s="56" t="s">
        <v>4163</v>
      </c>
      <c r="D1819" s="56" t="s">
        <v>4160</v>
      </c>
      <c r="E1819" s="56">
        <v>1</v>
      </c>
      <c r="F1819" s="56">
        <v>8</v>
      </c>
      <c r="G1819" s="56">
        <v>7</v>
      </c>
      <c r="H1819" s="56">
        <v>16</v>
      </c>
      <c r="I1819" s="56">
        <v>52</v>
      </c>
      <c r="J1819" s="104">
        <v>0.30769230769230771</v>
      </c>
      <c r="K1819" s="56" t="s">
        <v>4181</v>
      </c>
      <c r="L1819" s="57" t="s">
        <v>4164</v>
      </c>
      <c r="M1819" s="57" t="s">
        <v>4165</v>
      </c>
      <c r="N1819" s="57">
        <v>100</v>
      </c>
      <c r="O1819" s="57"/>
      <c r="P1819" s="57"/>
      <c r="Q1819" s="57"/>
      <c r="R1819" s="56" t="s">
        <v>18</v>
      </c>
      <c r="S1819" s="57" t="s">
        <v>680</v>
      </c>
      <c r="T1819" s="58" t="s">
        <v>13</v>
      </c>
      <c r="U1819" s="56" t="s">
        <v>13</v>
      </c>
      <c r="V1819" s="58" t="s">
        <v>7330</v>
      </c>
      <c r="W1819" s="58" t="s">
        <v>13</v>
      </c>
      <c r="X1819" s="58" t="s">
        <v>13</v>
      </c>
      <c r="Y1819" s="58" t="s">
        <v>7330</v>
      </c>
      <c r="Z1819" s="58" t="s">
        <v>13</v>
      </c>
      <c r="AA1819" s="58" t="s">
        <v>13</v>
      </c>
      <c r="AB1819" s="58" t="s">
        <v>7330</v>
      </c>
      <c r="AC1819" s="56" t="s">
        <v>13</v>
      </c>
      <c r="AD1819" s="56" t="s">
        <v>13</v>
      </c>
      <c r="AE1819" s="56" t="s">
        <v>7330</v>
      </c>
      <c r="AF1819" s="56" t="s">
        <v>13</v>
      </c>
      <c r="AG1819" s="56" t="s">
        <v>13</v>
      </c>
      <c r="AH1819" s="56" t="s">
        <v>7330</v>
      </c>
    </row>
    <row r="1820" spans="1:34" ht="24.9" customHeight="1" x14ac:dyDescent="0.3">
      <c r="A1820" s="54" t="s">
        <v>6628</v>
      </c>
      <c r="B1820" s="55" t="s">
        <v>6620</v>
      </c>
      <c r="C1820" s="56" t="s">
        <v>6623</v>
      </c>
      <c r="D1820" s="56"/>
      <c r="E1820" s="56">
        <v>2</v>
      </c>
      <c r="F1820" s="56">
        <v>2</v>
      </c>
      <c r="G1820" s="56">
        <v>1</v>
      </c>
      <c r="H1820" s="56">
        <v>5</v>
      </c>
      <c r="I1820" s="56">
        <v>32</v>
      </c>
      <c r="J1820" s="104">
        <v>0.15625</v>
      </c>
      <c r="K1820" s="56" t="s">
        <v>6629</v>
      </c>
      <c r="L1820" s="56" t="s">
        <v>6624</v>
      </c>
      <c r="M1820" s="56" t="s">
        <v>6625</v>
      </c>
      <c r="N1820" s="56">
        <v>100</v>
      </c>
      <c r="O1820" s="56"/>
      <c r="P1820" s="56"/>
      <c r="Q1820" s="56"/>
      <c r="R1820" s="56" t="s">
        <v>63</v>
      </c>
      <c r="S1820" s="56" t="s">
        <v>250</v>
      </c>
      <c r="T1820" s="58" t="s">
        <v>13</v>
      </c>
      <c r="U1820" s="56" t="s">
        <v>13</v>
      </c>
      <c r="V1820" s="58" t="s">
        <v>7330</v>
      </c>
      <c r="W1820" s="58" t="s">
        <v>13</v>
      </c>
      <c r="X1820" s="58" t="s">
        <v>13</v>
      </c>
      <c r="Y1820" s="58" t="s">
        <v>7330</v>
      </c>
      <c r="Z1820" s="58" t="s">
        <v>13</v>
      </c>
      <c r="AA1820" s="58" t="s">
        <v>13</v>
      </c>
      <c r="AB1820" s="58" t="s">
        <v>13</v>
      </c>
      <c r="AC1820" s="56" t="s">
        <v>13</v>
      </c>
      <c r="AD1820" s="56" t="s">
        <v>13</v>
      </c>
      <c r="AE1820" s="56" t="s">
        <v>13</v>
      </c>
      <c r="AF1820" s="56" t="s">
        <v>13</v>
      </c>
      <c r="AG1820" s="56" t="s">
        <v>13</v>
      </c>
      <c r="AH1820" s="56" t="s">
        <v>13</v>
      </c>
    </row>
    <row r="1821" spans="1:34" ht="24.9" customHeight="1" x14ac:dyDescent="0.3">
      <c r="A1821" s="59" t="s">
        <v>75</v>
      </c>
      <c r="B1821" s="60" t="s">
        <v>73</v>
      </c>
      <c r="C1821" s="57" t="s">
        <v>77</v>
      </c>
      <c r="D1821" s="57" t="s">
        <v>74</v>
      </c>
      <c r="E1821" s="57">
        <v>0</v>
      </c>
      <c r="F1821" s="57">
        <v>2</v>
      </c>
      <c r="G1821" s="57">
        <v>0</v>
      </c>
      <c r="H1821" s="57">
        <v>2</v>
      </c>
      <c r="I1821" s="57">
        <v>11</v>
      </c>
      <c r="J1821" s="104">
        <v>0.18181818181818182</v>
      </c>
      <c r="K1821" s="56" t="s">
        <v>76</v>
      </c>
      <c r="L1821" s="57" t="s">
        <v>78</v>
      </c>
      <c r="M1821" s="57" t="s">
        <v>77</v>
      </c>
      <c r="N1821" s="57" t="s">
        <v>7374</v>
      </c>
      <c r="O1821" s="57"/>
      <c r="P1821" s="57"/>
      <c r="Q1821" s="57"/>
      <c r="R1821" s="57" t="s">
        <v>18</v>
      </c>
      <c r="S1821" s="57" t="s">
        <v>79</v>
      </c>
      <c r="T1821" s="61" t="s">
        <v>13</v>
      </c>
      <c r="U1821" s="56" t="s">
        <v>7330</v>
      </c>
      <c r="V1821" s="61" t="s">
        <v>13</v>
      </c>
      <c r="W1821" s="61" t="s">
        <v>13</v>
      </c>
      <c r="X1821" s="61" t="s">
        <v>13</v>
      </c>
      <c r="Y1821" s="61" t="s">
        <v>13</v>
      </c>
      <c r="Z1821" s="61" t="s">
        <v>13</v>
      </c>
      <c r="AA1821" s="58" t="s">
        <v>7330</v>
      </c>
      <c r="AB1821" s="61" t="s">
        <v>13</v>
      </c>
      <c r="AC1821" s="56" t="s">
        <v>13</v>
      </c>
      <c r="AD1821" s="56" t="s">
        <v>13</v>
      </c>
      <c r="AE1821" s="56" t="s">
        <v>13</v>
      </c>
      <c r="AF1821" s="56" t="s">
        <v>13</v>
      </c>
      <c r="AG1821" s="56" t="s">
        <v>7330</v>
      </c>
      <c r="AH1821" s="56" t="s">
        <v>13</v>
      </c>
    </row>
    <row r="1822" spans="1:34" ht="24.9" customHeight="1" x14ac:dyDescent="0.3">
      <c r="A1822" s="59" t="s">
        <v>6804</v>
      </c>
      <c r="B1822" s="60" t="s">
        <v>6803</v>
      </c>
      <c r="C1822" s="57" t="s">
        <v>6806</v>
      </c>
      <c r="D1822" s="57"/>
      <c r="E1822" s="57">
        <v>1</v>
      </c>
      <c r="F1822" s="57">
        <v>1</v>
      </c>
      <c r="G1822" s="57">
        <v>0</v>
      </c>
      <c r="H1822" s="57">
        <v>2</v>
      </c>
      <c r="I1822" s="57">
        <v>11</v>
      </c>
      <c r="J1822" s="104">
        <v>0.18181818181818182</v>
      </c>
      <c r="K1822" s="56" t="s">
        <v>6805</v>
      </c>
      <c r="L1822" s="57" t="s">
        <v>6807</v>
      </c>
      <c r="M1822" s="57" t="s">
        <v>202</v>
      </c>
      <c r="N1822" s="57">
        <v>100</v>
      </c>
      <c r="O1822" s="57"/>
      <c r="P1822" s="57"/>
      <c r="Q1822" s="57"/>
      <c r="R1822" s="57" t="s">
        <v>18</v>
      </c>
      <c r="S1822" s="57" t="s">
        <v>130</v>
      </c>
      <c r="T1822" s="61" t="s">
        <v>13</v>
      </c>
      <c r="U1822" s="56" t="s">
        <v>7330</v>
      </c>
      <c r="V1822" s="61" t="s">
        <v>13</v>
      </c>
      <c r="W1822" s="61" t="s">
        <v>13</v>
      </c>
      <c r="X1822" s="61" t="s">
        <v>7330</v>
      </c>
      <c r="Y1822" s="61" t="s">
        <v>13</v>
      </c>
      <c r="Z1822" s="61" t="s">
        <v>13</v>
      </c>
      <c r="AA1822" s="58" t="s">
        <v>7330</v>
      </c>
      <c r="AB1822" s="61" t="s">
        <v>13</v>
      </c>
      <c r="AC1822" s="56" t="s">
        <v>13</v>
      </c>
      <c r="AD1822" s="56" t="s">
        <v>13</v>
      </c>
      <c r="AE1822" s="56" t="s">
        <v>13</v>
      </c>
      <c r="AF1822" s="56" t="s">
        <v>13</v>
      </c>
      <c r="AG1822" s="56" t="s">
        <v>13</v>
      </c>
      <c r="AH1822" s="56" t="s">
        <v>13</v>
      </c>
    </row>
    <row r="1823" spans="1:34" ht="24.9" customHeight="1" x14ac:dyDescent="0.3">
      <c r="A1823" s="54" t="s">
        <v>6321</v>
      </c>
      <c r="B1823" s="55" t="s">
        <v>6319</v>
      </c>
      <c r="C1823" s="56" t="s">
        <v>6323</v>
      </c>
      <c r="D1823" s="56" t="s">
        <v>6320</v>
      </c>
      <c r="E1823" s="56">
        <v>1</v>
      </c>
      <c r="F1823" s="56">
        <v>0</v>
      </c>
      <c r="G1823" s="56">
        <v>2</v>
      </c>
      <c r="H1823" s="56">
        <v>3</v>
      </c>
      <c r="I1823" s="56">
        <v>37</v>
      </c>
      <c r="J1823" s="104">
        <v>8.1081081081081086E-2</v>
      </c>
      <c r="K1823" s="56" t="s">
        <v>6322</v>
      </c>
      <c r="L1823" s="56" t="s">
        <v>6324</v>
      </c>
      <c r="M1823" s="56" t="s">
        <v>6325</v>
      </c>
      <c r="N1823" s="56">
        <v>100</v>
      </c>
      <c r="O1823" s="56"/>
      <c r="P1823" s="56"/>
      <c r="Q1823" s="56"/>
      <c r="R1823" s="56" t="s">
        <v>18</v>
      </c>
      <c r="S1823" s="57" t="s">
        <v>19</v>
      </c>
      <c r="T1823" s="58" t="s">
        <v>13</v>
      </c>
      <c r="U1823" s="56" t="s">
        <v>13</v>
      </c>
      <c r="V1823" s="58" t="s">
        <v>7330</v>
      </c>
      <c r="W1823" s="58" t="s">
        <v>13</v>
      </c>
      <c r="X1823" s="58" t="s">
        <v>13</v>
      </c>
      <c r="Y1823" s="58" t="s">
        <v>7330</v>
      </c>
      <c r="Z1823" s="58" t="s">
        <v>13</v>
      </c>
      <c r="AA1823" s="58" t="s">
        <v>7330</v>
      </c>
      <c r="AB1823" s="58" t="s">
        <v>13</v>
      </c>
      <c r="AC1823" s="56" t="s">
        <v>13</v>
      </c>
      <c r="AD1823" s="56" t="s">
        <v>7330</v>
      </c>
      <c r="AE1823" s="56" t="s">
        <v>13</v>
      </c>
      <c r="AF1823" s="56" t="s">
        <v>13</v>
      </c>
      <c r="AG1823" s="56" t="s">
        <v>13</v>
      </c>
      <c r="AH1823" s="56" t="s">
        <v>13</v>
      </c>
    </row>
    <row r="1824" spans="1:34" ht="24.9" customHeight="1" x14ac:dyDescent="0.3">
      <c r="A1824" s="54" t="s">
        <v>2351</v>
      </c>
      <c r="B1824" s="55" t="s">
        <v>2349</v>
      </c>
      <c r="C1824" s="56" t="s">
        <v>2353</v>
      </c>
      <c r="D1824" s="56" t="s">
        <v>2350</v>
      </c>
      <c r="E1824" s="56">
        <v>1</v>
      </c>
      <c r="F1824" s="56">
        <v>0</v>
      </c>
      <c r="G1824" s="56">
        <v>0</v>
      </c>
      <c r="H1824" s="56">
        <v>1</v>
      </c>
      <c r="I1824" s="56">
        <v>7</v>
      </c>
      <c r="J1824" s="104">
        <v>0.14285714285714285</v>
      </c>
      <c r="K1824" s="56" t="s">
        <v>2352</v>
      </c>
      <c r="L1824" s="56" t="s">
        <v>2354</v>
      </c>
      <c r="M1824" s="56" t="s">
        <v>2355</v>
      </c>
      <c r="N1824" s="56">
        <v>100</v>
      </c>
      <c r="O1824" s="56"/>
      <c r="P1824" s="56"/>
      <c r="Q1824" s="56"/>
      <c r="R1824" s="56" t="s">
        <v>18</v>
      </c>
      <c r="S1824" s="56" t="s">
        <v>91</v>
      </c>
      <c r="T1824" s="58" t="s">
        <v>13</v>
      </c>
      <c r="U1824" s="56" t="s">
        <v>13</v>
      </c>
      <c r="V1824" s="58" t="s">
        <v>7330</v>
      </c>
      <c r="W1824" s="58" t="s">
        <v>13</v>
      </c>
      <c r="X1824" s="58" t="s">
        <v>13</v>
      </c>
      <c r="Y1824" s="58" t="s">
        <v>7330</v>
      </c>
      <c r="Z1824" s="58" t="s">
        <v>13</v>
      </c>
      <c r="AA1824" s="58" t="s">
        <v>13</v>
      </c>
      <c r="AB1824" s="58" t="s">
        <v>13</v>
      </c>
      <c r="AC1824" s="56" t="s">
        <v>13</v>
      </c>
      <c r="AD1824" s="56" t="s">
        <v>7330</v>
      </c>
      <c r="AE1824" s="56" t="s">
        <v>13</v>
      </c>
      <c r="AF1824" s="56" t="s">
        <v>13</v>
      </c>
      <c r="AG1824" s="56" t="s">
        <v>13</v>
      </c>
      <c r="AH1824" s="56" t="s">
        <v>13</v>
      </c>
    </row>
    <row r="1825" spans="1:34" ht="24.9" customHeight="1" x14ac:dyDescent="0.3">
      <c r="A1825" s="54" t="s">
        <v>2248</v>
      </c>
      <c r="B1825" s="55" t="s">
        <v>2246</v>
      </c>
      <c r="C1825" s="56" t="s">
        <v>2250</v>
      </c>
      <c r="D1825" s="56" t="s">
        <v>2247</v>
      </c>
      <c r="E1825" s="56">
        <v>1</v>
      </c>
      <c r="F1825" s="56">
        <v>0</v>
      </c>
      <c r="G1825" s="56">
        <v>0</v>
      </c>
      <c r="H1825" s="56">
        <v>1</v>
      </c>
      <c r="I1825" s="56">
        <v>8</v>
      </c>
      <c r="J1825" s="104">
        <v>0.125</v>
      </c>
      <c r="K1825" s="56" t="s">
        <v>2249</v>
      </c>
      <c r="L1825" s="56" t="s">
        <v>2251</v>
      </c>
      <c r="M1825" s="56" t="s">
        <v>2252</v>
      </c>
      <c r="N1825" s="56">
        <v>100</v>
      </c>
      <c r="O1825" s="56"/>
      <c r="P1825" s="56"/>
      <c r="Q1825" s="56"/>
      <c r="R1825" s="56" t="s">
        <v>18</v>
      </c>
      <c r="S1825" s="56" t="s">
        <v>102</v>
      </c>
      <c r="T1825" s="58" t="s">
        <v>7330</v>
      </c>
      <c r="U1825" s="56" t="s">
        <v>13</v>
      </c>
      <c r="V1825" s="58" t="s">
        <v>13</v>
      </c>
      <c r="W1825" s="58" t="s">
        <v>7330</v>
      </c>
      <c r="X1825" s="58" t="s">
        <v>13</v>
      </c>
      <c r="Y1825" s="58" t="s">
        <v>13</v>
      </c>
      <c r="Z1825" s="58" t="s">
        <v>13</v>
      </c>
      <c r="AA1825" s="58" t="s">
        <v>13</v>
      </c>
      <c r="AB1825" s="58" t="s">
        <v>13</v>
      </c>
      <c r="AC1825" s="56" t="s">
        <v>13</v>
      </c>
      <c r="AD1825" s="56" t="s">
        <v>13</v>
      </c>
      <c r="AE1825" s="56" t="s">
        <v>13</v>
      </c>
      <c r="AF1825" s="56" t="s">
        <v>13</v>
      </c>
      <c r="AG1825" s="56" t="s">
        <v>13</v>
      </c>
      <c r="AH1825" s="56" t="s">
        <v>13</v>
      </c>
    </row>
    <row r="1826" spans="1:34" ht="24.9" customHeight="1" x14ac:dyDescent="0.3">
      <c r="A1826" s="54" t="s">
        <v>752</v>
      </c>
      <c r="B1826" s="55" t="s">
        <v>751</v>
      </c>
      <c r="C1826" s="56" t="s">
        <v>729</v>
      </c>
      <c r="D1826" s="56"/>
      <c r="E1826" s="56">
        <v>2</v>
      </c>
      <c r="F1826" s="56">
        <v>0</v>
      </c>
      <c r="G1826" s="56">
        <v>0</v>
      </c>
      <c r="H1826" s="56">
        <v>2</v>
      </c>
      <c r="I1826" s="56">
        <v>24</v>
      </c>
      <c r="J1826" s="104">
        <v>8.3333333333333329E-2</v>
      </c>
      <c r="K1826" s="56" t="s">
        <v>753</v>
      </c>
      <c r="L1826" s="56" t="s">
        <v>754</v>
      </c>
      <c r="M1826" s="56" t="s">
        <v>731</v>
      </c>
      <c r="N1826" s="56" t="s">
        <v>7372</v>
      </c>
      <c r="O1826" s="56"/>
      <c r="P1826" s="56"/>
      <c r="Q1826" s="56"/>
      <c r="R1826" s="56" t="s">
        <v>18</v>
      </c>
      <c r="S1826" s="56" t="s">
        <v>644</v>
      </c>
      <c r="T1826" s="58" t="s">
        <v>7330</v>
      </c>
      <c r="U1826" s="56" t="s">
        <v>13</v>
      </c>
      <c r="V1826" s="58" t="s">
        <v>13</v>
      </c>
      <c r="W1826" s="58" t="s">
        <v>7330</v>
      </c>
      <c r="X1826" s="58" t="s">
        <v>13</v>
      </c>
      <c r="Y1826" s="58" t="s">
        <v>13</v>
      </c>
      <c r="Z1826" s="58" t="s">
        <v>13</v>
      </c>
      <c r="AA1826" s="58" t="s">
        <v>13</v>
      </c>
      <c r="AB1826" s="58" t="s">
        <v>13</v>
      </c>
      <c r="AC1826" s="56" t="s">
        <v>13</v>
      </c>
      <c r="AD1826" s="56" t="s">
        <v>13</v>
      </c>
      <c r="AE1826" s="56" t="s">
        <v>13</v>
      </c>
      <c r="AF1826" s="56" t="s">
        <v>13</v>
      </c>
      <c r="AG1826" s="56" t="s">
        <v>13</v>
      </c>
      <c r="AH1826" s="56" t="s">
        <v>13</v>
      </c>
    </row>
    <row r="1827" spans="1:34" ht="24.9" customHeight="1" x14ac:dyDescent="0.3">
      <c r="A1827" s="54" t="s">
        <v>5981</v>
      </c>
      <c r="B1827" s="55" t="s">
        <v>5974</v>
      </c>
      <c r="C1827" s="56" t="s">
        <v>5978</v>
      </c>
      <c r="D1827" s="56" t="s">
        <v>5975</v>
      </c>
      <c r="E1827" s="56">
        <v>1</v>
      </c>
      <c r="F1827" s="56">
        <v>1</v>
      </c>
      <c r="G1827" s="56">
        <v>0</v>
      </c>
      <c r="H1827" s="56">
        <v>2</v>
      </c>
      <c r="I1827" s="56">
        <v>17</v>
      </c>
      <c r="J1827" s="104">
        <v>0.11764705882352941</v>
      </c>
      <c r="K1827" s="56" t="s">
        <v>5982</v>
      </c>
      <c r="L1827" s="56" t="s">
        <v>5979</v>
      </c>
      <c r="M1827" s="56" t="s">
        <v>5978</v>
      </c>
      <c r="N1827" s="56">
        <v>100</v>
      </c>
      <c r="O1827" s="56"/>
      <c r="P1827" s="56"/>
      <c r="Q1827" s="56"/>
      <c r="R1827" s="56" t="s">
        <v>18</v>
      </c>
      <c r="S1827" s="57" t="s">
        <v>418</v>
      </c>
      <c r="T1827" s="58" t="s">
        <v>7330</v>
      </c>
      <c r="U1827" s="56" t="s">
        <v>13</v>
      </c>
      <c r="V1827" s="58" t="s">
        <v>13</v>
      </c>
      <c r="W1827" s="58" t="s">
        <v>7330</v>
      </c>
      <c r="X1827" s="58" t="s">
        <v>13</v>
      </c>
      <c r="Y1827" s="58" t="s">
        <v>13</v>
      </c>
      <c r="Z1827" s="58" t="s">
        <v>13</v>
      </c>
      <c r="AA1827" s="58" t="s">
        <v>13</v>
      </c>
      <c r="AB1827" s="58" t="s">
        <v>13</v>
      </c>
      <c r="AC1827" s="56" t="s">
        <v>13</v>
      </c>
      <c r="AD1827" s="56" t="s">
        <v>13</v>
      </c>
      <c r="AE1827" s="56" t="s">
        <v>13</v>
      </c>
      <c r="AF1827" s="56" t="s">
        <v>7330</v>
      </c>
      <c r="AG1827" s="56" t="s">
        <v>13</v>
      </c>
      <c r="AH1827" s="56" t="s">
        <v>13</v>
      </c>
    </row>
    <row r="1828" spans="1:34" ht="24.9" customHeight="1" x14ac:dyDescent="0.3">
      <c r="A1828" s="54" t="s">
        <v>6949</v>
      </c>
      <c r="B1828" s="55" t="s">
        <v>6948</v>
      </c>
      <c r="C1828" s="56" t="s">
        <v>110</v>
      </c>
      <c r="D1828" s="56"/>
      <c r="E1828" s="56">
        <v>2</v>
      </c>
      <c r="F1828" s="56">
        <v>0</v>
      </c>
      <c r="G1828" s="56">
        <v>0</v>
      </c>
      <c r="H1828" s="56">
        <v>2</v>
      </c>
      <c r="I1828" s="56">
        <v>10</v>
      </c>
      <c r="J1828" s="104">
        <v>0.2</v>
      </c>
      <c r="K1828" s="56" t="s">
        <v>6950</v>
      </c>
      <c r="L1828" s="56" t="s">
        <v>6951</v>
      </c>
      <c r="M1828" s="56" t="s">
        <v>202</v>
      </c>
      <c r="N1828" s="56" t="s">
        <v>7374</v>
      </c>
      <c r="O1828" s="56" t="s">
        <v>17920</v>
      </c>
      <c r="P1828" s="56" t="s">
        <v>6952</v>
      </c>
      <c r="Q1828" s="56">
        <v>100</v>
      </c>
      <c r="R1828" s="56" t="s">
        <v>18</v>
      </c>
      <c r="S1828" s="56" t="s">
        <v>113</v>
      </c>
      <c r="T1828" s="58" t="s">
        <v>7330</v>
      </c>
      <c r="U1828" s="56" t="s">
        <v>13</v>
      </c>
      <c r="V1828" s="58" t="s">
        <v>13</v>
      </c>
      <c r="W1828" s="58" t="s">
        <v>7330</v>
      </c>
      <c r="X1828" s="58" t="s">
        <v>13</v>
      </c>
      <c r="Y1828" s="58" t="s">
        <v>13</v>
      </c>
      <c r="Z1828" s="58" t="s">
        <v>13</v>
      </c>
      <c r="AA1828" s="58" t="s">
        <v>13</v>
      </c>
      <c r="AB1828" s="58" t="s">
        <v>13</v>
      </c>
      <c r="AC1828" s="56" t="s">
        <v>13</v>
      </c>
      <c r="AD1828" s="56" t="s">
        <v>13</v>
      </c>
      <c r="AE1828" s="56" t="s">
        <v>13</v>
      </c>
      <c r="AF1828" s="56" t="s">
        <v>13</v>
      </c>
      <c r="AG1828" s="56" t="s">
        <v>13</v>
      </c>
      <c r="AH1828" s="56" t="s">
        <v>13</v>
      </c>
    </row>
    <row r="1829" spans="1:34" ht="24.9" customHeight="1" x14ac:dyDescent="0.3">
      <c r="A1829" s="54" t="s">
        <v>6783</v>
      </c>
      <c r="B1829" s="55" t="s">
        <v>6777</v>
      </c>
      <c r="C1829" s="56" t="s">
        <v>6781</v>
      </c>
      <c r="D1829" s="56" t="s">
        <v>6778</v>
      </c>
      <c r="E1829" s="56">
        <v>1</v>
      </c>
      <c r="F1829" s="56">
        <v>1</v>
      </c>
      <c r="G1829" s="56">
        <v>1</v>
      </c>
      <c r="H1829" s="56">
        <v>3</v>
      </c>
      <c r="I1829" s="56">
        <v>18</v>
      </c>
      <c r="J1829" s="104">
        <v>0.16666666666666666</v>
      </c>
      <c r="K1829" s="56" t="s">
        <v>6784</v>
      </c>
      <c r="L1829" s="56" t="s">
        <v>6782</v>
      </c>
      <c r="M1829" s="56" t="s">
        <v>6781</v>
      </c>
      <c r="N1829" s="56" t="s">
        <v>7387</v>
      </c>
      <c r="O1829" s="56"/>
      <c r="P1829" s="56"/>
      <c r="Q1829" s="56"/>
      <c r="R1829" s="56" t="s">
        <v>18</v>
      </c>
      <c r="S1829" s="56" t="s">
        <v>130</v>
      </c>
      <c r="T1829" s="58" t="s">
        <v>13</v>
      </c>
      <c r="U1829" s="56" t="s">
        <v>13</v>
      </c>
      <c r="V1829" s="58" t="s">
        <v>7330</v>
      </c>
      <c r="W1829" s="58" t="s">
        <v>7330</v>
      </c>
      <c r="X1829" s="58" t="s">
        <v>13</v>
      </c>
      <c r="Y1829" s="58" t="s">
        <v>13</v>
      </c>
      <c r="Z1829" s="58" t="s">
        <v>13</v>
      </c>
      <c r="AA1829" s="58" t="s">
        <v>13</v>
      </c>
      <c r="AB1829" s="58" t="s">
        <v>13</v>
      </c>
      <c r="AC1829" s="56" t="s">
        <v>13</v>
      </c>
      <c r="AD1829" s="56" t="s">
        <v>13</v>
      </c>
      <c r="AE1829" s="56" t="s">
        <v>13</v>
      </c>
      <c r="AF1829" s="56" t="s">
        <v>13</v>
      </c>
      <c r="AG1829" s="56" t="s">
        <v>7330</v>
      </c>
      <c r="AH1829" s="56" t="s">
        <v>13</v>
      </c>
    </row>
    <row r="1830" spans="1:34" ht="24.9" customHeight="1" x14ac:dyDescent="0.3">
      <c r="A1830" s="54" t="s">
        <v>1379</v>
      </c>
      <c r="B1830" s="55" t="s">
        <v>1378</v>
      </c>
      <c r="C1830" s="56" t="s">
        <v>1381</v>
      </c>
      <c r="D1830" s="56"/>
      <c r="E1830" s="56">
        <v>2</v>
      </c>
      <c r="F1830" s="56">
        <v>0</v>
      </c>
      <c r="G1830" s="56">
        <v>0</v>
      </c>
      <c r="H1830" s="56">
        <v>2</v>
      </c>
      <c r="I1830" s="56">
        <v>21</v>
      </c>
      <c r="J1830" s="104">
        <v>9.5238095238095233E-2</v>
      </c>
      <c r="K1830" s="56" t="s">
        <v>1380</v>
      </c>
      <c r="L1830" s="56" t="s">
        <v>1382</v>
      </c>
      <c r="M1830" s="56" t="s">
        <v>1383</v>
      </c>
      <c r="N1830" s="56" t="s">
        <v>7372</v>
      </c>
      <c r="O1830" s="56"/>
      <c r="P1830" s="56"/>
      <c r="Q1830" s="56"/>
      <c r="R1830" s="56" t="s">
        <v>18</v>
      </c>
      <c r="S1830" s="56" t="s">
        <v>102</v>
      </c>
      <c r="T1830" s="58" t="s">
        <v>7330</v>
      </c>
      <c r="U1830" s="56" t="s">
        <v>13</v>
      </c>
      <c r="V1830" s="58" t="s">
        <v>13</v>
      </c>
      <c r="W1830" s="58" t="s">
        <v>7330</v>
      </c>
      <c r="X1830" s="58" t="s">
        <v>13</v>
      </c>
      <c r="Y1830" s="58" t="s">
        <v>13</v>
      </c>
      <c r="Z1830" s="58" t="s">
        <v>13</v>
      </c>
      <c r="AA1830" s="58" t="s">
        <v>13</v>
      </c>
      <c r="AB1830" s="58" t="s">
        <v>13</v>
      </c>
      <c r="AC1830" s="56" t="s">
        <v>13</v>
      </c>
      <c r="AD1830" s="56" t="s">
        <v>13</v>
      </c>
      <c r="AE1830" s="56" t="s">
        <v>13</v>
      </c>
      <c r="AF1830" s="56" t="s">
        <v>13</v>
      </c>
      <c r="AG1830" s="56" t="s">
        <v>13</v>
      </c>
      <c r="AH1830" s="56" t="s">
        <v>13</v>
      </c>
    </row>
    <row r="1831" spans="1:34" ht="24.9" customHeight="1" x14ac:dyDescent="0.3">
      <c r="A1831" s="54" t="s">
        <v>4879</v>
      </c>
      <c r="B1831" s="55" t="s">
        <v>4877</v>
      </c>
      <c r="C1831" s="56" t="s">
        <v>4881</v>
      </c>
      <c r="D1831" s="56" t="s">
        <v>4878</v>
      </c>
      <c r="E1831" s="56">
        <v>2</v>
      </c>
      <c r="F1831" s="56">
        <v>0</v>
      </c>
      <c r="G1831" s="56">
        <v>1</v>
      </c>
      <c r="H1831" s="56">
        <v>3</v>
      </c>
      <c r="I1831" s="56">
        <v>47</v>
      </c>
      <c r="J1831" s="104">
        <v>6.3829787234042548E-2</v>
      </c>
      <c r="K1831" s="56" t="s">
        <v>4880</v>
      </c>
      <c r="L1831" s="56" t="s">
        <v>4882</v>
      </c>
      <c r="M1831" s="56" t="s">
        <v>4881</v>
      </c>
      <c r="N1831" s="56" t="s">
        <v>7372</v>
      </c>
      <c r="O1831" s="56"/>
      <c r="P1831" s="56"/>
      <c r="Q1831" s="56"/>
      <c r="R1831" s="56" t="s">
        <v>18</v>
      </c>
      <c r="S1831" s="56" t="s">
        <v>403</v>
      </c>
      <c r="T1831" s="58" t="s">
        <v>13</v>
      </c>
      <c r="U1831" s="56" t="s">
        <v>13</v>
      </c>
      <c r="V1831" s="58" t="s">
        <v>7330</v>
      </c>
      <c r="W1831" s="58" t="s">
        <v>13</v>
      </c>
      <c r="X1831" s="58" t="s">
        <v>13</v>
      </c>
      <c r="Y1831" s="58" t="s">
        <v>7330</v>
      </c>
      <c r="Z1831" s="58" t="s">
        <v>13</v>
      </c>
      <c r="AA1831" s="58" t="s">
        <v>7330</v>
      </c>
      <c r="AB1831" s="58" t="s">
        <v>13</v>
      </c>
      <c r="AC1831" s="56" t="s">
        <v>13</v>
      </c>
      <c r="AD1831" s="56" t="s">
        <v>7330</v>
      </c>
      <c r="AE1831" s="56" t="s">
        <v>13</v>
      </c>
      <c r="AF1831" s="56" t="s">
        <v>13</v>
      </c>
      <c r="AG1831" s="56" t="s">
        <v>13</v>
      </c>
      <c r="AH1831" s="56" t="s">
        <v>7330</v>
      </c>
    </row>
    <row r="1832" spans="1:34" ht="24.9" customHeight="1" x14ac:dyDescent="0.3">
      <c r="A1832" s="54" t="s">
        <v>2845</v>
      </c>
      <c r="B1832" s="55" t="s">
        <v>2843</v>
      </c>
      <c r="C1832" s="56" t="s">
        <v>2847</v>
      </c>
      <c r="D1832" s="56" t="s">
        <v>2844</v>
      </c>
      <c r="E1832" s="56">
        <v>0</v>
      </c>
      <c r="F1832" s="56">
        <v>0</v>
      </c>
      <c r="G1832" s="56">
        <v>1</v>
      </c>
      <c r="H1832" s="56">
        <v>1</v>
      </c>
      <c r="I1832" s="56">
        <v>4</v>
      </c>
      <c r="J1832" s="104">
        <v>0.25</v>
      </c>
      <c r="K1832" s="56" t="s">
        <v>2846</v>
      </c>
      <c r="L1832" s="56" t="s">
        <v>2848</v>
      </c>
      <c r="M1832" s="56" t="s">
        <v>2847</v>
      </c>
      <c r="N1832" s="56">
        <v>100</v>
      </c>
      <c r="O1832" s="56"/>
      <c r="P1832" s="56"/>
      <c r="Q1832" s="56"/>
      <c r="R1832" s="56" t="s">
        <v>18</v>
      </c>
      <c r="S1832" s="57" t="s">
        <v>91</v>
      </c>
      <c r="T1832" s="58" t="s">
        <v>13</v>
      </c>
      <c r="U1832" s="56" t="s">
        <v>13</v>
      </c>
      <c r="V1832" s="58" t="s">
        <v>7330</v>
      </c>
      <c r="W1832" s="58" t="s">
        <v>13</v>
      </c>
      <c r="X1832" s="58" t="s">
        <v>13</v>
      </c>
      <c r="Y1832" s="58" t="s">
        <v>7330</v>
      </c>
      <c r="Z1832" s="58" t="s">
        <v>13</v>
      </c>
      <c r="AA1832" s="58" t="s">
        <v>13</v>
      </c>
      <c r="AB1832" s="58" t="s">
        <v>7330</v>
      </c>
      <c r="AC1832" s="56" t="s">
        <v>13</v>
      </c>
      <c r="AD1832" s="56" t="s">
        <v>7330</v>
      </c>
      <c r="AE1832" s="56" t="s">
        <v>13</v>
      </c>
      <c r="AF1832" s="56" t="s">
        <v>13</v>
      </c>
      <c r="AG1832" s="56" t="s">
        <v>13</v>
      </c>
      <c r="AH1832" s="56" t="s">
        <v>13</v>
      </c>
    </row>
    <row r="1833" spans="1:34" ht="24.9" customHeight="1" x14ac:dyDescent="0.3">
      <c r="A1833" s="54" t="s">
        <v>734</v>
      </c>
      <c r="B1833" s="55" t="s">
        <v>726</v>
      </c>
      <c r="C1833" s="56" t="s">
        <v>729</v>
      </c>
      <c r="D1833" s="56"/>
      <c r="E1833" s="56">
        <v>6</v>
      </c>
      <c r="F1833" s="56">
        <v>2</v>
      </c>
      <c r="G1833" s="56">
        <v>2</v>
      </c>
      <c r="H1833" s="56">
        <v>10</v>
      </c>
      <c r="I1833" s="56">
        <v>30</v>
      </c>
      <c r="J1833" s="104">
        <v>0.33333333333333331</v>
      </c>
      <c r="K1833" s="56" t="s">
        <v>735</v>
      </c>
      <c r="L1833" s="56" t="s">
        <v>730</v>
      </c>
      <c r="M1833" s="56" t="s">
        <v>731</v>
      </c>
      <c r="N1833" s="56">
        <v>100</v>
      </c>
      <c r="O1833" s="56"/>
      <c r="P1833" s="56"/>
      <c r="Q1833" s="56"/>
      <c r="R1833" s="56" t="s">
        <v>18</v>
      </c>
      <c r="S1833" s="56" t="s">
        <v>644</v>
      </c>
      <c r="T1833" s="58" t="s">
        <v>13</v>
      </c>
      <c r="U1833" s="56" t="s">
        <v>13</v>
      </c>
      <c r="V1833" s="58" t="s">
        <v>7330</v>
      </c>
      <c r="W1833" s="58" t="s">
        <v>13</v>
      </c>
      <c r="X1833" s="58" t="s">
        <v>13</v>
      </c>
      <c r="Y1833" s="58" t="s">
        <v>7330</v>
      </c>
      <c r="Z1833" s="58" t="s">
        <v>13</v>
      </c>
      <c r="AA1833" s="58" t="s">
        <v>13</v>
      </c>
      <c r="AB1833" s="58" t="s">
        <v>7330</v>
      </c>
      <c r="AC1833" s="56" t="s">
        <v>13</v>
      </c>
      <c r="AD1833" s="56" t="s">
        <v>13</v>
      </c>
      <c r="AE1833" s="56" t="s">
        <v>7330</v>
      </c>
      <c r="AF1833" s="56" t="s">
        <v>7330</v>
      </c>
      <c r="AG1833" s="56" t="s">
        <v>13</v>
      </c>
      <c r="AH1833" s="56" t="s">
        <v>13</v>
      </c>
    </row>
    <row r="1834" spans="1:34" ht="24.9" customHeight="1" x14ac:dyDescent="0.3">
      <c r="A1834" s="54" t="s">
        <v>5410</v>
      </c>
      <c r="B1834" s="55" t="s">
        <v>5399</v>
      </c>
      <c r="C1834" s="56" t="s">
        <v>5403</v>
      </c>
      <c r="D1834" s="56" t="s">
        <v>5400</v>
      </c>
      <c r="E1834" s="56">
        <v>2</v>
      </c>
      <c r="F1834" s="56">
        <v>1</v>
      </c>
      <c r="G1834" s="56">
        <v>1</v>
      </c>
      <c r="H1834" s="56">
        <v>4</v>
      </c>
      <c r="I1834" s="56">
        <v>50</v>
      </c>
      <c r="J1834" s="104">
        <v>0.08</v>
      </c>
      <c r="K1834" s="56" t="s">
        <v>5411</v>
      </c>
      <c r="L1834" s="56" t="s">
        <v>5404</v>
      </c>
      <c r="M1834" s="56" t="s">
        <v>5405</v>
      </c>
      <c r="N1834" s="56" t="s">
        <v>7386</v>
      </c>
      <c r="O1834" s="56"/>
      <c r="P1834" s="56"/>
      <c r="Q1834" s="56"/>
      <c r="R1834" s="56" t="s">
        <v>18</v>
      </c>
      <c r="S1834" s="56" t="s">
        <v>169</v>
      </c>
      <c r="T1834" s="58" t="s">
        <v>7330</v>
      </c>
      <c r="U1834" s="56" t="s">
        <v>13</v>
      </c>
      <c r="V1834" s="58" t="s">
        <v>13</v>
      </c>
      <c r="W1834" s="58" t="s">
        <v>7330</v>
      </c>
      <c r="X1834" s="58" t="s">
        <v>13</v>
      </c>
      <c r="Y1834" s="58" t="s">
        <v>13</v>
      </c>
      <c r="Z1834" s="58" t="s">
        <v>13</v>
      </c>
      <c r="AA1834" s="58" t="s">
        <v>13</v>
      </c>
      <c r="AB1834" s="58" t="s">
        <v>13</v>
      </c>
      <c r="AC1834" s="56" t="s">
        <v>13</v>
      </c>
      <c r="AD1834" s="56" t="s">
        <v>13</v>
      </c>
      <c r="AE1834" s="56" t="s">
        <v>13</v>
      </c>
      <c r="AF1834" s="56" t="s">
        <v>13</v>
      </c>
      <c r="AG1834" s="56" t="s">
        <v>13</v>
      </c>
      <c r="AH1834" s="56" t="s">
        <v>13</v>
      </c>
    </row>
    <row r="1835" spans="1:34" ht="24.9" customHeight="1" x14ac:dyDescent="0.3">
      <c r="A1835" s="54" t="s">
        <v>3567</v>
      </c>
      <c r="B1835" s="55" t="s">
        <v>3565</v>
      </c>
      <c r="C1835" s="56" t="s">
        <v>3569</v>
      </c>
      <c r="D1835" s="56" t="s">
        <v>3566</v>
      </c>
      <c r="E1835" s="56">
        <v>1</v>
      </c>
      <c r="F1835" s="56">
        <v>0</v>
      </c>
      <c r="G1835" s="56">
        <v>2</v>
      </c>
      <c r="H1835" s="56">
        <v>3</v>
      </c>
      <c r="I1835" s="56">
        <v>12</v>
      </c>
      <c r="J1835" s="104">
        <v>0.25</v>
      </c>
      <c r="K1835" s="56" t="s">
        <v>3568</v>
      </c>
      <c r="L1835" s="56" t="s">
        <v>3570</v>
      </c>
      <c r="M1835" s="56" t="s">
        <v>3569</v>
      </c>
      <c r="N1835" s="56" t="s">
        <v>7387</v>
      </c>
      <c r="O1835" s="56"/>
      <c r="P1835" s="56"/>
      <c r="Q1835" s="56"/>
      <c r="R1835" s="56" t="s">
        <v>177</v>
      </c>
      <c r="S1835" s="57" t="s">
        <v>418</v>
      </c>
      <c r="T1835" s="58" t="s">
        <v>13</v>
      </c>
      <c r="U1835" s="56" t="s">
        <v>13</v>
      </c>
      <c r="V1835" s="58" t="s">
        <v>7330</v>
      </c>
      <c r="W1835" s="58" t="s">
        <v>13</v>
      </c>
      <c r="X1835" s="58" t="s">
        <v>13</v>
      </c>
      <c r="Y1835" s="58" t="s">
        <v>7330</v>
      </c>
      <c r="Z1835" s="58" t="s">
        <v>13</v>
      </c>
      <c r="AA1835" s="58" t="s">
        <v>13</v>
      </c>
      <c r="AB1835" s="58" t="s">
        <v>13</v>
      </c>
      <c r="AC1835" s="56" t="s">
        <v>13</v>
      </c>
      <c r="AD1835" s="56" t="s">
        <v>13</v>
      </c>
      <c r="AE1835" s="56" t="s">
        <v>7330</v>
      </c>
      <c r="AF1835" s="56" t="s">
        <v>7330</v>
      </c>
      <c r="AG1835" s="56" t="s">
        <v>13</v>
      </c>
      <c r="AH1835" s="56" t="s">
        <v>13</v>
      </c>
    </row>
    <row r="1836" spans="1:34" ht="24.9" customHeight="1" x14ac:dyDescent="0.3">
      <c r="A1836" s="54" t="s">
        <v>2938</v>
      </c>
      <c r="B1836" s="55" t="s">
        <v>2921</v>
      </c>
      <c r="C1836" s="56" t="s">
        <v>2925</v>
      </c>
      <c r="D1836" s="56" t="s">
        <v>2922</v>
      </c>
      <c r="E1836" s="56">
        <v>3</v>
      </c>
      <c r="F1836" s="56">
        <v>4</v>
      </c>
      <c r="G1836" s="56">
        <v>2</v>
      </c>
      <c r="H1836" s="56">
        <v>9</v>
      </c>
      <c r="I1836" s="56">
        <v>72</v>
      </c>
      <c r="J1836" s="104">
        <v>0.125</v>
      </c>
      <c r="K1836" s="56" t="s">
        <v>2939</v>
      </c>
      <c r="L1836" s="56" t="s">
        <v>2926</v>
      </c>
      <c r="M1836" s="56" t="s">
        <v>2925</v>
      </c>
      <c r="N1836" s="56">
        <v>100</v>
      </c>
      <c r="O1836" s="56"/>
      <c r="P1836" s="56"/>
      <c r="Q1836" s="56"/>
      <c r="R1836" s="56" t="s">
        <v>18</v>
      </c>
      <c r="S1836" s="57" t="s">
        <v>19</v>
      </c>
      <c r="T1836" s="58" t="s">
        <v>7330</v>
      </c>
      <c r="U1836" s="56" t="s">
        <v>13</v>
      </c>
      <c r="V1836" s="58" t="s">
        <v>13</v>
      </c>
      <c r="W1836" s="58" t="s">
        <v>7330</v>
      </c>
      <c r="X1836" s="58" t="s">
        <v>13</v>
      </c>
      <c r="Y1836" s="58" t="s">
        <v>13</v>
      </c>
      <c r="Z1836" s="58" t="s">
        <v>13</v>
      </c>
      <c r="AA1836" s="58" t="s">
        <v>13</v>
      </c>
      <c r="AB1836" s="58" t="s">
        <v>13</v>
      </c>
      <c r="AC1836" s="56" t="s">
        <v>13</v>
      </c>
      <c r="AD1836" s="56" t="s">
        <v>13</v>
      </c>
      <c r="AE1836" s="56" t="s">
        <v>13</v>
      </c>
      <c r="AF1836" s="56" t="s">
        <v>13</v>
      </c>
      <c r="AG1836" s="56" t="s">
        <v>13</v>
      </c>
      <c r="AH1836" s="56" t="s">
        <v>13</v>
      </c>
    </row>
    <row r="1837" spans="1:34" ht="24.9" customHeight="1" x14ac:dyDescent="0.3">
      <c r="A1837" s="54" t="s">
        <v>5525</v>
      </c>
      <c r="B1837" s="55" t="s">
        <v>5518</v>
      </c>
      <c r="C1837" s="56" t="s">
        <v>110</v>
      </c>
      <c r="D1837" s="56"/>
      <c r="E1837" s="56">
        <v>6</v>
      </c>
      <c r="F1837" s="56">
        <v>2</v>
      </c>
      <c r="G1837" s="56">
        <v>0</v>
      </c>
      <c r="H1837" s="56">
        <v>8</v>
      </c>
      <c r="I1837" s="56">
        <v>18</v>
      </c>
      <c r="J1837" s="104">
        <v>0.44444444444444442</v>
      </c>
      <c r="K1837" s="56" t="s">
        <v>5526</v>
      </c>
      <c r="L1837" s="56" t="s">
        <v>5521</v>
      </c>
      <c r="M1837" s="56" t="s">
        <v>202</v>
      </c>
      <c r="N1837" s="56">
        <v>100</v>
      </c>
      <c r="O1837" s="57" t="s">
        <v>17906</v>
      </c>
      <c r="P1837" s="57" t="s">
        <v>5522</v>
      </c>
      <c r="Q1837" s="57">
        <v>100</v>
      </c>
      <c r="R1837" s="56" t="s">
        <v>112</v>
      </c>
      <c r="S1837" s="57" t="s">
        <v>250</v>
      </c>
      <c r="T1837" s="58" t="s">
        <v>7330</v>
      </c>
      <c r="U1837" s="56" t="s">
        <v>13</v>
      </c>
      <c r="V1837" s="58" t="s">
        <v>13</v>
      </c>
      <c r="W1837" s="58" t="s">
        <v>7330</v>
      </c>
      <c r="X1837" s="58" t="s">
        <v>13</v>
      </c>
      <c r="Y1837" s="58" t="s">
        <v>13</v>
      </c>
      <c r="Z1837" s="58" t="s">
        <v>13</v>
      </c>
      <c r="AA1837" s="58" t="s">
        <v>13</v>
      </c>
      <c r="AB1837" s="58" t="s">
        <v>13</v>
      </c>
      <c r="AC1837" s="56" t="s">
        <v>7330</v>
      </c>
      <c r="AD1837" s="56" t="s">
        <v>13</v>
      </c>
      <c r="AE1837" s="56" t="s">
        <v>13</v>
      </c>
      <c r="AF1837" s="56" t="s">
        <v>13</v>
      </c>
      <c r="AG1837" s="56" t="s">
        <v>13</v>
      </c>
      <c r="AH1837" s="56" t="s">
        <v>13</v>
      </c>
    </row>
    <row r="1838" spans="1:34" ht="24.9" customHeight="1" x14ac:dyDescent="0.3">
      <c r="A1838" s="54" t="s">
        <v>2717</v>
      </c>
      <c r="B1838" s="55" t="s">
        <v>2707</v>
      </c>
      <c r="C1838" s="56" t="s">
        <v>2711</v>
      </c>
      <c r="D1838" s="56" t="s">
        <v>2708</v>
      </c>
      <c r="E1838" s="56">
        <v>0</v>
      </c>
      <c r="F1838" s="56">
        <v>2</v>
      </c>
      <c r="G1838" s="56">
        <v>2</v>
      </c>
      <c r="H1838" s="56">
        <v>4</v>
      </c>
      <c r="I1838" s="56">
        <v>14</v>
      </c>
      <c r="J1838" s="104">
        <v>0.2857142857142857</v>
      </c>
      <c r="K1838" s="56" t="s">
        <v>2718</v>
      </c>
      <c r="L1838" s="56" t="s">
        <v>2712</v>
      </c>
      <c r="M1838" s="56" t="s">
        <v>2713</v>
      </c>
      <c r="N1838" s="56" t="s">
        <v>7374</v>
      </c>
      <c r="O1838" s="56"/>
      <c r="P1838" s="56"/>
      <c r="Q1838" s="56"/>
      <c r="R1838" s="56" t="s">
        <v>18</v>
      </c>
      <c r="S1838" s="56" t="s">
        <v>102</v>
      </c>
      <c r="T1838" s="58" t="s">
        <v>13</v>
      </c>
      <c r="U1838" s="56" t="s">
        <v>13</v>
      </c>
      <c r="V1838" s="58" t="s">
        <v>7330</v>
      </c>
      <c r="W1838" s="58" t="s">
        <v>13</v>
      </c>
      <c r="X1838" s="58" t="s">
        <v>13</v>
      </c>
      <c r="Y1838" s="58" t="s">
        <v>7330</v>
      </c>
      <c r="Z1838" s="58" t="s">
        <v>13</v>
      </c>
      <c r="AA1838" s="58" t="s">
        <v>13</v>
      </c>
      <c r="AB1838" s="58" t="s">
        <v>7330</v>
      </c>
      <c r="AC1838" s="56" t="s">
        <v>13</v>
      </c>
      <c r="AD1838" s="56" t="s">
        <v>7330</v>
      </c>
      <c r="AE1838" s="56" t="s">
        <v>13</v>
      </c>
      <c r="AF1838" s="56" t="s">
        <v>13</v>
      </c>
      <c r="AG1838" s="56" t="s">
        <v>13</v>
      </c>
      <c r="AH1838" s="56" t="s">
        <v>13</v>
      </c>
    </row>
    <row r="1839" spans="1:34" ht="24.9" customHeight="1" x14ac:dyDescent="0.3">
      <c r="A1839" s="59" t="s">
        <v>6755</v>
      </c>
      <c r="B1839" s="60" t="s">
        <v>6753</v>
      </c>
      <c r="C1839" s="57" t="s">
        <v>6757</v>
      </c>
      <c r="D1839" s="57" t="s">
        <v>6754</v>
      </c>
      <c r="E1839" s="57">
        <v>1</v>
      </c>
      <c r="F1839" s="57">
        <v>1</v>
      </c>
      <c r="G1839" s="57">
        <v>1</v>
      </c>
      <c r="H1839" s="57">
        <v>3</v>
      </c>
      <c r="I1839" s="57">
        <v>32</v>
      </c>
      <c r="J1839" s="104">
        <v>9.375E-2</v>
      </c>
      <c r="K1839" s="56" t="s">
        <v>6756</v>
      </c>
      <c r="L1839" s="57" t="s">
        <v>6758</v>
      </c>
      <c r="M1839" s="57" t="s">
        <v>6757</v>
      </c>
      <c r="N1839" s="57">
        <v>100</v>
      </c>
      <c r="O1839" s="57"/>
      <c r="P1839" s="57"/>
      <c r="Q1839" s="57"/>
      <c r="R1839" s="57" t="s">
        <v>18</v>
      </c>
      <c r="S1839" s="57" t="s">
        <v>403</v>
      </c>
      <c r="T1839" s="61" t="s">
        <v>13</v>
      </c>
      <c r="U1839" s="56" t="s">
        <v>7330</v>
      </c>
      <c r="V1839" s="61" t="s">
        <v>13</v>
      </c>
      <c r="W1839" s="61" t="s">
        <v>13</v>
      </c>
      <c r="X1839" s="61" t="s">
        <v>13</v>
      </c>
      <c r="Y1839" s="61" t="s">
        <v>13</v>
      </c>
      <c r="Z1839" s="61" t="s">
        <v>13</v>
      </c>
      <c r="AA1839" s="61" t="s">
        <v>13</v>
      </c>
      <c r="AB1839" s="61" t="s">
        <v>13</v>
      </c>
      <c r="AC1839" s="56" t="s">
        <v>13</v>
      </c>
      <c r="AD1839" s="56" t="s">
        <v>13</v>
      </c>
      <c r="AE1839" s="56" t="s">
        <v>13</v>
      </c>
      <c r="AF1839" s="56" t="s">
        <v>13</v>
      </c>
      <c r="AG1839" s="56" t="s">
        <v>7330</v>
      </c>
      <c r="AH1839" s="56" t="s">
        <v>13</v>
      </c>
    </row>
    <row r="1840" spans="1:34" ht="24.9" customHeight="1" x14ac:dyDescent="0.3">
      <c r="A1840" s="54" t="s">
        <v>4252</v>
      </c>
      <c r="B1840" s="55" t="s">
        <v>4241</v>
      </c>
      <c r="C1840" s="56" t="s">
        <v>3581</v>
      </c>
      <c r="D1840" s="56" t="s">
        <v>4242</v>
      </c>
      <c r="E1840" s="56">
        <v>5</v>
      </c>
      <c r="F1840" s="56">
        <v>2</v>
      </c>
      <c r="G1840" s="56">
        <v>6</v>
      </c>
      <c r="H1840" s="56">
        <v>13</v>
      </c>
      <c r="I1840" s="56">
        <v>36</v>
      </c>
      <c r="J1840" s="104">
        <v>0.3611111111111111</v>
      </c>
      <c r="K1840" s="56" t="s">
        <v>4253</v>
      </c>
      <c r="L1840" s="56" t="s">
        <v>4245</v>
      </c>
      <c r="M1840" s="56" t="s">
        <v>4246</v>
      </c>
      <c r="N1840" s="56">
        <v>100</v>
      </c>
      <c r="O1840" s="56"/>
      <c r="P1840" s="56"/>
      <c r="Q1840" s="56"/>
      <c r="R1840" s="56" t="s">
        <v>18</v>
      </c>
      <c r="S1840" s="56" t="s">
        <v>465</v>
      </c>
      <c r="T1840" s="58" t="s">
        <v>13</v>
      </c>
      <c r="U1840" s="56" t="s">
        <v>13</v>
      </c>
      <c r="V1840" s="58" t="s">
        <v>7330</v>
      </c>
      <c r="W1840" s="58" t="s">
        <v>7330</v>
      </c>
      <c r="X1840" s="58" t="s">
        <v>13</v>
      </c>
      <c r="Y1840" s="58" t="s">
        <v>13</v>
      </c>
      <c r="Z1840" s="58" t="s">
        <v>13</v>
      </c>
      <c r="AA1840" s="58" t="s">
        <v>13</v>
      </c>
      <c r="AB1840" s="58" t="s">
        <v>7330</v>
      </c>
      <c r="AC1840" s="56" t="s">
        <v>13</v>
      </c>
      <c r="AD1840" s="56" t="s">
        <v>13</v>
      </c>
      <c r="AE1840" s="56" t="s">
        <v>7330</v>
      </c>
      <c r="AF1840" s="56" t="s">
        <v>7330</v>
      </c>
      <c r="AG1840" s="56" t="s">
        <v>13</v>
      </c>
      <c r="AH1840" s="56" t="s">
        <v>13</v>
      </c>
    </row>
    <row r="1841" spans="1:34" ht="24.9" customHeight="1" x14ac:dyDescent="0.3">
      <c r="A1841" s="59" t="s">
        <v>1157</v>
      </c>
      <c r="B1841" s="60" t="s">
        <v>1155</v>
      </c>
      <c r="C1841" s="57" t="s">
        <v>1159</v>
      </c>
      <c r="D1841" s="57" t="s">
        <v>1156</v>
      </c>
      <c r="E1841" s="57">
        <v>1</v>
      </c>
      <c r="F1841" s="57">
        <v>1</v>
      </c>
      <c r="G1841" s="57">
        <v>0</v>
      </c>
      <c r="H1841" s="57">
        <v>2</v>
      </c>
      <c r="I1841" s="57">
        <v>16</v>
      </c>
      <c r="J1841" s="104">
        <v>0.125</v>
      </c>
      <c r="K1841" s="56" t="s">
        <v>1158</v>
      </c>
      <c r="L1841" s="56" t="s">
        <v>1160</v>
      </c>
      <c r="M1841" s="56" t="s">
        <v>1159</v>
      </c>
      <c r="N1841" s="56">
        <v>100</v>
      </c>
      <c r="O1841" s="56"/>
      <c r="P1841" s="56"/>
      <c r="Q1841" s="56"/>
      <c r="R1841" s="57" t="s">
        <v>18</v>
      </c>
      <c r="S1841" s="57" t="s">
        <v>55</v>
      </c>
      <c r="T1841" s="61" t="s">
        <v>13</v>
      </c>
      <c r="U1841" s="56" t="s">
        <v>7330</v>
      </c>
      <c r="V1841" s="61" t="s">
        <v>13</v>
      </c>
      <c r="W1841" s="61" t="s">
        <v>13</v>
      </c>
      <c r="X1841" s="61" t="s">
        <v>7330</v>
      </c>
      <c r="Y1841" s="61" t="s">
        <v>13</v>
      </c>
      <c r="Z1841" s="61" t="s">
        <v>13</v>
      </c>
      <c r="AA1841" s="61" t="s">
        <v>13</v>
      </c>
      <c r="AB1841" s="61" t="s">
        <v>13</v>
      </c>
      <c r="AC1841" s="56" t="s">
        <v>13</v>
      </c>
      <c r="AD1841" s="56" t="s">
        <v>13</v>
      </c>
      <c r="AE1841" s="56" t="s">
        <v>13</v>
      </c>
      <c r="AF1841" s="56" t="s">
        <v>13</v>
      </c>
      <c r="AG1841" s="56" t="s">
        <v>13</v>
      </c>
      <c r="AH1841" s="56" t="s">
        <v>13</v>
      </c>
    </row>
    <row r="1842" spans="1:34" ht="24.9" customHeight="1" x14ac:dyDescent="0.3">
      <c r="A1842" s="59" t="s">
        <v>6536</v>
      </c>
      <c r="B1842" s="60" t="s">
        <v>6534</v>
      </c>
      <c r="C1842" s="57" t="s">
        <v>6538</v>
      </c>
      <c r="D1842" s="57" t="s">
        <v>6535</v>
      </c>
      <c r="E1842" s="57">
        <v>0</v>
      </c>
      <c r="F1842" s="57">
        <v>4</v>
      </c>
      <c r="G1842" s="57">
        <v>1</v>
      </c>
      <c r="H1842" s="57">
        <v>5</v>
      </c>
      <c r="I1842" s="57">
        <v>35</v>
      </c>
      <c r="J1842" s="104">
        <v>0.14285714285714285</v>
      </c>
      <c r="K1842" s="56" t="s">
        <v>6537</v>
      </c>
      <c r="L1842" s="57" t="s">
        <v>6539</v>
      </c>
      <c r="M1842" s="57" t="s">
        <v>6540</v>
      </c>
      <c r="N1842" s="57">
        <v>100</v>
      </c>
      <c r="O1842" s="57"/>
      <c r="P1842" s="57"/>
      <c r="Q1842" s="57"/>
      <c r="R1842" s="57" t="s">
        <v>236</v>
      </c>
      <c r="S1842" s="57" t="s">
        <v>149</v>
      </c>
      <c r="T1842" s="61" t="s">
        <v>13</v>
      </c>
      <c r="U1842" s="56" t="s">
        <v>7330</v>
      </c>
      <c r="V1842" s="61" t="s">
        <v>13</v>
      </c>
      <c r="W1842" s="61" t="s">
        <v>13</v>
      </c>
      <c r="X1842" s="61" t="s">
        <v>13</v>
      </c>
      <c r="Y1842" s="61" t="s">
        <v>13</v>
      </c>
      <c r="Z1842" s="61" t="s">
        <v>13</v>
      </c>
      <c r="AA1842" s="58" t="s">
        <v>7330</v>
      </c>
      <c r="AB1842" s="61" t="s">
        <v>13</v>
      </c>
      <c r="AC1842" s="56" t="s">
        <v>13</v>
      </c>
      <c r="AD1842" s="56" t="s">
        <v>13</v>
      </c>
      <c r="AE1842" s="56" t="s">
        <v>13</v>
      </c>
      <c r="AF1842" s="56" t="s">
        <v>13</v>
      </c>
      <c r="AG1842" s="56" t="s">
        <v>13</v>
      </c>
      <c r="AH1842" s="56" t="s">
        <v>13</v>
      </c>
    </row>
    <row r="1843" spans="1:34" ht="24.9" customHeight="1" x14ac:dyDescent="0.3">
      <c r="A1843" s="54" t="s">
        <v>983</v>
      </c>
      <c r="B1843" s="55" t="s">
        <v>981</v>
      </c>
      <c r="C1843" s="56" t="s">
        <v>985</v>
      </c>
      <c r="D1843" s="56" t="s">
        <v>982</v>
      </c>
      <c r="E1843" s="56">
        <v>2</v>
      </c>
      <c r="F1843" s="56">
        <v>0</v>
      </c>
      <c r="G1843" s="56">
        <v>0</v>
      </c>
      <c r="H1843" s="56">
        <v>2</v>
      </c>
      <c r="I1843" s="56">
        <v>13</v>
      </c>
      <c r="J1843" s="104">
        <v>0.15384615384615385</v>
      </c>
      <c r="K1843" s="56" t="s">
        <v>984</v>
      </c>
      <c r="L1843" s="56" t="s">
        <v>986</v>
      </c>
      <c r="M1843" s="56" t="s">
        <v>985</v>
      </c>
      <c r="N1843" s="56">
        <v>100</v>
      </c>
      <c r="O1843" s="56"/>
      <c r="P1843" s="56"/>
      <c r="Q1843" s="56"/>
      <c r="R1843" s="56" t="s">
        <v>18</v>
      </c>
      <c r="S1843" s="56" t="s">
        <v>403</v>
      </c>
      <c r="T1843" s="58" t="s">
        <v>7330</v>
      </c>
      <c r="U1843" s="56" t="s">
        <v>13</v>
      </c>
      <c r="V1843" s="58" t="s">
        <v>13</v>
      </c>
      <c r="W1843" s="58" t="s">
        <v>7330</v>
      </c>
      <c r="X1843" s="58" t="s">
        <v>13</v>
      </c>
      <c r="Y1843" s="58" t="s">
        <v>13</v>
      </c>
      <c r="Z1843" s="58" t="s">
        <v>13</v>
      </c>
      <c r="AA1843" s="58" t="s">
        <v>13</v>
      </c>
      <c r="AB1843" s="58" t="s">
        <v>13</v>
      </c>
      <c r="AC1843" s="56" t="s">
        <v>7330</v>
      </c>
      <c r="AD1843" s="56" t="s">
        <v>13</v>
      </c>
      <c r="AE1843" s="56" t="s">
        <v>13</v>
      </c>
      <c r="AF1843" s="56" t="s">
        <v>13</v>
      </c>
      <c r="AG1843" s="56" t="s">
        <v>13</v>
      </c>
      <c r="AH1843" s="56" t="s">
        <v>13</v>
      </c>
    </row>
    <row r="1844" spans="1:34" ht="24.9" customHeight="1" x14ac:dyDescent="0.3">
      <c r="A1844" s="54" t="s">
        <v>487</v>
      </c>
      <c r="B1844" s="55" t="s">
        <v>485</v>
      </c>
      <c r="C1844" s="56" t="s">
        <v>489</v>
      </c>
      <c r="D1844" s="56" t="s">
        <v>486</v>
      </c>
      <c r="E1844" s="56">
        <v>0</v>
      </c>
      <c r="F1844" s="56">
        <v>0</v>
      </c>
      <c r="G1844" s="56">
        <v>2</v>
      </c>
      <c r="H1844" s="56">
        <v>2</v>
      </c>
      <c r="I1844" s="56">
        <v>30</v>
      </c>
      <c r="J1844" s="104">
        <v>6.6666666666666666E-2</v>
      </c>
      <c r="K1844" s="56" t="s">
        <v>488</v>
      </c>
      <c r="L1844" s="56" t="s">
        <v>490</v>
      </c>
      <c r="M1844" s="56" t="s">
        <v>489</v>
      </c>
      <c r="N1844" s="56">
        <v>100</v>
      </c>
      <c r="O1844" s="56"/>
      <c r="P1844" s="56"/>
      <c r="Q1844" s="56"/>
      <c r="R1844" s="56" t="s">
        <v>18</v>
      </c>
      <c r="S1844" s="56" t="s">
        <v>250</v>
      </c>
      <c r="T1844" s="58" t="s">
        <v>13</v>
      </c>
      <c r="U1844" s="56" t="s">
        <v>13</v>
      </c>
      <c r="V1844" s="58" t="s">
        <v>7330</v>
      </c>
      <c r="W1844" s="58" t="s">
        <v>13</v>
      </c>
      <c r="X1844" s="58" t="s">
        <v>13</v>
      </c>
      <c r="Y1844" s="58" t="s">
        <v>7330</v>
      </c>
      <c r="Z1844" s="58" t="s">
        <v>13</v>
      </c>
      <c r="AA1844" s="58" t="s">
        <v>7330</v>
      </c>
      <c r="AB1844" s="58" t="s">
        <v>13</v>
      </c>
      <c r="AC1844" s="56" t="s">
        <v>13</v>
      </c>
      <c r="AD1844" s="56" t="s">
        <v>13</v>
      </c>
      <c r="AE1844" s="56" t="s">
        <v>7330</v>
      </c>
      <c r="AF1844" s="56" t="s">
        <v>13</v>
      </c>
      <c r="AG1844" s="56" t="s">
        <v>13</v>
      </c>
      <c r="AH1844" s="56" t="s">
        <v>13</v>
      </c>
    </row>
    <row r="1845" spans="1:34" ht="24.9" customHeight="1" x14ac:dyDescent="0.3">
      <c r="A1845" s="54" t="s">
        <v>2892</v>
      </c>
      <c r="B1845" s="55" t="s">
        <v>2869</v>
      </c>
      <c r="C1845" s="56" t="s">
        <v>2873</v>
      </c>
      <c r="D1845" s="56" t="s">
        <v>2870</v>
      </c>
      <c r="E1845" s="56">
        <v>6</v>
      </c>
      <c r="F1845" s="56">
        <v>1</v>
      </c>
      <c r="G1845" s="56">
        <v>8</v>
      </c>
      <c r="H1845" s="56">
        <v>15</v>
      </c>
      <c r="I1845" s="56">
        <v>60</v>
      </c>
      <c r="J1845" s="104">
        <v>0.25</v>
      </c>
      <c r="K1845" s="56" t="s">
        <v>2893</v>
      </c>
      <c r="L1845" s="56" t="s">
        <v>2874</v>
      </c>
      <c r="M1845" s="56" t="s">
        <v>2875</v>
      </c>
      <c r="N1845" s="56">
        <v>100</v>
      </c>
      <c r="O1845" s="56"/>
      <c r="P1845" s="56"/>
      <c r="Q1845" s="56"/>
      <c r="R1845" s="56" t="s">
        <v>18</v>
      </c>
      <c r="S1845" s="56" t="s">
        <v>644</v>
      </c>
      <c r="T1845" s="58" t="s">
        <v>7330</v>
      </c>
      <c r="U1845" s="56" t="s">
        <v>13</v>
      </c>
      <c r="V1845" s="58" t="s">
        <v>13</v>
      </c>
      <c r="W1845" s="58" t="s">
        <v>7330</v>
      </c>
      <c r="X1845" s="58" t="s">
        <v>13</v>
      </c>
      <c r="Y1845" s="58" t="s">
        <v>13</v>
      </c>
      <c r="Z1845" s="58" t="s">
        <v>7330</v>
      </c>
      <c r="AA1845" s="58" t="s">
        <v>13</v>
      </c>
      <c r="AB1845" s="58" t="s">
        <v>13</v>
      </c>
      <c r="AC1845" s="56" t="s">
        <v>7330</v>
      </c>
      <c r="AD1845" s="56" t="s">
        <v>13</v>
      </c>
      <c r="AE1845" s="56" t="s">
        <v>13</v>
      </c>
      <c r="AF1845" s="56" t="s">
        <v>13</v>
      </c>
      <c r="AG1845" s="56" t="s">
        <v>13</v>
      </c>
      <c r="AH1845" s="56" t="s">
        <v>13</v>
      </c>
    </row>
    <row r="1846" spans="1:34" ht="24.9" customHeight="1" x14ac:dyDescent="0.3">
      <c r="A1846" s="54" t="s">
        <v>554</v>
      </c>
      <c r="B1846" s="55" t="s">
        <v>552</v>
      </c>
      <c r="C1846" s="56" t="s">
        <v>556</v>
      </c>
      <c r="D1846" s="56" t="s">
        <v>553</v>
      </c>
      <c r="E1846" s="56">
        <v>0</v>
      </c>
      <c r="F1846" s="56">
        <v>0</v>
      </c>
      <c r="G1846" s="56">
        <v>1</v>
      </c>
      <c r="H1846" s="56">
        <v>1</v>
      </c>
      <c r="I1846" s="56">
        <v>13</v>
      </c>
      <c r="J1846" s="104">
        <v>7.6923076923076927E-2</v>
      </c>
      <c r="K1846" s="56" t="s">
        <v>555</v>
      </c>
      <c r="L1846" s="56" t="s">
        <v>557</v>
      </c>
      <c r="M1846" s="56" t="s">
        <v>556</v>
      </c>
      <c r="N1846" s="56">
        <v>100</v>
      </c>
      <c r="O1846" s="56"/>
      <c r="P1846" s="56"/>
      <c r="Q1846" s="56"/>
      <c r="R1846" s="56" t="s">
        <v>18</v>
      </c>
      <c r="S1846" s="56" t="s">
        <v>257</v>
      </c>
      <c r="T1846" s="58" t="s">
        <v>13</v>
      </c>
      <c r="U1846" s="56" t="s">
        <v>13</v>
      </c>
      <c r="V1846" s="58" t="s">
        <v>7330</v>
      </c>
      <c r="W1846" s="58" t="s">
        <v>13</v>
      </c>
      <c r="X1846" s="58" t="s">
        <v>13</v>
      </c>
      <c r="Y1846" s="58" t="s">
        <v>7330</v>
      </c>
      <c r="Z1846" s="58" t="s">
        <v>13</v>
      </c>
      <c r="AA1846" s="58" t="s">
        <v>13</v>
      </c>
      <c r="AB1846" s="58" t="s">
        <v>13</v>
      </c>
      <c r="AC1846" s="56" t="s">
        <v>13</v>
      </c>
      <c r="AD1846" s="56" t="s">
        <v>13</v>
      </c>
      <c r="AE1846" s="56" t="s">
        <v>13</v>
      </c>
      <c r="AF1846" s="56" t="s">
        <v>13</v>
      </c>
      <c r="AG1846" s="56" t="s">
        <v>13</v>
      </c>
      <c r="AH1846" s="56" t="s">
        <v>7330</v>
      </c>
    </row>
    <row r="1847" spans="1:34" ht="24.9" customHeight="1" x14ac:dyDescent="0.3">
      <c r="A1847" s="54" t="s">
        <v>223</v>
      </c>
      <c r="B1847" s="55" t="s">
        <v>212</v>
      </c>
      <c r="C1847" s="56" t="s">
        <v>216</v>
      </c>
      <c r="D1847" s="56" t="s">
        <v>213</v>
      </c>
      <c r="E1847" s="56">
        <v>1</v>
      </c>
      <c r="F1847" s="56">
        <v>2</v>
      </c>
      <c r="G1847" s="56">
        <v>2</v>
      </c>
      <c r="H1847" s="56">
        <v>5</v>
      </c>
      <c r="I1847" s="56">
        <v>14</v>
      </c>
      <c r="J1847" s="104">
        <v>0.35714285714285715</v>
      </c>
      <c r="K1847" s="56" t="s">
        <v>224</v>
      </c>
      <c r="L1847" s="56" t="s">
        <v>217</v>
      </c>
      <c r="M1847" s="56" t="s">
        <v>218</v>
      </c>
      <c r="N1847" s="56">
        <v>100</v>
      </c>
      <c r="O1847" s="56"/>
      <c r="P1847" s="56"/>
      <c r="Q1847" s="56"/>
      <c r="R1847" s="56" t="s">
        <v>18</v>
      </c>
      <c r="S1847" s="56" t="s">
        <v>149</v>
      </c>
      <c r="T1847" s="58" t="s">
        <v>13</v>
      </c>
      <c r="U1847" s="56" t="s">
        <v>13</v>
      </c>
      <c r="V1847" s="58" t="s">
        <v>7330</v>
      </c>
      <c r="W1847" s="58" t="s">
        <v>13</v>
      </c>
      <c r="X1847" s="58" t="s">
        <v>13</v>
      </c>
      <c r="Y1847" s="58" t="s">
        <v>7330</v>
      </c>
      <c r="Z1847" s="58" t="s">
        <v>13</v>
      </c>
      <c r="AA1847" s="58" t="s">
        <v>13</v>
      </c>
      <c r="AB1847" s="58" t="s">
        <v>7330</v>
      </c>
      <c r="AC1847" s="56" t="s">
        <v>13</v>
      </c>
      <c r="AD1847" s="56" t="s">
        <v>13</v>
      </c>
      <c r="AE1847" s="56" t="s">
        <v>7330</v>
      </c>
      <c r="AF1847" s="56" t="s">
        <v>13</v>
      </c>
      <c r="AG1847" s="56" t="s">
        <v>13</v>
      </c>
      <c r="AH1847" s="56" t="s">
        <v>13</v>
      </c>
    </row>
    <row r="1848" spans="1:34" ht="24.9" customHeight="1" x14ac:dyDescent="0.3">
      <c r="A1848" s="54" t="s">
        <v>1709</v>
      </c>
      <c r="B1848" s="55" t="s">
        <v>1703</v>
      </c>
      <c r="C1848" s="56" t="s">
        <v>1706</v>
      </c>
      <c r="D1848" s="56"/>
      <c r="E1848" s="56">
        <v>0</v>
      </c>
      <c r="F1848" s="56">
        <v>1</v>
      </c>
      <c r="G1848" s="56">
        <v>1</v>
      </c>
      <c r="H1848" s="56">
        <v>2</v>
      </c>
      <c r="I1848" s="56">
        <v>13</v>
      </c>
      <c r="J1848" s="104">
        <v>0.15384615384615385</v>
      </c>
      <c r="K1848" s="56" t="s">
        <v>1710</v>
      </c>
      <c r="L1848" s="56" t="s">
        <v>1707</v>
      </c>
      <c r="M1848" s="56" t="s">
        <v>1708</v>
      </c>
      <c r="N1848" s="56">
        <v>100</v>
      </c>
      <c r="O1848" s="56"/>
      <c r="P1848" s="56"/>
      <c r="Q1848" s="56"/>
      <c r="R1848" s="56" t="s">
        <v>18</v>
      </c>
      <c r="S1848" s="56" t="s">
        <v>91</v>
      </c>
      <c r="T1848" s="58" t="s">
        <v>13</v>
      </c>
      <c r="U1848" s="56" t="s">
        <v>13</v>
      </c>
      <c r="V1848" s="58" t="s">
        <v>7330</v>
      </c>
      <c r="W1848" s="58" t="s">
        <v>13</v>
      </c>
      <c r="X1848" s="58" t="s">
        <v>13</v>
      </c>
      <c r="Y1848" s="58" t="s">
        <v>7330</v>
      </c>
      <c r="Z1848" s="58" t="s">
        <v>13</v>
      </c>
      <c r="AA1848" s="58" t="s">
        <v>13</v>
      </c>
      <c r="AB1848" s="58" t="s">
        <v>13</v>
      </c>
      <c r="AC1848" s="56" t="s">
        <v>13</v>
      </c>
      <c r="AD1848" s="56" t="s">
        <v>13</v>
      </c>
      <c r="AE1848" s="56" t="s">
        <v>13</v>
      </c>
      <c r="AF1848" s="56" t="s">
        <v>13</v>
      </c>
      <c r="AG1848" s="56" t="s">
        <v>13</v>
      </c>
      <c r="AH1848" s="56" t="s">
        <v>13</v>
      </c>
    </row>
    <row r="1849" spans="1:34" ht="24.9" customHeight="1" x14ac:dyDescent="0.3">
      <c r="A1849" s="54" t="s">
        <v>2840</v>
      </c>
      <c r="B1849" s="55" t="s">
        <v>2839</v>
      </c>
      <c r="C1849" s="56" t="s">
        <v>1926</v>
      </c>
      <c r="D1849" s="56"/>
      <c r="E1849" s="56">
        <v>1</v>
      </c>
      <c r="F1849" s="56">
        <v>0</v>
      </c>
      <c r="G1849" s="56">
        <v>0</v>
      </c>
      <c r="H1849" s="56">
        <v>1</v>
      </c>
      <c r="I1849" s="56">
        <v>4</v>
      </c>
      <c r="J1849" s="104">
        <v>0.25</v>
      </c>
      <c r="K1849" s="56" t="s">
        <v>2841</v>
      </c>
      <c r="L1849" s="56" t="s">
        <v>2842</v>
      </c>
      <c r="M1849" s="56" t="s">
        <v>110</v>
      </c>
      <c r="N1849" s="56">
        <v>100</v>
      </c>
      <c r="O1849" s="56"/>
      <c r="P1849" s="56"/>
      <c r="Q1849" s="56"/>
      <c r="R1849" s="56" t="s">
        <v>112</v>
      </c>
      <c r="S1849" s="56" t="s">
        <v>644</v>
      </c>
      <c r="T1849" s="58" t="s">
        <v>7330</v>
      </c>
      <c r="U1849" s="56" t="s">
        <v>13</v>
      </c>
      <c r="V1849" s="58" t="s">
        <v>13</v>
      </c>
      <c r="W1849" s="58" t="s">
        <v>7330</v>
      </c>
      <c r="X1849" s="58" t="s">
        <v>13</v>
      </c>
      <c r="Y1849" s="58" t="s">
        <v>13</v>
      </c>
      <c r="Z1849" s="58" t="s">
        <v>13</v>
      </c>
      <c r="AA1849" s="58" t="s">
        <v>13</v>
      </c>
      <c r="AB1849" s="58" t="s">
        <v>13</v>
      </c>
      <c r="AC1849" s="56" t="s">
        <v>13</v>
      </c>
      <c r="AD1849" s="56" t="s">
        <v>13</v>
      </c>
      <c r="AE1849" s="56" t="s">
        <v>13</v>
      </c>
      <c r="AF1849" s="56" t="s">
        <v>13</v>
      </c>
      <c r="AG1849" s="56" t="s">
        <v>13</v>
      </c>
      <c r="AH1849" s="56" t="s">
        <v>13</v>
      </c>
    </row>
    <row r="1850" spans="1:34" ht="24.9" customHeight="1" x14ac:dyDescent="0.3">
      <c r="A1850" s="54" t="s">
        <v>307</v>
      </c>
      <c r="B1850" s="55" t="s">
        <v>297</v>
      </c>
      <c r="C1850" s="56" t="s">
        <v>301</v>
      </c>
      <c r="D1850" s="56" t="s">
        <v>298</v>
      </c>
      <c r="E1850" s="56">
        <v>2</v>
      </c>
      <c r="F1850" s="56">
        <v>2</v>
      </c>
      <c r="G1850" s="56">
        <v>0</v>
      </c>
      <c r="H1850" s="56">
        <v>4</v>
      </c>
      <c r="I1850" s="56">
        <v>33</v>
      </c>
      <c r="J1850" s="104">
        <v>0.12121212121212122</v>
      </c>
      <c r="K1850" s="56" t="s">
        <v>308</v>
      </c>
      <c r="L1850" s="56" t="s">
        <v>302</v>
      </c>
      <c r="M1850" s="56" t="s">
        <v>303</v>
      </c>
      <c r="N1850" s="56" t="s">
        <v>7372</v>
      </c>
      <c r="O1850" s="56"/>
      <c r="P1850" s="56"/>
      <c r="Q1850" s="56"/>
      <c r="R1850" s="56" t="s">
        <v>18</v>
      </c>
      <c r="S1850" s="57" t="s">
        <v>130</v>
      </c>
      <c r="T1850" s="58" t="s">
        <v>7330</v>
      </c>
      <c r="U1850" s="56" t="s">
        <v>13</v>
      </c>
      <c r="V1850" s="58" t="s">
        <v>13</v>
      </c>
      <c r="W1850" s="58" t="s">
        <v>7330</v>
      </c>
      <c r="X1850" s="58" t="s">
        <v>13</v>
      </c>
      <c r="Y1850" s="58" t="s">
        <v>13</v>
      </c>
      <c r="Z1850" s="58" t="s">
        <v>13</v>
      </c>
      <c r="AA1850" s="58" t="s">
        <v>13</v>
      </c>
      <c r="AB1850" s="58" t="s">
        <v>13</v>
      </c>
      <c r="AC1850" s="56" t="s">
        <v>13</v>
      </c>
      <c r="AD1850" s="56" t="s">
        <v>13</v>
      </c>
      <c r="AE1850" s="56" t="s">
        <v>13</v>
      </c>
      <c r="AF1850" s="56" t="s">
        <v>13</v>
      </c>
      <c r="AG1850" s="56" t="s">
        <v>13</v>
      </c>
      <c r="AH1850" s="56" t="s">
        <v>13</v>
      </c>
    </row>
    <row r="1851" spans="1:34" ht="24.9" customHeight="1" x14ac:dyDescent="0.3">
      <c r="A1851" s="54" t="s">
        <v>6789</v>
      </c>
      <c r="B1851" s="55" t="s">
        <v>6787</v>
      </c>
      <c r="C1851" s="56" t="s">
        <v>6791</v>
      </c>
      <c r="D1851" s="56" t="s">
        <v>6788</v>
      </c>
      <c r="E1851" s="56">
        <v>3</v>
      </c>
      <c r="F1851" s="56">
        <v>0</v>
      </c>
      <c r="G1851" s="56">
        <v>0</v>
      </c>
      <c r="H1851" s="56">
        <v>3</v>
      </c>
      <c r="I1851" s="56">
        <v>36</v>
      </c>
      <c r="J1851" s="104">
        <v>8.3333333333333329E-2</v>
      </c>
      <c r="K1851" s="56" t="s">
        <v>6790</v>
      </c>
      <c r="L1851" s="56" t="s">
        <v>6792</v>
      </c>
      <c r="M1851" s="56" t="s">
        <v>6791</v>
      </c>
      <c r="N1851" s="56" t="s">
        <v>7374</v>
      </c>
      <c r="O1851" s="56"/>
      <c r="P1851" s="56"/>
      <c r="Q1851" s="56"/>
      <c r="R1851" s="56" t="s">
        <v>236</v>
      </c>
      <c r="S1851" s="56" t="s">
        <v>130</v>
      </c>
      <c r="T1851" s="58" t="s">
        <v>7330</v>
      </c>
      <c r="U1851" s="56" t="s">
        <v>13</v>
      </c>
      <c r="V1851" s="58" t="s">
        <v>13</v>
      </c>
      <c r="W1851" s="58" t="s">
        <v>7330</v>
      </c>
      <c r="X1851" s="58" t="s">
        <v>13</v>
      </c>
      <c r="Y1851" s="58" t="s">
        <v>13</v>
      </c>
      <c r="Z1851" s="58" t="s">
        <v>13</v>
      </c>
      <c r="AA1851" s="58" t="s">
        <v>13</v>
      </c>
      <c r="AB1851" s="58" t="s">
        <v>13</v>
      </c>
      <c r="AC1851" s="56" t="s">
        <v>13</v>
      </c>
      <c r="AD1851" s="56" t="s">
        <v>13</v>
      </c>
      <c r="AE1851" s="56" t="s">
        <v>13</v>
      </c>
      <c r="AF1851" s="56" t="s">
        <v>13</v>
      </c>
      <c r="AG1851" s="56" t="s">
        <v>13</v>
      </c>
      <c r="AH1851" s="56" t="s">
        <v>13</v>
      </c>
    </row>
    <row r="1852" spans="1:34" ht="24.9" customHeight="1" x14ac:dyDescent="0.3">
      <c r="A1852" s="54" t="s">
        <v>3696</v>
      </c>
      <c r="B1852" s="55" t="s">
        <v>3684</v>
      </c>
      <c r="C1852" s="56" t="s">
        <v>3688</v>
      </c>
      <c r="D1852" s="56" t="s">
        <v>3685</v>
      </c>
      <c r="E1852" s="56">
        <v>1</v>
      </c>
      <c r="F1852" s="56">
        <v>1</v>
      </c>
      <c r="G1852" s="56">
        <v>1</v>
      </c>
      <c r="H1852" s="56">
        <v>3</v>
      </c>
      <c r="I1852" s="56">
        <v>21</v>
      </c>
      <c r="J1852" s="104">
        <v>0.14285714285714285</v>
      </c>
      <c r="K1852" s="56" t="s">
        <v>3697</v>
      </c>
      <c r="L1852" s="56" t="s">
        <v>3689</v>
      </c>
      <c r="M1852" s="56" t="s">
        <v>3690</v>
      </c>
      <c r="N1852" s="56">
        <v>100</v>
      </c>
      <c r="O1852" s="56"/>
      <c r="P1852" s="56"/>
      <c r="Q1852" s="56"/>
      <c r="R1852" s="56" t="s">
        <v>18</v>
      </c>
      <c r="S1852" s="56" t="s">
        <v>465</v>
      </c>
      <c r="T1852" s="58" t="s">
        <v>7330</v>
      </c>
      <c r="U1852" s="56" t="s">
        <v>13</v>
      </c>
      <c r="V1852" s="58" t="s">
        <v>13</v>
      </c>
      <c r="W1852" s="58" t="s">
        <v>7330</v>
      </c>
      <c r="X1852" s="58" t="s">
        <v>13</v>
      </c>
      <c r="Y1852" s="58" t="s">
        <v>13</v>
      </c>
      <c r="Z1852" s="58" t="s">
        <v>13</v>
      </c>
      <c r="AA1852" s="58" t="s">
        <v>13</v>
      </c>
      <c r="AB1852" s="58" t="s">
        <v>13</v>
      </c>
      <c r="AC1852" s="56" t="s">
        <v>7330</v>
      </c>
      <c r="AD1852" s="56" t="s">
        <v>13</v>
      </c>
      <c r="AE1852" s="56" t="s">
        <v>13</v>
      </c>
      <c r="AF1852" s="56" t="s">
        <v>7330</v>
      </c>
      <c r="AG1852" s="56" t="s">
        <v>13</v>
      </c>
      <c r="AH1852" s="56" t="s">
        <v>13</v>
      </c>
    </row>
    <row r="1853" spans="1:34" ht="24.9" customHeight="1" x14ac:dyDescent="0.3">
      <c r="A1853" s="54" t="s">
        <v>1009</v>
      </c>
      <c r="B1853" s="55" t="s">
        <v>1000</v>
      </c>
      <c r="C1853" s="56" t="s">
        <v>1004</v>
      </c>
      <c r="D1853" s="56" t="s">
        <v>1001</v>
      </c>
      <c r="E1853" s="56">
        <v>3</v>
      </c>
      <c r="F1853" s="56">
        <v>3</v>
      </c>
      <c r="G1853" s="56">
        <v>2</v>
      </c>
      <c r="H1853" s="56">
        <v>8</v>
      </c>
      <c r="I1853" s="56">
        <v>13</v>
      </c>
      <c r="J1853" s="104">
        <v>0.54</v>
      </c>
      <c r="K1853" s="56" t="s">
        <v>1010</v>
      </c>
      <c r="L1853" s="56" t="s">
        <v>1005</v>
      </c>
      <c r="M1853" s="56" t="s">
        <v>1006</v>
      </c>
      <c r="N1853" s="56">
        <v>100</v>
      </c>
      <c r="O1853" s="56"/>
      <c r="P1853" s="56"/>
      <c r="Q1853" s="56"/>
      <c r="R1853" s="56" t="s">
        <v>18</v>
      </c>
      <c r="S1853" s="57" t="s">
        <v>55</v>
      </c>
      <c r="T1853" s="58" t="s">
        <v>13</v>
      </c>
      <c r="U1853" s="56" t="s">
        <v>13</v>
      </c>
      <c r="V1853" s="58" t="s">
        <v>7330</v>
      </c>
      <c r="W1853" s="58" t="s">
        <v>13</v>
      </c>
      <c r="X1853" s="58" t="s">
        <v>13</v>
      </c>
      <c r="Y1853" s="58" t="s">
        <v>7330</v>
      </c>
      <c r="Z1853" s="58" t="s">
        <v>13</v>
      </c>
      <c r="AA1853" s="58" t="s">
        <v>13</v>
      </c>
      <c r="AB1853" s="58" t="s">
        <v>7330</v>
      </c>
      <c r="AC1853" s="56" t="s">
        <v>13</v>
      </c>
      <c r="AD1853" s="56" t="s">
        <v>13</v>
      </c>
      <c r="AE1853" s="56" t="s">
        <v>7330</v>
      </c>
      <c r="AF1853" s="56" t="s">
        <v>13</v>
      </c>
      <c r="AG1853" s="56" t="s">
        <v>13</v>
      </c>
      <c r="AH1853" s="56" t="s">
        <v>7330</v>
      </c>
    </row>
    <row r="1854" spans="1:34" ht="24.9" customHeight="1" x14ac:dyDescent="0.3">
      <c r="A1854" s="59" t="s">
        <v>2615</v>
      </c>
      <c r="B1854" s="60" t="s">
        <v>2614</v>
      </c>
      <c r="C1854" s="57" t="s">
        <v>2617</v>
      </c>
      <c r="D1854" s="57"/>
      <c r="E1854" s="57">
        <v>1</v>
      </c>
      <c r="F1854" s="57">
        <v>2</v>
      </c>
      <c r="G1854" s="57">
        <v>0</v>
      </c>
      <c r="H1854" s="57">
        <v>3</v>
      </c>
      <c r="I1854" s="57">
        <v>31</v>
      </c>
      <c r="J1854" s="104">
        <v>9.6774193548387094E-2</v>
      </c>
      <c r="K1854" s="56" t="s">
        <v>2616</v>
      </c>
      <c r="L1854" s="57" t="s">
        <v>2618</v>
      </c>
      <c r="M1854" s="57" t="s">
        <v>2619</v>
      </c>
      <c r="N1854" s="57">
        <v>100</v>
      </c>
      <c r="O1854" s="57"/>
      <c r="P1854" s="57"/>
      <c r="Q1854" s="57"/>
      <c r="R1854" s="57" t="s">
        <v>63</v>
      </c>
      <c r="S1854" s="57" t="s">
        <v>250</v>
      </c>
      <c r="T1854" s="61" t="s">
        <v>13</v>
      </c>
      <c r="U1854" s="56" t="s">
        <v>7330</v>
      </c>
      <c r="V1854" s="61" t="s">
        <v>13</v>
      </c>
      <c r="W1854" s="61" t="s">
        <v>13</v>
      </c>
      <c r="X1854" s="61" t="s">
        <v>13</v>
      </c>
      <c r="Y1854" s="61" t="s">
        <v>13</v>
      </c>
      <c r="Z1854" s="61" t="s">
        <v>13</v>
      </c>
      <c r="AA1854" s="58" t="s">
        <v>7330</v>
      </c>
      <c r="AB1854" s="61" t="s">
        <v>13</v>
      </c>
      <c r="AC1854" s="56" t="s">
        <v>13</v>
      </c>
      <c r="AD1854" s="56" t="s">
        <v>13</v>
      </c>
      <c r="AE1854" s="56" t="s">
        <v>13</v>
      </c>
      <c r="AF1854" s="56" t="s">
        <v>13</v>
      </c>
      <c r="AG1854" s="56" t="s">
        <v>13</v>
      </c>
      <c r="AH1854" s="56" t="s">
        <v>13</v>
      </c>
    </row>
    <row r="1855" spans="1:34" ht="24.9" customHeight="1" x14ac:dyDescent="0.3">
      <c r="A1855" s="54" t="s">
        <v>2803</v>
      </c>
      <c r="B1855" s="55" t="s">
        <v>2797</v>
      </c>
      <c r="C1855" s="56" t="s">
        <v>2801</v>
      </c>
      <c r="D1855" s="56" t="s">
        <v>2798</v>
      </c>
      <c r="E1855" s="56">
        <v>8</v>
      </c>
      <c r="F1855" s="56">
        <v>1</v>
      </c>
      <c r="G1855" s="56">
        <v>4</v>
      </c>
      <c r="H1855" s="56">
        <v>13</v>
      </c>
      <c r="I1855" s="56">
        <v>70</v>
      </c>
      <c r="J1855" s="104">
        <v>0.18571428571428572</v>
      </c>
      <c r="K1855" s="56" t="s">
        <v>2804</v>
      </c>
      <c r="L1855" s="56" t="s">
        <v>2802</v>
      </c>
      <c r="M1855" s="56" t="s">
        <v>2801</v>
      </c>
      <c r="N1855" s="56" t="s">
        <v>7386</v>
      </c>
      <c r="O1855" s="56"/>
      <c r="P1855" s="56"/>
      <c r="Q1855" s="56"/>
      <c r="R1855" s="56" t="s">
        <v>18</v>
      </c>
      <c r="S1855" s="56" t="s">
        <v>102</v>
      </c>
      <c r="T1855" s="58" t="s">
        <v>13</v>
      </c>
      <c r="U1855" s="56" t="s">
        <v>13</v>
      </c>
      <c r="V1855" s="58" t="s">
        <v>7330</v>
      </c>
      <c r="W1855" s="58" t="s">
        <v>7330</v>
      </c>
      <c r="X1855" s="58" t="s">
        <v>13</v>
      </c>
      <c r="Y1855" s="58" t="s">
        <v>13</v>
      </c>
      <c r="Z1855" s="58" t="s">
        <v>13</v>
      </c>
      <c r="AA1855" s="58" t="s">
        <v>13</v>
      </c>
      <c r="AB1855" s="58" t="s">
        <v>13</v>
      </c>
      <c r="AC1855" s="56" t="s">
        <v>13</v>
      </c>
      <c r="AD1855" s="56" t="s">
        <v>7330</v>
      </c>
      <c r="AE1855" s="56" t="s">
        <v>13</v>
      </c>
      <c r="AF1855" s="56" t="s">
        <v>13</v>
      </c>
      <c r="AG1855" s="56" t="s">
        <v>13</v>
      </c>
      <c r="AH1855" s="56" t="s">
        <v>7330</v>
      </c>
    </row>
    <row r="1856" spans="1:34" ht="24.9" customHeight="1" x14ac:dyDescent="0.3">
      <c r="A1856" s="59" t="s">
        <v>613</v>
      </c>
      <c r="B1856" s="60" t="s">
        <v>611</v>
      </c>
      <c r="C1856" s="57" t="s">
        <v>615</v>
      </c>
      <c r="D1856" s="57" t="s">
        <v>612</v>
      </c>
      <c r="E1856" s="57">
        <v>5</v>
      </c>
      <c r="F1856" s="57">
        <v>2</v>
      </c>
      <c r="G1856" s="57">
        <v>0</v>
      </c>
      <c r="H1856" s="57">
        <v>7</v>
      </c>
      <c r="I1856" s="57">
        <v>34</v>
      </c>
      <c r="J1856" s="104">
        <v>0.20588235294117646</v>
      </c>
      <c r="K1856" s="56" t="s">
        <v>614</v>
      </c>
      <c r="L1856" s="57" t="s">
        <v>616</v>
      </c>
      <c r="M1856" s="57" t="s">
        <v>615</v>
      </c>
      <c r="N1856" s="57" t="s">
        <v>7372</v>
      </c>
      <c r="O1856" s="57"/>
      <c r="P1856" s="57"/>
      <c r="Q1856" s="57"/>
      <c r="R1856" s="57" t="s">
        <v>18</v>
      </c>
      <c r="S1856" s="57" t="s">
        <v>102</v>
      </c>
      <c r="T1856" s="61" t="s">
        <v>13</v>
      </c>
      <c r="U1856" s="56" t="s">
        <v>7330</v>
      </c>
      <c r="V1856" s="61" t="s">
        <v>13</v>
      </c>
      <c r="W1856" s="61" t="s">
        <v>13</v>
      </c>
      <c r="X1856" s="61" t="s">
        <v>13</v>
      </c>
      <c r="Y1856" s="61" t="s">
        <v>13</v>
      </c>
      <c r="Z1856" s="61" t="s">
        <v>13</v>
      </c>
      <c r="AA1856" s="58" t="s">
        <v>7330</v>
      </c>
      <c r="AB1856" s="61" t="s">
        <v>13</v>
      </c>
      <c r="AC1856" s="56" t="s">
        <v>13</v>
      </c>
      <c r="AD1856" s="56" t="s">
        <v>13</v>
      </c>
      <c r="AE1856" s="56" t="s">
        <v>13</v>
      </c>
      <c r="AF1856" s="56" t="s">
        <v>13</v>
      </c>
      <c r="AG1856" s="56" t="s">
        <v>13</v>
      </c>
      <c r="AH1856" s="56" t="s">
        <v>13</v>
      </c>
    </row>
    <row r="1857" spans="1:34" ht="24.9" customHeight="1" x14ac:dyDescent="0.3">
      <c r="A1857" s="59" t="s">
        <v>3357</v>
      </c>
      <c r="B1857" s="60" t="s">
        <v>3355</v>
      </c>
      <c r="C1857" s="57" t="s">
        <v>3359</v>
      </c>
      <c r="D1857" s="57" t="s">
        <v>3356</v>
      </c>
      <c r="E1857" s="57">
        <v>2</v>
      </c>
      <c r="F1857" s="57">
        <v>1</v>
      </c>
      <c r="G1857" s="57">
        <v>1</v>
      </c>
      <c r="H1857" s="57">
        <v>4</v>
      </c>
      <c r="I1857" s="57">
        <v>51</v>
      </c>
      <c r="J1857" s="104">
        <v>7.8431372549019607E-2</v>
      </c>
      <c r="K1857" s="56" t="s">
        <v>3358</v>
      </c>
      <c r="L1857" s="57" t="s">
        <v>3360</v>
      </c>
      <c r="M1857" s="57" t="s">
        <v>3361</v>
      </c>
      <c r="N1857" s="57" t="s">
        <v>7387</v>
      </c>
      <c r="O1857" s="57"/>
      <c r="P1857" s="57"/>
      <c r="Q1857" s="57"/>
      <c r="R1857" s="57" t="s">
        <v>402</v>
      </c>
      <c r="S1857" s="56" t="s">
        <v>465</v>
      </c>
      <c r="T1857" s="61" t="s">
        <v>13</v>
      </c>
      <c r="U1857" s="56" t="s">
        <v>7330</v>
      </c>
      <c r="V1857" s="61" t="s">
        <v>13</v>
      </c>
      <c r="W1857" s="61" t="s">
        <v>13</v>
      </c>
      <c r="X1857" s="61" t="s">
        <v>7330</v>
      </c>
      <c r="Y1857" s="61" t="s">
        <v>13</v>
      </c>
      <c r="Z1857" s="61" t="s">
        <v>13</v>
      </c>
      <c r="AA1857" s="61" t="s">
        <v>13</v>
      </c>
      <c r="AB1857" s="61" t="s">
        <v>13</v>
      </c>
      <c r="AC1857" s="56" t="s">
        <v>13</v>
      </c>
      <c r="AD1857" s="56" t="s">
        <v>7330</v>
      </c>
      <c r="AE1857" s="56" t="s">
        <v>13</v>
      </c>
      <c r="AF1857" s="56" t="s">
        <v>13</v>
      </c>
      <c r="AG1857" s="56" t="s">
        <v>13</v>
      </c>
      <c r="AH1857" s="56" t="s">
        <v>13</v>
      </c>
    </row>
    <row r="1858" spans="1:34" ht="24.9" customHeight="1" x14ac:dyDescent="0.3">
      <c r="A1858" s="59" t="s">
        <v>41</v>
      </c>
      <c r="B1858" s="60" t="s">
        <v>39</v>
      </c>
      <c r="C1858" s="57" t="s">
        <v>43</v>
      </c>
      <c r="D1858" s="57" t="s">
        <v>40</v>
      </c>
      <c r="E1858" s="57">
        <v>0</v>
      </c>
      <c r="F1858" s="57">
        <v>2</v>
      </c>
      <c r="G1858" s="57">
        <v>0</v>
      </c>
      <c r="H1858" s="57">
        <v>2</v>
      </c>
      <c r="I1858" s="57">
        <v>49</v>
      </c>
      <c r="J1858" s="104">
        <v>4.0816326530612242E-2</v>
      </c>
      <c r="K1858" s="56" t="s">
        <v>42</v>
      </c>
      <c r="L1858" s="57" t="s">
        <v>44</v>
      </c>
      <c r="M1858" s="57" t="s">
        <v>43</v>
      </c>
      <c r="N1858" s="57">
        <v>100</v>
      </c>
      <c r="O1858" s="57"/>
      <c r="P1858" s="57"/>
      <c r="Q1858" s="57"/>
      <c r="R1858" s="57" t="s">
        <v>18</v>
      </c>
      <c r="S1858" s="57" t="s">
        <v>19</v>
      </c>
      <c r="T1858" s="61" t="s">
        <v>13</v>
      </c>
      <c r="U1858" s="56" t="s">
        <v>7330</v>
      </c>
      <c r="V1858" s="61" t="s">
        <v>13</v>
      </c>
      <c r="W1858" s="61" t="s">
        <v>13</v>
      </c>
      <c r="X1858" s="61" t="s">
        <v>7330</v>
      </c>
      <c r="Y1858" s="61" t="s">
        <v>13</v>
      </c>
      <c r="Z1858" s="61" t="s">
        <v>13</v>
      </c>
      <c r="AA1858" s="61" t="s">
        <v>13</v>
      </c>
      <c r="AB1858" s="61" t="s">
        <v>13</v>
      </c>
      <c r="AC1858" s="56" t="s">
        <v>13</v>
      </c>
      <c r="AD1858" s="56" t="s">
        <v>7330</v>
      </c>
      <c r="AE1858" s="56" t="s">
        <v>13</v>
      </c>
      <c r="AF1858" s="56" t="s">
        <v>13</v>
      </c>
      <c r="AG1858" s="56" t="s">
        <v>13</v>
      </c>
      <c r="AH1858" s="56" t="s">
        <v>13</v>
      </c>
    </row>
    <row r="1859" spans="1:34" ht="24.9" customHeight="1" x14ac:dyDescent="0.3">
      <c r="A1859" s="54" t="s">
        <v>145</v>
      </c>
      <c r="B1859" s="55" t="s">
        <v>143</v>
      </c>
      <c r="C1859" s="56" t="s">
        <v>147</v>
      </c>
      <c r="D1859" s="56" t="s">
        <v>144</v>
      </c>
      <c r="E1859" s="56">
        <v>2</v>
      </c>
      <c r="F1859" s="56">
        <v>0</v>
      </c>
      <c r="G1859" s="56">
        <v>4</v>
      </c>
      <c r="H1859" s="56">
        <v>6</v>
      </c>
      <c r="I1859" s="56">
        <v>10</v>
      </c>
      <c r="J1859" s="104">
        <v>0.6</v>
      </c>
      <c r="K1859" s="56" t="s">
        <v>146</v>
      </c>
      <c r="L1859" s="56" t="s">
        <v>148</v>
      </c>
      <c r="M1859" s="56" t="s">
        <v>147</v>
      </c>
      <c r="N1859" s="56">
        <v>100</v>
      </c>
      <c r="O1859" s="56"/>
      <c r="P1859" s="56"/>
      <c r="Q1859" s="56"/>
      <c r="R1859" s="56" t="s">
        <v>18</v>
      </c>
      <c r="S1859" s="56" t="s">
        <v>149</v>
      </c>
      <c r="T1859" s="58" t="s">
        <v>13</v>
      </c>
      <c r="U1859" s="56" t="s">
        <v>13</v>
      </c>
      <c r="V1859" s="58" t="s">
        <v>7330</v>
      </c>
      <c r="W1859" s="58" t="s">
        <v>13</v>
      </c>
      <c r="X1859" s="58" t="s">
        <v>13</v>
      </c>
      <c r="Y1859" s="58" t="s">
        <v>7330</v>
      </c>
      <c r="Z1859" s="58" t="s">
        <v>13</v>
      </c>
      <c r="AA1859" s="58" t="s">
        <v>13</v>
      </c>
      <c r="AB1859" s="58" t="s">
        <v>7330</v>
      </c>
      <c r="AC1859" s="56" t="s">
        <v>13</v>
      </c>
      <c r="AD1859" s="56" t="s">
        <v>13</v>
      </c>
      <c r="AE1859" s="56" t="s">
        <v>7330</v>
      </c>
      <c r="AF1859" s="56" t="s">
        <v>13</v>
      </c>
      <c r="AG1859" s="56" t="s">
        <v>13</v>
      </c>
      <c r="AH1859" s="56" t="s">
        <v>7330</v>
      </c>
    </row>
    <row r="1860" spans="1:34" ht="24.9" customHeight="1" x14ac:dyDescent="0.3">
      <c r="A1860" s="54" t="s">
        <v>2674</v>
      </c>
      <c r="B1860" s="55" t="s">
        <v>2673</v>
      </c>
      <c r="C1860" s="56" t="s">
        <v>2676</v>
      </c>
      <c r="D1860" s="56"/>
      <c r="E1860" s="56">
        <v>0</v>
      </c>
      <c r="F1860" s="56">
        <v>0</v>
      </c>
      <c r="G1860" s="56">
        <v>1</v>
      </c>
      <c r="H1860" s="56">
        <v>1</v>
      </c>
      <c r="I1860" s="56">
        <v>21</v>
      </c>
      <c r="J1860" s="104">
        <v>4.7619047619047616E-2</v>
      </c>
      <c r="K1860" s="56" t="s">
        <v>2675</v>
      </c>
      <c r="L1860" s="56" t="s">
        <v>13</v>
      </c>
      <c r="M1860" s="56" t="s">
        <v>13</v>
      </c>
      <c r="N1860" s="56" t="s">
        <v>13</v>
      </c>
      <c r="O1860" s="56"/>
      <c r="P1860" s="56"/>
      <c r="Q1860" s="56"/>
      <c r="R1860" s="56" t="s">
        <v>18</v>
      </c>
      <c r="S1860" s="56" t="s">
        <v>102</v>
      </c>
      <c r="T1860" s="58" t="s">
        <v>13</v>
      </c>
      <c r="U1860" s="56" t="s">
        <v>13</v>
      </c>
      <c r="V1860" s="58" t="s">
        <v>7330</v>
      </c>
      <c r="W1860" s="58" t="s">
        <v>13</v>
      </c>
      <c r="X1860" s="58" t="s">
        <v>13</v>
      </c>
      <c r="Y1860" s="58" t="s">
        <v>7330</v>
      </c>
      <c r="Z1860" s="58" t="s">
        <v>13</v>
      </c>
      <c r="AA1860" s="58" t="s">
        <v>7330</v>
      </c>
      <c r="AB1860" s="58" t="s">
        <v>13</v>
      </c>
      <c r="AC1860" s="56" t="s">
        <v>13</v>
      </c>
      <c r="AD1860" s="56" t="s">
        <v>13</v>
      </c>
      <c r="AE1860" s="56" t="s">
        <v>7330</v>
      </c>
      <c r="AF1860" s="56" t="s">
        <v>13</v>
      </c>
      <c r="AG1860" s="56" t="s">
        <v>13</v>
      </c>
      <c r="AH1860" s="56" t="s">
        <v>7330</v>
      </c>
    </row>
    <row r="1861" spans="1:34" ht="24.9" customHeight="1" x14ac:dyDescent="0.3">
      <c r="A1861" s="54" t="s">
        <v>4157</v>
      </c>
      <c r="B1861" s="55" t="s">
        <v>4150</v>
      </c>
      <c r="C1861" s="56" t="s">
        <v>110</v>
      </c>
      <c r="D1861" s="56"/>
      <c r="E1861" s="56">
        <v>1</v>
      </c>
      <c r="F1861" s="56">
        <v>0</v>
      </c>
      <c r="G1861" s="56">
        <v>1</v>
      </c>
      <c r="H1861" s="56">
        <v>2</v>
      </c>
      <c r="I1861" s="56">
        <v>6</v>
      </c>
      <c r="J1861" s="104">
        <v>0.33333333333333331</v>
      </c>
      <c r="K1861" s="56" t="s">
        <v>4158</v>
      </c>
      <c r="L1861" s="56" t="s">
        <v>4153</v>
      </c>
      <c r="M1861" s="56" t="s">
        <v>110</v>
      </c>
      <c r="N1861" s="56" t="s">
        <v>7387</v>
      </c>
      <c r="O1861" s="57" t="s">
        <v>17906</v>
      </c>
      <c r="P1861" s="56" t="s">
        <v>4154</v>
      </c>
      <c r="Q1861" s="56" t="s">
        <v>7384</v>
      </c>
      <c r="R1861" s="56" t="s">
        <v>18</v>
      </c>
      <c r="S1861" s="56" t="s">
        <v>403</v>
      </c>
      <c r="T1861" s="58" t="s">
        <v>7330</v>
      </c>
      <c r="U1861" s="56" t="s">
        <v>13</v>
      </c>
      <c r="V1861" s="58" t="s">
        <v>13</v>
      </c>
      <c r="W1861" s="58" t="s">
        <v>7330</v>
      </c>
      <c r="X1861" s="58" t="s">
        <v>13</v>
      </c>
      <c r="Y1861" s="58" t="s">
        <v>13</v>
      </c>
      <c r="Z1861" s="58" t="s">
        <v>13</v>
      </c>
      <c r="AA1861" s="58" t="s">
        <v>13</v>
      </c>
      <c r="AB1861" s="58" t="s">
        <v>13</v>
      </c>
      <c r="AC1861" s="56" t="s">
        <v>13</v>
      </c>
      <c r="AD1861" s="56" t="s">
        <v>13</v>
      </c>
      <c r="AE1861" s="56" t="s">
        <v>13</v>
      </c>
      <c r="AF1861" s="56" t="s">
        <v>13</v>
      </c>
      <c r="AG1861" s="56" t="s">
        <v>13</v>
      </c>
      <c r="AH1861" s="56" t="s">
        <v>13</v>
      </c>
    </row>
    <row r="1862" spans="1:34" ht="24.9" customHeight="1" x14ac:dyDescent="0.3">
      <c r="A1862" s="59" t="s">
        <v>3919</v>
      </c>
      <c r="B1862" s="60" t="s">
        <v>3917</v>
      </c>
      <c r="C1862" s="57" t="s">
        <v>3921</v>
      </c>
      <c r="D1862" s="57" t="s">
        <v>3918</v>
      </c>
      <c r="E1862" s="57">
        <v>2</v>
      </c>
      <c r="F1862" s="57">
        <v>1</v>
      </c>
      <c r="G1862" s="57">
        <v>0</v>
      </c>
      <c r="H1862" s="57">
        <v>3</v>
      </c>
      <c r="I1862" s="57">
        <v>8</v>
      </c>
      <c r="J1862" s="104">
        <v>0.375</v>
      </c>
      <c r="K1862" s="56" t="s">
        <v>3920</v>
      </c>
      <c r="L1862" s="57" t="s">
        <v>3922</v>
      </c>
      <c r="M1862" s="57" t="s">
        <v>3923</v>
      </c>
      <c r="N1862" s="57">
        <v>100</v>
      </c>
      <c r="O1862" s="57"/>
      <c r="P1862" s="57"/>
      <c r="Q1862" s="57"/>
      <c r="R1862" s="57" t="s">
        <v>18</v>
      </c>
      <c r="S1862" s="56" t="s">
        <v>534</v>
      </c>
      <c r="T1862" s="61" t="s">
        <v>13</v>
      </c>
      <c r="U1862" s="56" t="s">
        <v>7330</v>
      </c>
      <c r="V1862" s="61" t="s">
        <v>13</v>
      </c>
      <c r="W1862" s="61" t="s">
        <v>13</v>
      </c>
      <c r="X1862" s="61" t="s">
        <v>7330</v>
      </c>
      <c r="Y1862" s="61" t="s">
        <v>13</v>
      </c>
      <c r="Z1862" s="61" t="s">
        <v>13</v>
      </c>
      <c r="AA1862" s="58" t="s">
        <v>7330</v>
      </c>
      <c r="AB1862" s="61" t="s">
        <v>13</v>
      </c>
      <c r="AC1862" s="56" t="s">
        <v>13</v>
      </c>
      <c r="AD1862" s="56" t="s">
        <v>7330</v>
      </c>
      <c r="AE1862" s="56" t="s">
        <v>13</v>
      </c>
      <c r="AF1862" s="56" t="s">
        <v>13</v>
      </c>
      <c r="AG1862" s="56" t="s">
        <v>13</v>
      </c>
      <c r="AH1862" s="56" t="s">
        <v>13</v>
      </c>
    </row>
    <row r="1863" spans="1:34" ht="24.9" customHeight="1" x14ac:dyDescent="0.3">
      <c r="A1863" s="59" t="s">
        <v>4332</v>
      </c>
      <c r="B1863" s="60" t="s">
        <v>4331</v>
      </c>
      <c r="C1863" s="57" t="s">
        <v>110</v>
      </c>
      <c r="D1863" s="57"/>
      <c r="E1863" s="57">
        <v>1</v>
      </c>
      <c r="F1863" s="57">
        <v>1</v>
      </c>
      <c r="G1863" s="57">
        <v>3</v>
      </c>
      <c r="H1863" s="57">
        <v>5</v>
      </c>
      <c r="I1863" s="57">
        <v>19</v>
      </c>
      <c r="J1863" s="104">
        <v>0.26315789473684209</v>
      </c>
      <c r="K1863" s="56" t="s">
        <v>4333</v>
      </c>
      <c r="L1863" s="57" t="s">
        <v>4334</v>
      </c>
      <c r="M1863" s="57" t="s">
        <v>110</v>
      </c>
      <c r="N1863" s="57" t="s">
        <v>7375</v>
      </c>
      <c r="O1863" s="56" t="s">
        <v>17920</v>
      </c>
      <c r="P1863" s="56" t="s">
        <v>4335</v>
      </c>
      <c r="Q1863" s="56" t="s">
        <v>7375</v>
      </c>
      <c r="R1863" s="57" t="s">
        <v>112</v>
      </c>
      <c r="S1863" s="56" t="s">
        <v>130</v>
      </c>
      <c r="T1863" s="61" t="s">
        <v>13</v>
      </c>
      <c r="U1863" s="56" t="s">
        <v>7330</v>
      </c>
      <c r="V1863" s="61" t="s">
        <v>13</v>
      </c>
      <c r="W1863" s="61" t="s">
        <v>13</v>
      </c>
      <c r="X1863" s="61" t="s">
        <v>13</v>
      </c>
      <c r="Y1863" s="61" t="s">
        <v>13</v>
      </c>
      <c r="Z1863" s="61" t="s">
        <v>13</v>
      </c>
      <c r="AA1863" s="61" t="s">
        <v>13</v>
      </c>
      <c r="AB1863" s="61" t="s">
        <v>13</v>
      </c>
      <c r="AC1863" s="56" t="s">
        <v>13</v>
      </c>
      <c r="AD1863" s="56" t="s">
        <v>7330</v>
      </c>
      <c r="AE1863" s="56" t="s">
        <v>13</v>
      </c>
      <c r="AF1863" s="56" t="s">
        <v>13</v>
      </c>
      <c r="AG1863" s="56" t="s">
        <v>13</v>
      </c>
      <c r="AH1863" s="56" t="s">
        <v>13</v>
      </c>
    </row>
    <row r="1864" spans="1:34" ht="24.9" customHeight="1" x14ac:dyDescent="0.3">
      <c r="A1864" s="54" t="s">
        <v>210</v>
      </c>
      <c r="B1864" s="55" t="s">
        <v>204</v>
      </c>
      <c r="C1864" s="56" t="s">
        <v>207</v>
      </c>
      <c r="D1864" s="56"/>
      <c r="E1864" s="56">
        <v>1</v>
      </c>
      <c r="F1864" s="56">
        <v>0</v>
      </c>
      <c r="G1864" s="56">
        <v>1</v>
      </c>
      <c r="H1864" s="56">
        <v>2</v>
      </c>
      <c r="I1864" s="56">
        <v>23</v>
      </c>
      <c r="J1864" s="104">
        <v>8.6956521739130432E-2</v>
      </c>
      <c r="K1864" s="56" t="s">
        <v>211</v>
      </c>
      <c r="L1864" s="56" t="s">
        <v>208</v>
      </c>
      <c r="M1864" s="56" t="s">
        <v>209</v>
      </c>
      <c r="N1864" s="56">
        <v>100</v>
      </c>
      <c r="O1864" s="56"/>
      <c r="P1864" s="56"/>
      <c r="Q1864" s="56"/>
      <c r="R1864" s="56" t="s">
        <v>18</v>
      </c>
      <c r="S1864" s="57" t="s">
        <v>130</v>
      </c>
      <c r="T1864" s="58" t="s">
        <v>7330</v>
      </c>
      <c r="U1864" s="56" t="s">
        <v>13</v>
      </c>
      <c r="V1864" s="58" t="s">
        <v>13</v>
      </c>
      <c r="W1864" s="58" t="s">
        <v>7330</v>
      </c>
      <c r="X1864" s="58" t="s">
        <v>13</v>
      </c>
      <c r="Y1864" s="58" t="s">
        <v>13</v>
      </c>
      <c r="Z1864" s="58" t="s">
        <v>13</v>
      </c>
      <c r="AA1864" s="58" t="s">
        <v>13</v>
      </c>
      <c r="AB1864" s="58" t="s">
        <v>13</v>
      </c>
      <c r="AC1864" s="56" t="s">
        <v>13</v>
      </c>
      <c r="AD1864" s="56" t="s">
        <v>13</v>
      </c>
      <c r="AE1864" s="56" t="s">
        <v>13</v>
      </c>
      <c r="AF1864" s="56" t="s">
        <v>13</v>
      </c>
      <c r="AG1864" s="56" t="s">
        <v>13</v>
      </c>
      <c r="AH1864" s="56" t="s">
        <v>13</v>
      </c>
    </row>
    <row r="1865" spans="1:34" ht="24.9" customHeight="1" x14ac:dyDescent="0.3">
      <c r="A1865" s="54" t="s">
        <v>5738</v>
      </c>
      <c r="B1865" s="55" t="s">
        <v>5732</v>
      </c>
      <c r="C1865" s="56" t="s">
        <v>5736</v>
      </c>
      <c r="D1865" s="56" t="s">
        <v>5733</v>
      </c>
      <c r="E1865" s="56">
        <v>1</v>
      </c>
      <c r="F1865" s="56">
        <v>0</v>
      </c>
      <c r="G1865" s="56">
        <v>1</v>
      </c>
      <c r="H1865" s="56">
        <v>2</v>
      </c>
      <c r="I1865" s="56">
        <v>9</v>
      </c>
      <c r="J1865" s="104">
        <v>0.22222222222222221</v>
      </c>
      <c r="K1865" s="56" t="s">
        <v>5739</v>
      </c>
      <c r="L1865" s="56" t="s">
        <v>5737</v>
      </c>
      <c r="M1865" s="56" t="s">
        <v>5736</v>
      </c>
      <c r="N1865" s="56">
        <v>100</v>
      </c>
      <c r="O1865" s="56"/>
      <c r="P1865" s="56"/>
      <c r="Q1865" s="56"/>
      <c r="R1865" s="56" t="s">
        <v>18</v>
      </c>
      <c r="S1865" s="56" t="s">
        <v>91</v>
      </c>
      <c r="T1865" s="58" t="s">
        <v>7330</v>
      </c>
      <c r="U1865" s="56" t="s">
        <v>13</v>
      </c>
      <c r="V1865" s="58" t="s">
        <v>13</v>
      </c>
      <c r="W1865" s="58" t="s">
        <v>7330</v>
      </c>
      <c r="X1865" s="58" t="s">
        <v>13</v>
      </c>
      <c r="Y1865" s="58" t="s">
        <v>13</v>
      </c>
      <c r="Z1865" s="58" t="s">
        <v>13</v>
      </c>
      <c r="AA1865" s="58" t="s">
        <v>13</v>
      </c>
      <c r="AB1865" s="58" t="s">
        <v>13</v>
      </c>
      <c r="AC1865" s="56" t="s">
        <v>13</v>
      </c>
      <c r="AD1865" s="56" t="s">
        <v>13</v>
      </c>
      <c r="AE1865" s="56" t="s">
        <v>13</v>
      </c>
      <c r="AF1865" s="56" t="s">
        <v>13</v>
      </c>
      <c r="AG1865" s="56" t="s">
        <v>13</v>
      </c>
      <c r="AH1865" s="56" t="s">
        <v>13</v>
      </c>
    </row>
    <row r="1866" spans="1:34" ht="24.9" customHeight="1" x14ac:dyDescent="0.3">
      <c r="A1866" s="59" t="s">
        <v>4721</v>
      </c>
      <c r="B1866" s="60" t="s">
        <v>4719</v>
      </c>
      <c r="C1866" s="57" t="s">
        <v>4723</v>
      </c>
      <c r="D1866" s="57" t="s">
        <v>4720</v>
      </c>
      <c r="E1866" s="57">
        <v>2</v>
      </c>
      <c r="F1866" s="57">
        <v>1</v>
      </c>
      <c r="G1866" s="57">
        <v>1</v>
      </c>
      <c r="H1866" s="57">
        <v>4</v>
      </c>
      <c r="I1866" s="57">
        <v>11</v>
      </c>
      <c r="J1866" s="104">
        <v>0.36363636363636365</v>
      </c>
      <c r="K1866" s="56" t="s">
        <v>4722</v>
      </c>
      <c r="L1866" s="57" t="s">
        <v>4724</v>
      </c>
      <c r="M1866" s="57" t="s">
        <v>4723</v>
      </c>
      <c r="N1866" s="57">
        <v>100</v>
      </c>
      <c r="O1866" s="57"/>
      <c r="P1866" s="57"/>
      <c r="Q1866" s="57"/>
      <c r="R1866" s="57" t="s">
        <v>18</v>
      </c>
      <c r="S1866" s="56" t="s">
        <v>102</v>
      </c>
      <c r="T1866" s="61" t="s">
        <v>13</v>
      </c>
      <c r="U1866" s="56" t="s">
        <v>7330</v>
      </c>
      <c r="V1866" s="61" t="s">
        <v>13</v>
      </c>
      <c r="W1866" s="61" t="s">
        <v>13</v>
      </c>
      <c r="X1866" s="61" t="s">
        <v>7330</v>
      </c>
      <c r="Y1866" s="61" t="s">
        <v>13</v>
      </c>
      <c r="Z1866" s="61" t="s">
        <v>13</v>
      </c>
      <c r="AA1866" s="61" t="s">
        <v>13</v>
      </c>
      <c r="AB1866" s="61" t="s">
        <v>13</v>
      </c>
      <c r="AC1866" s="56" t="s">
        <v>13</v>
      </c>
      <c r="AD1866" s="56" t="s">
        <v>7330</v>
      </c>
      <c r="AE1866" s="56" t="s">
        <v>13</v>
      </c>
      <c r="AF1866" s="56" t="s">
        <v>13</v>
      </c>
      <c r="AG1866" s="56" t="s">
        <v>7330</v>
      </c>
      <c r="AH1866" s="56" t="s">
        <v>13</v>
      </c>
    </row>
    <row r="1867" spans="1:34" ht="24.9" customHeight="1" x14ac:dyDescent="0.3">
      <c r="A1867" s="54" t="s">
        <v>5456</v>
      </c>
      <c r="B1867" s="55" t="s">
        <v>5454</v>
      </c>
      <c r="C1867" s="56" t="s">
        <v>5458</v>
      </c>
      <c r="D1867" s="56" t="s">
        <v>5455</v>
      </c>
      <c r="E1867" s="56">
        <v>0</v>
      </c>
      <c r="F1867" s="56">
        <v>0</v>
      </c>
      <c r="G1867" s="56">
        <v>1</v>
      </c>
      <c r="H1867" s="56">
        <v>1</v>
      </c>
      <c r="I1867" s="56">
        <v>4</v>
      </c>
      <c r="J1867" s="104">
        <v>0.25</v>
      </c>
      <c r="K1867" s="56" t="s">
        <v>5457</v>
      </c>
      <c r="L1867" s="56" t="s">
        <v>5459</v>
      </c>
      <c r="M1867" s="56" t="s">
        <v>5460</v>
      </c>
      <c r="N1867" s="56">
        <v>100</v>
      </c>
      <c r="O1867" s="56"/>
      <c r="P1867" s="56"/>
      <c r="Q1867" s="56"/>
      <c r="R1867" s="56" t="s">
        <v>18</v>
      </c>
      <c r="S1867" s="56" t="s">
        <v>465</v>
      </c>
      <c r="T1867" s="58" t="s">
        <v>13</v>
      </c>
      <c r="U1867" s="56" t="s">
        <v>13</v>
      </c>
      <c r="V1867" s="58" t="s">
        <v>7330</v>
      </c>
      <c r="W1867" s="58" t="s">
        <v>13</v>
      </c>
      <c r="X1867" s="58" t="s">
        <v>13</v>
      </c>
      <c r="Y1867" s="58" t="s">
        <v>7330</v>
      </c>
      <c r="Z1867" s="58" t="s">
        <v>7330</v>
      </c>
      <c r="AA1867" s="58" t="s">
        <v>13</v>
      </c>
      <c r="AB1867" s="58" t="s">
        <v>13</v>
      </c>
      <c r="AC1867" s="56" t="s">
        <v>13</v>
      </c>
      <c r="AD1867" s="56" t="s">
        <v>13</v>
      </c>
      <c r="AE1867" s="56" t="s">
        <v>7330</v>
      </c>
      <c r="AF1867" s="56" t="s">
        <v>13</v>
      </c>
      <c r="AG1867" s="56" t="s">
        <v>13</v>
      </c>
      <c r="AH1867" s="56" t="s">
        <v>7330</v>
      </c>
    </row>
    <row r="1868" spans="1:34" ht="24.9" customHeight="1" x14ac:dyDescent="0.3">
      <c r="A1868" s="59" t="s">
        <v>596</v>
      </c>
      <c r="B1868" s="60" t="s">
        <v>594</v>
      </c>
      <c r="C1868" s="57" t="s">
        <v>598</v>
      </c>
      <c r="D1868" s="57" t="s">
        <v>595</v>
      </c>
      <c r="E1868" s="57">
        <v>2</v>
      </c>
      <c r="F1868" s="57">
        <v>1</v>
      </c>
      <c r="G1868" s="57">
        <v>0</v>
      </c>
      <c r="H1868" s="57">
        <v>3</v>
      </c>
      <c r="I1868" s="57">
        <v>12</v>
      </c>
      <c r="J1868" s="104">
        <v>0.25</v>
      </c>
      <c r="K1868" s="56" t="s">
        <v>597</v>
      </c>
      <c r="L1868" s="57" t="s">
        <v>599</v>
      </c>
      <c r="M1868" s="57" t="s">
        <v>598</v>
      </c>
      <c r="N1868" s="57">
        <v>100</v>
      </c>
      <c r="O1868" s="57"/>
      <c r="P1868" s="57"/>
      <c r="Q1868" s="57"/>
      <c r="R1868" s="57" t="s">
        <v>18</v>
      </c>
      <c r="S1868" s="56" t="s">
        <v>102</v>
      </c>
      <c r="T1868" s="61" t="s">
        <v>13</v>
      </c>
      <c r="U1868" s="56" t="s">
        <v>7330</v>
      </c>
      <c r="V1868" s="61" t="s">
        <v>13</v>
      </c>
      <c r="W1868" s="61" t="s">
        <v>13</v>
      </c>
      <c r="X1868" s="61" t="s">
        <v>7330</v>
      </c>
      <c r="Y1868" s="61" t="s">
        <v>13</v>
      </c>
      <c r="Z1868" s="61" t="s">
        <v>13</v>
      </c>
      <c r="AA1868" s="61" t="s">
        <v>13</v>
      </c>
      <c r="AB1868" s="61" t="s">
        <v>13</v>
      </c>
      <c r="AC1868" s="56" t="s">
        <v>13</v>
      </c>
      <c r="AD1868" s="56" t="s">
        <v>7330</v>
      </c>
      <c r="AE1868" s="56" t="s">
        <v>13</v>
      </c>
      <c r="AF1868" s="56" t="s">
        <v>13</v>
      </c>
      <c r="AG1868" s="56" t="s">
        <v>13</v>
      </c>
      <c r="AH1868" s="56" t="s">
        <v>13</v>
      </c>
    </row>
    <row r="1869" spans="1:34" ht="24.9" customHeight="1" x14ac:dyDescent="0.3">
      <c r="A1869" s="54" t="s">
        <v>6630</v>
      </c>
      <c r="B1869" s="55" t="s">
        <v>6620</v>
      </c>
      <c r="C1869" s="56" t="s">
        <v>6623</v>
      </c>
      <c r="D1869" s="56"/>
      <c r="E1869" s="56">
        <v>2</v>
      </c>
      <c r="F1869" s="56">
        <v>2</v>
      </c>
      <c r="G1869" s="56">
        <v>1</v>
      </c>
      <c r="H1869" s="56">
        <v>5</v>
      </c>
      <c r="I1869" s="56">
        <v>32</v>
      </c>
      <c r="J1869" s="104">
        <v>0.15625</v>
      </c>
      <c r="K1869" s="56" t="s">
        <v>6631</v>
      </c>
      <c r="L1869" s="56" t="s">
        <v>6624</v>
      </c>
      <c r="M1869" s="56" t="s">
        <v>6625</v>
      </c>
      <c r="N1869" s="56">
        <v>100</v>
      </c>
      <c r="O1869" s="56"/>
      <c r="P1869" s="56"/>
      <c r="Q1869" s="56"/>
      <c r="R1869" s="56" t="s">
        <v>63</v>
      </c>
      <c r="S1869" s="56" t="s">
        <v>250</v>
      </c>
      <c r="T1869" s="58" t="s">
        <v>7330</v>
      </c>
      <c r="U1869" s="56" t="s">
        <v>13</v>
      </c>
      <c r="V1869" s="58" t="s">
        <v>13</v>
      </c>
      <c r="W1869" s="58" t="s">
        <v>7330</v>
      </c>
      <c r="X1869" s="58" t="s">
        <v>13</v>
      </c>
      <c r="Y1869" s="58" t="s">
        <v>13</v>
      </c>
      <c r="Z1869" s="58" t="s">
        <v>13</v>
      </c>
      <c r="AA1869" s="58" t="s">
        <v>13</v>
      </c>
      <c r="AB1869" s="58" t="s">
        <v>13</v>
      </c>
      <c r="AC1869" s="56" t="s">
        <v>13</v>
      </c>
      <c r="AD1869" s="56" t="s">
        <v>13</v>
      </c>
      <c r="AE1869" s="56" t="s">
        <v>13</v>
      </c>
      <c r="AF1869" s="56" t="s">
        <v>13</v>
      </c>
      <c r="AG1869" s="56" t="s">
        <v>13</v>
      </c>
      <c r="AH1869" s="56" t="s">
        <v>13</v>
      </c>
    </row>
    <row r="1870" spans="1:34" ht="24.9" customHeight="1" x14ac:dyDescent="0.3">
      <c r="A1870" s="54" t="s">
        <v>5019</v>
      </c>
      <c r="B1870" s="55" t="s">
        <v>5017</v>
      </c>
      <c r="C1870" s="56" t="s">
        <v>5021</v>
      </c>
      <c r="D1870" s="56" t="s">
        <v>5018</v>
      </c>
      <c r="E1870" s="56">
        <v>0</v>
      </c>
      <c r="F1870" s="56">
        <v>0</v>
      </c>
      <c r="G1870" s="56">
        <v>1</v>
      </c>
      <c r="H1870" s="56">
        <v>1</v>
      </c>
      <c r="I1870" s="56">
        <v>21</v>
      </c>
      <c r="J1870" s="104">
        <v>4.7619047619047616E-2</v>
      </c>
      <c r="K1870" s="56" t="s">
        <v>5020</v>
      </c>
      <c r="L1870" s="56" t="s">
        <v>5022</v>
      </c>
      <c r="M1870" s="56" t="s">
        <v>5021</v>
      </c>
      <c r="N1870" s="56" t="s">
        <v>7386</v>
      </c>
      <c r="O1870" s="56"/>
      <c r="P1870" s="56"/>
      <c r="Q1870" s="56"/>
      <c r="R1870" s="56" t="s">
        <v>18</v>
      </c>
      <c r="S1870" s="56" t="s">
        <v>130</v>
      </c>
      <c r="T1870" s="58" t="s">
        <v>13</v>
      </c>
      <c r="U1870" s="56" t="s">
        <v>13</v>
      </c>
      <c r="V1870" s="58" t="s">
        <v>7330</v>
      </c>
      <c r="W1870" s="58" t="s">
        <v>13</v>
      </c>
      <c r="X1870" s="58" t="s">
        <v>13</v>
      </c>
      <c r="Y1870" s="58" t="s">
        <v>7330</v>
      </c>
      <c r="Z1870" s="58" t="s">
        <v>13</v>
      </c>
      <c r="AA1870" s="58" t="s">
        <v>13</v>
      </c>
      <c r="AB1870" s="58" t="s">
        <v>13</v>
      </c>
      <c r="AC1870" s="56" t="s">
        <v>13</v>
      </c>
      <c r="AD1870" s="56" t="s">
        <v>7330</v>
      </c>
      <c r="AE1870" s="56" t="s">
        <v>13</v>
      </c>
      <c r="AF1870" s="56" t="s">
        <v>13</v>
      </c>
      <c r="AG1870" s="56" t="s">
        <v>13</v>
      </c>
      <c r="AH1870" s="56" t="s">
        <v>13</v>
      </c>
    </row>
    <row r="1871" spans="1:34" ht="24.9" customHeight="1" x14ac:dyDescent="0.3">
      <c r="A1871" s="54" t="s">
        <v>3843</v>
      </c>
      <c r="B1871" s="55" t="s">
        <v>3842</v>
      </c>
      <c r="C1871" s="56" t="s">
        <v>1471</v>
      </c>
      <c r="D1871" s="56"/>
      <c r="E1871" s="56">
        <v>0</v>
      </c>
      <c r="F1871" s="56">
        <v>0</v>
      </c>
      <c r="G1871" s="56">
        <v>2</v>
      </c>
      <c r="H1871" s="56">
        <v>2</v>
      </c>
      <c r="I1871" s="56">
        <v>16</v>
      </c>
      <c r="J1871" s="104">
        <v>0.125</v>
      </c>
      <c r="K1871" s="56" t="s">
        <v>3844</v>
      </c>
      <c r="L1871" s="56" t="s">
        <v>3845</v>
      </c>
      <c r="M1871" s="56" t="s">
        <v>2225</v>
      </c>
      <c r="N1871" s="56">
        <v>100</v>
      </c>
      <c r="O1871" s="56"/>
      <c r="P1871" s="56"/>
      <c r="Q1871" s="56"/>
      <c r="R1871" s="56" t="s">
        <v>18</v>
      </c>
      <c r="S1871" s="56" t="s">
        <v>79</v>
      </c>
      <c r="T1871" s="58" t="s">
        <v>13</v>
      </c>
      <c r="U1871" s="56" t="s">
        <v>13</v>
      </c>
      <c r="V1871" s="58" t="s">
        <v>7330</v>
      </c>
      <c r="W1871" s="58" t="s">
        <v>13</v>
      </c>
      <c r="X1871" s="58" t="s">
        <v>13</v>
      </c>
      <c r="Y1871" s="58" t="s">
        <v>7330</v>
      </c>
      <c r="Z1871" s="58" t="s">
        <v>13</v>
      </c>
      <c r="AA1871" s="58" t="s">
        <v>13</v>
      </c>
      <c r="AB1871" s="58" t="s">
        <v>7330</v>
      </c>
      <c r="AC1871" s="56" t="s">
        <v>13</v>
      </c>
      <c r="AD1871" s="56" t="s">
        <v>13</v>
      </c>
      <c r="AE1871" s="56" t="s">
        <v>7330</v>
      </c>
      <c r="AF1871" s="56" t="s">
        <v>7330</v>
      </c>
      <c r="AG1871" s="56" t="s">
        <v>13</v>
      </c>
      <c r="AH1871" s="56" t="s">
        <v>13</v>
      </c>
    </row>
    <row r="1872" spans="1:34" ht="24.9" customHeight="1" x14ac:dyDescent="0.3">
      <c r="A1872" s="54" t="s">
        <v>1834</v>
      </c>
      <c r="B1872" s="55" t="s">
        <v>1828</v>
      </c>
      <c r="C1872" s="56" t="s">
        <v>110</v>
      </c>
      <c r="D1872" s="56"/>
      <c r="E1872" s="56">
        <v>1</v>
      </c>
      <c r="F1872" s="56">
        <v>2</v>
      </c>
      <c r="G1872" s="56">
        <v>0</v>
      </c>
      <c r="H1872" s="56">
        <v>3</v>
      </c>
      <c r="I1872" s="56">
        <v>44</v>
      </c>
      <c r="J1872" s="104">
        <v>6.8181818181818177E-2</v>
      </c>
      <c r="K1872" s="56" t="s">
        <v>1835</v>
      </c>
      <c r="L1872" s="56" t="s">
        <v>13</v>
      </c>
      <c r="M1872" s="56" t="s">
        <v>13</v>
      </c>
      <c r="N1872" s="56" t="s">
        <v>13</v>
      </c>
      <c r="O1872" s="57" t="s">
        <v>17965</v>
      </c>
      <c r="P1872" s="57" t="s">
        <v>1831</v>
      </c>
      <c r="Q1872" s="57" t="s">
        <v>7385</v>
      </c>
      <c r="R1872" s="56" t="s">
        <v>18</v>
      </c>
      <c r="S1872" s="57" t="s">
        <v>113</v>
      </c>
      <c r="T1872" s="58" t="s">
        <v>7330</v>
      </c>
      <c r="U1872" s="56" t="s">
        <v>13</v>
      </c>
      <c r="V1872" s="58" t="s">
        <v>13</v>
      </c>
      <c r="W1872" s="58" t="s">
        <v>7330</v>
      </c>
      <c r="X1872" s="58" t="s">
        <v>13</v>
      </c>
      <c r="Y1872" s="58" t="s">
        <v>13</v>
      </c>
      <c r="Z1872" s="58" t="s">
        <v>13</v>
      </c>
      <c r="AA1872" s="58" t="s">
        <v>13</v>
      </c>
      <c r="AB1872" s="58" t="s">
        <v>13</v>
      </c>
      <c r="AC1872" s="56" t="s">
        <v>7330</v>
      </c>
      <c r="AD1872" s="56" t="s">
        <v>13</v>
      </c>
      <c r="AE1872" s="56" t="s">
        <v>13</v>
      </c>
      <c r="AF1872" s="56" t="s">
        <v>13</v>
      </c>
      <c r="AG1872" s="56" t="s">
        <v>13</v>
      </c>
      <c r="AH1872" s="56" t="s">
        <v>13</v>
      </c>
    </row>
    <row r="1873" spans="1:34" ht="24.9" customHeight="1" x14ac:dyDescent="0.3">
      <c r="A1873" s="59" t="s">
        <v>261</v>
      </c>
      <c r="B1873" s="60" t="s">
        <v>260</v>
      </c>
      <c r="C1873" s="57" t="s">
        <v>263</v>
      </c>
      <c r="D1873" s="57"/>
      <c r="E1873" s="57">
        <v>0</v>
      </c>
      <c r="F1873" s="57">
        <v>1</v>
      </c>
      <c r="G1873" s="57">
        <v>0</v>
      </c>
      <c r="H1873" s="57">
        <v>1</v>
      </c>
      <c r="I1873" s="57">
        <v>15</v>
      </c>
      <c r="J1873" s="104">
        <v>6.6666666666666666E-2</v>
      </c>
      <c r="K1873" s="56" t="s">
        <v>262</v>
      </c>
      <c r="L1873" s="57" t="s">
        <v>264</v>
      </c>
      <c r="M1873" s="57" t="s">
        <v>265</v>
      </c>
      <c r="N1873" s="57" t="s">
        <v>7374</v>
      </c>
      <c r="O1873" s="57"/>
      <c r="P1873" s="57"/>
      <c r="Q1873" s="57"/>
      <c r="R1873" s="57" t="s">
        <v>236</v>
      </c>
      <c r="S1873" s="57" t="s">
        <v>79</v>
      </c>
      <c r="T1873" s="61" t="s">
        <v>13</v>
      </c>
      <c r="U1873" s="56" t="s">
        <v>7330</v>
      </c>
      <c r="V1873" s="61" t="s">
        <v>13</v>
      </c>
      <c r="W1873" s="61" t="s">
        <v>13</v>
      </c>
      <c r="X1873" s="61" t="s">
        <v>13</v>
      </c>
      <c r="Y1873" s="61" t="s">
        <v>13</v>
      </c>
      <c r="Z1873" s="61" t="s">
        <v>13</v>
      </c>
      <c r="AA1873" s="58" t="s">
        <v>7330</v>
      </c>
      <c r="AB1873" s="61" t="s">
        <v>13</v>
      </c>
      <c r="AC1873" s="56" t="s">
        <v>13</v>
      </c>
      <c r="AD1873" s="56" t="s">
        <v>13</v>
      </c>
      <c r="AE1873" s="56" t="s">
        <v>13</v>
      </c>
      <c r="AF1873" s="56" t="s">
        <v>13</v>
      </c>
      <c r="AG1873" s="56" t="s">
        <v>7330</v>
      </c>
      <c r="AH1873" s="56" t="s">
        <v>13</v>
      </c>
    </row>
    <row r="1874" spans="1:34" ht="24.9" customHeight="1" x14ac:dyDescent="0.3">
      <c r="A1874" s="54" t="s">
        <v>781</v>
      </c>
      <c r="B1874" s="55" t="s">
        <v>770</v>
      </c>
      <c r="C1874" s="56" t="s">
        <v>774</v>
      </c>
      <c r="D1874" s="56" t="s">
        <v>771</v>
      </c>
      <c r="E1874" s="56">
        <v>1</v>
      </c>
      <c r="F1874" s="56">
        <v>2</v>
      </c>
      <c r="G1874" s="56">
        <v>2</v>
      </c>
      <c r="H1874" s="56">
        <v>5</v>
      </c>
      <c r="I1874" s="56">
        <v>21</v>
      </c>
      <c r="J1874" s="104">
        <v>0.23809523809523808</v>
      </c>
      <c r="K1874" s="56" t="s">
        <v>782</v>
      </c>
      <c r="L1874" s="56" t="s">
        <v>775</v>
      </c>
      <c r="M1874" s="56" t="s">
        <v>776</v>
      </c>
      <c r="N1874" s="56">
        <v>100</v>
      </c>
      <c r="O1874" s="56"/>
      <c r="P1874" s="56"/>
      <c r="Q1874" s="56"/>
      <c r="R1874" s="56" t="s">
        <v>18</v>
      </c>
      <c r="S1874" s="57" t="s">
        <v>102</v>
      </c>
      <c r="T1874" s="58" t="s">
        <v>13</v>
      </c>
      <c r="U1874" s="56" t="s">
        <v>13</v>
      </c>
      <c r="V1874" s="58" t="s">
        <v>7330</v>
      </c>
      <c r="W1874" s="58" t="s">
        <v>13</v>
      </c>
      <c r="X1874" s="58" t="s">
        <v>13</v>
      </c>
      <c r="Y1874" s="58" t="s">
        <v>7330</v>
      </c>
      <c r="Z1874" s="58" t="s">
        <v>13</v>
      </c>
      <c r="AA1874" s="58" t="s">
        <v>7330</v>
      </c>
      <c r="AB1874" s="58" t="s">
        <v>13</v>
      </c>
      <c r="AC1874" s="56" t="s">
        <v>13</v>
      </c>
      <c r="AD1874" s="56" t="s">
        <v>13</v>
      </c>
      <c r="AE1874" s="56" t="s">
        <v>7330</v>
      </c>
      <c r="AF1874" s="56" t="s">
        <v>13</v>
      </c>
      <c r="AG1874" s="56" t="s">
        <v>13</v>
      </c>
      <c r="AH1874" s="56" t="s">
        <v>13</v>
      </c>
    </row>
    <row r="1875" spans="1:34" ht="24.9" customHeight="1" x14ac:dyDescent="0.3">
      <c r="A1875" s="54" t="s">
        <v>7188</v>
      </c>
      <c r="B1875" s="55" t="s">
        <v>7171</v>
      </c>
      <c r="C1875" s="56" t="s">
        <v>7175</v>
      </c>
      <c r="D1875" s="56" t="s">
        <v>7172</v>
      </c>
      <c r="E1875" s="56">
        <v>6</v>
      </c>
      <c r="F1875" s="56">
        <v>3</v>
      </c>
      <c r="G1875" s="56">
        <v>3</v>
      </c>
      <c r="H1875" s="56">
        <v>12</v>
      </c>
      <c r="I1875" s="56">
        <v>28</v>
      </c>
      <c r="J1875" s="104">
        <v>0.42857142857142855</v>
      </c>
      <c r="K1875" s="56" t="s">
        <v>7189</v>
      </c>
      <c r="L1875" s="56" t="s">
        <v>7176</v>
      </c>
      <c r="M1875" s="56" t="s">
        <v>7177</v>
      </c>
      <c r="N1875" s="56">
        <v>100</v>
      </c>
      <c r="O1875" s="56"/>
      <c r="P1875" s="56"/>
      <c r="Q1875" s="56"/>
      <c r="R1875" s="56" t="s">
        <v>18</v>
      </c>
      <c r="S1875" s="56" t="s">
        <v>79</v>
      </c>
      <c r="T1875" s="58" t="s">
        <v>7330</v>
      </c>
      <c r="U1875" s="56" t="s">
        <v>13</v>
      </c>
      <c r="V1875" s="58" t="s">
        <v>13</v>
      </c>
      <c r="W1875" s="58" t="s">
        <v>7330</v>
      </c>
      <c r="X1875" s="58" t="s">
        <v>13</v>
      </c>
      <c r="Y1875" s="58" t="s">
        <v>13</v>
      </c>
      <c r="Z1875" s="58" t="s">
        <v>13</v>
      </c>
      <c r="AA1875" s="58" t="s">
        <v>13</v>
      </c>
      <c r="AB1875" s="58" t="s">
        <v>13</v>
      </c>
      <c r="AC1875" s="56" t="s">
        <v>13</v>
      </c>
      <c r="AD1875" s="56" t="s">
        <v>13</v>
      </c>
      <c r="AE1875" s="56" t="s">
        <v>13</v>
      </c>
      <c r="AF1875" s="56" t="s">
        <v>13</v>
      </c>
      <c r="AG1875" s="56" t="s">
        <v>13</v>
      </c>
      <c r="AH1875" s="56" t="s">
        <v>13</v>
      </c>
    </row>
    <row r="1876" spans="1:34" ht="24.9" customHeight="1" x14ac:dyDescent="0.3">
      <c r="A1876" s="54" t="s">
        <v>661</v>
      </c>
      <c r="B1876" s="55" t="s">
        <v>660</v>
      </c>
      <c r="C1876" s="56" t="s">
        <v>663</v>
      </c>
      <c r="D1876" s="56"/>
      <c r="E1876" s="56">
        <v>2</v>
      </c>
      <c r="F1876" s="56">
        <v>0</v>
      </c>
      <c r="G1876" s="56">
        <v>2</v>
      </c>
      <c r="H1876" s="56">
        <v>4</v>
      </c>
      <c r="I1876" s="56">
        <v>5</v>
      </c>
      <c r="J1876" s="104">
        <v>0.8</v>
      </c>
      <c r="K1876" s="56" t="s">
        <v>662</v>
      </c>
      <c r="L1876" s="56" t="s">
        <v>664</v>
      </c>
      <c r="M1876" s="56" t="s">
        <v>665</v>
      </c>
      <c r="N1876" s="56">
        <v>100</v>
      </c>
      <c r="O1876" s="56"/>
      <c r="P1876" s="56"/>
      <c r="Q1876" s="56"/>
      <c r="R1876" s="56" t="s">
        <v>18</v>
      </c>
      <c r="S1876" s="56" t="s">
        <v>149</v>
      </c>
      <c r="T1876" s="58" t="s">
        <v>13</v>
      </c>
      <c r="U1876" s="56" t="s">
        <v>13</v>
      </c>
      <c r="V1876" s="58" t="s">
        <v>7330</v>
      </c>
      <c r="W1876" s="58" t="s">
        <v>7330</v>
      </c>
      <c r="X1876" s="58" t="s">
        <v>13</v>
      </c>
      <c r="Y1876" s="58" t="s">
        <v>13</v>
      </c>
      <c r="Z1876" s="58" t="s">
        <v>7330</v>
      </c>
      <c r="AA1876" s="58" t="s">
        <v>13</v>
      </c>
      <c r="AB1876" s="58" t="s">
        <v>13</v>
      </c>
      <c r="AC1876" s="56" t="s">
        <v>13</v>
      </c>
      <c r="AD1876" s="56" t="s">
        <v>13</v>
      </c>
      <c r="AE1876" s="56" t="s">
        <v>7330</v>
      </c>
      <c r="AF1876" s="56" t="s">
        <v>7330</v>
      </c>
      <c r="AG1876" s="56" t="s">
        <v>13</v>
      </c>
      <c r="AH1876" s="56" t="s">
        <v>13</v>
      </c>
    </row>
    <row r="1877" spans="1:34" ht="24.9" customHeight="1" x14ac:dyDescent="0.3">
      <c r="A1877" s="59" t="s">
        <v>6579</v>
      </c>
      <c r="B1877" s="60" t="s">
        <v>6577</v>
      </c>
      <c r="C1877" s="57" t="s">
        <v>6581</v>
      </c>
      <c r="D1877" s="57" t="s">
        <v>6578</v>
      </c>
      <c r="E1877" s="57">
        <v>0</v>
      </c>
      <c r="F1877" s="57">
        <v>1</v>
      </c>
      <c r="G1877" s="57">
        <v>0</v>
      </c>
      <c r="H1877" s="57">
        <v>1</v>
      </c>
      <c r="I1877" s="57">
        <v>9</v>
      </c>
      <c r="J1877" s="104">
        <v>0.1111111111111111</v>
      </c>
      <c r="K1877" s="56" t="s">
        <v>6580</v>
      </c>
      <c r="L1877" s="57" t="s">
        <v>6582</v>
      </c>
      <c r="M1877" s="57" t="s">
        <v>6581</v>
      </c>
      <c r="N1877" s="57">
        <v>100</v>
      </c>
      <c r="O1877" s="57"/>
      <c r="P1877" s="57"/>
      <c r="Q1877" s="57"/>
      <c r="R1877" s="57" t="s">
        <v>18</v>
      </c>
      <c r="S1877" s="56" t="s">
        <v>102</v>
      </c>
      <c r="T1877" s="61" t="s">
        <v>13</v>
      </c>
      <c r="U1877" s="56" t="s">
        <v>7330</v>
      </c>
      <c r="V1877" s="61" t="s">
        <v>13</v>
      </c>
      <c r="W1877" s="61" t="s">
        <v>13</v>
      </c>
      <c r="X1877" s="61" t="s">
        <v>7330</v>
      </c>
      <c r="Y1877" s="61" t="s">
        <v>13</v>
      </c>
      <c r="Z1877" s="61" t="s">
        <v>13</v>
      </c>
      <c r="AA1877" s="61" t="s">
        <v>13</v>
      </c>
      <c r="AB1877" s="61" t="s">
        <v>13</v>
      </c>
      <c r="AC1877" s="56" t="s">
        <v>13</v>
      </c>
      <c r="AD1877" s="56" t="s">
        <v>7330</v>
      </c>
      <c r="AE1877" s="56" t="s">
        <v>13</v>
      </c>
      <c r="AF1877" s="56" t="s">
        <v>13</v>
      </c>
      <c r="AG1877" s="56" t="s">
        <v>13</v>
      </c>
      <c r="AH1877" s="56" t="s">
        <v>13</v>
      </c>
    </row>
    <row r="1878" spans="1:34" ht="24.9" customHeight="1" x14ac:dyDescent="0.3">
      <c r="A1878" s="54" t="s">
        <v>4699</v>
      </c>
      <c r="B1878" s="55" t="s">
        <v>4698</v>
      </c>
      <c r="C1878" s="56" t="s">
        <v>709</v>
      </c>
      <c r="D1878" s="56"/>
      <c r="E1878" s="56">
        <v>2</v>
      </c>
      <c r="F1878" s="56">
        <v>0</v>
      </c>
      <c r="G1878" s="56">
        <v>1</v>
      </c>
      <c r="H1878" s="56">
        <v>3</v>
      </c>
      <c r="I1878" s="56">
        <v>7</v>
      </c>
      <c r="J1878" s="104">
        <v>0.42857142857142855</v>
      </c>
      <c r="K1878" s="56" t="s">
        <v>4700</v>
      </c>
      <c r="L1878" s="56" t="s">
        <v>4701</v>
      </c>
      <c r="M1878" s="56" t="s">
        <v>711</v>
      </c>
      <c r="N1878" s="56" t="s">
        <v>7375</v>
      </c>
      <c r="O1878" s="56"/>
      <c r="P1878" s="56"/>
      <c r="Q1878" s="56"/>
      <c r="R1878" s="56" t="s">
        <v>18</v>
      </c>
      <c r="S1878" s="56" t="s">
        <v>102</v>
      </c>
      <c r="T1878" s="58" t="s">
        <v>13</v>
      </c>
      <c r="U1878" s="56" t="s">
        <v>13</v>
      </c>
      <c r="V1878" s="58" t="s">
        <v>7330</v>
      </c>
      <c r="W1878" s="58" t="s">
        <v>13</v>
      </c>
      <c r="X1878" s="58" t="s">
        <v>13</v>
      </c>
      <c r="Y1878" s="58" t="s">
        <v>7330</v>
      </c>
      <c r="Z1878" s="58" t="s">
        <v>13</v>
      </c>
      <c r="AA1878" s="58" t="s">
        <v>7330</v>
      </c>
      <c r="AB1878" s="58" t="s">
        <v>13</v>
      </c>
      <c r="AC1878" s="56" t="s">
        <v>13</v>
      </c>
      <c r="AD1878" s="56" t="s">
        <v>7330</v>
      </c>
      <c r="AE1878" s="56" t="s">
        <v>13</v>
      </c>
      <c r="AF1878" s="56" t="s">
        <v>13</v>
      </c>
      <c r="AG1878" s="56" t="s">
        <v>13</v>
      </c>
      <c r="AH1878" s="56" t="s">
        <v>13</v>
      </c>
    </row>
    <row r="1879" spans="1:34" ht="24.9" customHeight="1" x14ac:dyDescent="0.3">
      <c r="A1879" s="54" t="s">
        <v>5223</v>
      </c>
      <c r="B1879" s="55" t="s">
        <v>5205</v>
      </c>
      <c r="C1879" s="56" t="s">
        <v>4416</v>
      </c>
      <c r="D1879" s="56" t="s">
        <v>5206</v>
      </c>
      <c r="E1879" s="56">
        <v>2</v>
      </c>
      <c r="F1879" s="56">
        <v>5</v>
      </c>
      <c r="G1879" s="56">
        <v>2</v>
      </c>
      <c r="H1879" s="56">
        <v>9</v>
      </c>
      <c r="I1879" s="56">
        <v>25</v>
      </c>
      <c r="J1879" s="104">
        <v>0.36</v>
      </c>
      <c r="K1879" s="56" t="s">
        <v>5224</v>
      </c>
      <c r="L1879" s="56" t="s">
        <v>5209</v>
      </c>
      <c r="M1879" s="56" t="s">
        <v>5210</v>
      </c>
      <c r="N1879" s="56" t="s">
        <v>7372</v>
      </c>
      <c r="O1879" s="56"/>
      <c r="P1879" s="56"/>
      <c r="Q1879" s="56"/>
      <c r="R1879" s="56" t="s">
        <v>18</v>
      </c>
      <c r="S1879" s="56" t="s">
        <v>465</v>
      </c>
      <c r="T1879" s="58" t="s">
        <v>7330</v>
      </c>
      <c r="U1879" s="56" t="s">
        <v>13</v>
      </c>
      <c r="V1879" s="58" t="s">
        <v>13</v>
      </c>
      <c r="W1879" s="58" t="s">
        <v>7330</v>
      </c>
      <c r="X1879" s="58" t="s">
        <v>13</v>
      </c>
      <c r="Y1879" s="58" t="s">
        <v>13</v>
      </c>
      <c r="Z1879" s="58" t="s">
        <v>13</v>
      </c>
      <c r="AA1879" s="58" t="s">
        <v>13</v>
      </c>
      <c r="AB1879" s="58" t="s">
        <v>13</v>
      </c>
      <c r="AC1879" s="56" t="s">
        <v>13</v>
      </c>
      <c r="AD1879" s="56" t="s">
        <v>13</v>
      </c>
      <c r="AE1879" s="56" t="s">
        <v>13</v>
      </c>
      <c r="AF1879" s="56" t="s">
        <v>13</v>
      </c>
      <c r="AG1879" s="56" t="s">
        <v>13</v>
      </c>
      <c r="AH1879" s="56" t="s">
        <v>13</v>
      </c>
    </row>
    <row r="1880" spans="1:34" ht="24.9" customHeight="1" x14ac:dyDescent="0.3">
      <c r="A1880" s="54" t="s">
        <v>4753</v>
      </c>
      <c r="B1880" s="55" t="s">
        <v>4752</v>
      </c>
      <c r="C1880" s="56" t="s">
        <v>110</v>
      </c>
      <c r="D1880" s="56"/>
      <c r="E1880" s="56">
        <v>1</v>
      </c>
      <c r="F1880" s="56">
        <v>0</v>
      </c>
      <c r="G1880" s="56">
        <v>0</v>
      </c>
      <c r="H1880" s="56">
        <v>1</v>
      </c>
      <c r="I1880" s="56">
        <v>14</v>
      </c>
      <c r="J1880" s="104">
        <v>7.1428571428571425E-2</v>
      </c>
      <c r="K1880" s="56" t="s">
        <v>4754</v>
      </c>
      <c r="L1880" s="56" t="s">
        <v>4755</v>
      </c>
      <c r="M1880" s="56" t="s">
        <v>202</v>
      </c>
      <c r="N1880" s="56" t="s">
        <v>7387</v>
      </c>
      <c r="O1880" s="57" t="s">
        <v>17924</v>
      </c>
      <c r="P1880" s="56" t="s">
        <v>4756</v>
      </c>
      <c r="Q1880" s="56" t="s">
        <v>7377</v>
      </c>
      <c r="R1880" s="56" t="s">
        <v>63</v>
      </c>
      <c r="S1880" s="56" t="s">
        <v>250</v>
      </c>
      <c r="T1880" s="58" t="s">
        <v>7330</v>
      </c>
      <c r="U1880" s="56" t="s">
        <v>13</v>
      </c>
      <c r="V1880" s="58" t="s">
        <v>13</v>
      </c>
      <c r="W1880" s="58" t="s">
        <v>7330</v>
      </c>
      <c r="X1880" s="58" t="s">
        <v>13</v>
      </c>
      <c r="Y1880" s="58" t="s">
        <v>13</v>
      </c>
      <c r="Z1880" s="58" t="s">
        <v>13</v>
      </c>
      <c r="AA1880" s="58" t="s">
        <v>13</v>
      </c>
      <c r="AB1880" s="58" t="s">
        <v>13</v>
      </c>
      <c r="AC1880" s="56" t="s">
        <v>13</v>
      </c>
      <c r="AD1880" s="56" t="s">
        <v>13</v>
      </c>
      <c r="AE1880" s="56" t="s">
        <v>13</v>
      </c>
      <c r="AF1880" s="56" t="s">
        <v>13</v>
      </c>
      <c r="AG1880" s="56" t="s">
        <v>13</v>
      </c>
      <c r="AH1880" s="56" t="s">
        <v>13</v>
      </c>
    </row>
    <row r="1881" spans="1:34" ht="24.9" customHeight="1" x14ac:dyDescent="0.3">
      <c r="A1881" s="54" t="s">
        <v>1760</v>
      </c>
      <c r="B1881" s="55" t="s">
        <v>1753</v>
      </c>
      <c r="C1881" s="56" t="s">
        <v>1757</v>
      </c>
      <c r="D1881" s="56" t="s">
        <v>1754</v>
      </c>
      <c r="E1881" s="56">
        <v>2</v>
      </c>
      <c r="F1881" s="56">
        <v>0</v>
      </c>
      <c r="G1881" s="56">
        <v>1</v>
      </c>
      <c r="H1881" s="56">
        <v>3</v>
      </c>
      <c r="I1881" s="56">
        <v>20</v>
      </c>
      <c r="J1881" s="104">
        <v>0.15</v>
      </c>
      <c r="K1881" s="56" t="s">
        <v>1761</v>
      </c>
      <c r="L1881" s="56" t="s">
        <v>1758</v>
      </c>
      <c r="M1881" s="56" t="s">
        <v>1759</v>
      </c>
      <c r="N1881" s="56">
        <v>100</v>
      </c>
      <c r="O1881" s="56"/>
      <c r="P1881" s="56"/>
      <c r="Q1881" s="56"/>
      <c r="R1881" s="56" t="s">
        <v>18</v>
      </c>
      <c r="S1881" s="56" t="s">
        <v>644</v>
      </c>
      <c r="T1881" s="58" t="s">
        <v>7330</v>
      </c>
      <c r="U1881" s="56" t="s">
        <v>13</v>
      </c>
      <c r="V1881" s="58" t="s">
        <v>13</v>
      </c>
      <c r="W1881" s="58" t="s">
        <v>7330</v>
      </c>
      <c r="X1881" s="58" t="s">
        <v>13</v>
      </c>
      <c r="Y1881" s="58" t="s">
        <v>13</v>
      </c>
      <c r="Z1881" s="58" t="s">
        <v>13</v>
      </c>
      <c r="AA1881" s="58" t="s">
        <v>13</v>
      </c>
      <c r="AB1881" s="58" t="s">
        <v>13</v>
      </c>
      <c r="AC1881" s="56" t="s">
        <v>13</v>
      </c>
      <c r="AD1881" s="56" t="s">
        <v>13</v>
      </c>
      <c r="AE1881" s="56" t="s">
        <v>13</v>
      </c>
      <c r="AF1881" s="56" t="s">
        <v>13</v>
      </c>
      <c r="AG1881" s="56" t="s">
        <v>13</v>
      </c>
      <c r="AH1881" s="56" t="s">
        <v>13</v>
      </c>
    </row>
    <row r="1882" spans="1:34" ht="24.9" customHeight="1" x14ac:dyDescent="0.3">
      <c r="A1882" s="54" t="s">
        <v>4250</v>
      </c>
      <c r="B1882" s="55" t="s">
        <v>4241</v>
      </c>
      <c r="C1882" s="56" t="s">
        <v>3581</v>
      </c>
      <c r="D1882" s="56" t="s">
        <v>4242</v>
      </c>
      <c r="E1882" s="56">
        <v>5</v>
      </c>
      <c r="F1882" s="56">
        <v>2</v>
      </c>
      <c r="G1882" s="56">
        <v>6</v>
      </c>
      <c r="H1882" s="56">
        <v>13</v>
      </c>
      <c r="I1882" s="56">
        <v>36</v>
      </c>
      <c r="J1882" s="104">
        <v>0.3611111111111111</v>
      </c>
      <c r="K1882" s="56" t="s">
        <v>4251</v>
      </c>
      <c r="L1882" s="56" t="s">
        <v>4245</v>
      </c>
      <c r="M1882" s="56" t="s">
        <v>4246</v>
      </c>
      <c r="N1882" s="56">
        <v>100</v>
      </c>
      <c r="O1882" s="56"/>
      <c r="P1882" s="56"/>
      <c r="Q1882" s="56"/>
      <c r="R1882" s="56" t="s">
        <v>18</v>
      </c>
      <c r="S1882" s="56" t="s">
        <v>465</v>
      </c>
      <c r="T1882" s="58" t="s">
        <v>13</v>
      </c>
      <c r="U1882" s="56" t="s">
        <v>13</v>
      </c>
      <c r="V1882" s="58" t="s">
        <v>7330</v>
      </c>
      <c r="W1882" s="58" t="s">
        <v>13</v>
      </c>
      <c r="X1882" s="58" t="s">
        <v>13</v>
      </c>
      <c r="Y1882" s="58" t="s">
        <v>7330</v>
      </c>
      <c r="Z1882" s="58" t="s">
        <v>13</v>
      </c>
      <c r="AA1882" s="58" t="s">
        <v>13</v>
      </c>
      <c r="AB1882" s="58" t="s">
        <v>7330</v>
      </c>
      <c r="AC1882" s="56" t="s">
        <v>13</v>
      </c>
      <c r="AD1882" s="56" t="s">
        <v>13</v>
      </c>
      <c r="AE1882" s="56" t="s">
        <v>7330</v>
      </c>
      <c r="AF1882" s="56" t="s">
        <v>13</v>
      </c>
      <c r="AG1882" s="56" t="s">
        <v>13</v>
      </c>
      <c r="AH1882" s="56" t="s">
        <v>7330</v>
      </c>
    </row>
    <row r="1883" spans="1:34" ht="24.9" customHeight="1" x14ac:dyDescent="0.3">
      <c r="A1883" s="54" t="s">
        <v>2127</v>
      </c>
      <c r="B1883" s="55" t="s">
        <v>2117</v>
      </c>
      <c r="C1883" s="56" t="s">
        <v>2121</v>
      </c>
      <c r="D1883" s="56" t="s">
        <v>2118</v>
      </c>
      <c r="E1883" s="56">
        <v>1</v>
      </c>
      <c r="F1883" s="56">
        <v>1</v>
      </c>
      <c r="G1883" s="56">
        <v>2</v>
      </c>
      <c r="H1883" s="56">
        <v>4</v>
      </c>
      <c r="I1883" s="56">
        <v>19</v>
      </c>
      <c r="J1883" s="104">
        <v>0.21052631578947367</v>
      </c>
      <c r="K1883" s="56" t="s">
        <v>2128</v>
      </c>
      <c r="L1883" s="56" t="s">
        <v>2122</v>
      </c>
      <c r="M1883" s="56" t="s">
        <v>2121</v>
      </c>
      <c r="N1883" s="56">
        <v>100</v>
      </c>
      <c r="O1883" s="56"/>
      <c r="P1883" s="56"/>
      <c r="Q1883" s="56"/>
      <c r="R1883" s="56" t="s">
        <v>18</v>
      </c>
      <c r="S1883" s="57" t="s">
        <v>418</v>
      </c>
      <c r="T1883" s="58" t="s">
        <v>7330</v>
      </c>
      <c r="U1883" s="56" t="s">
        <v>13</v>
      </c>
      <c r="V1883" s="58" t="s">
        <v>13</v>
      </c>
      <c r="W1883" s="58" t="s">
        <v>13</v>
      </c>
      <c r="X1883" s="58" t="s">
        <v>13</v>
      </c>
      <c r="Y1883" s="58" t="s">
        <v>13</v>
      </c>
      <c r="Z1883" s="58" t="s">
        <v>13</v>
      </c>
      <c r="AA1883" s="58" t="s">
        <v>13</v>
      </c>
      <c r="AB1883" s="58" t="s">
        <v>13</v>
      </c>
      <c r="AC1883" s="56" t="s">
        <v>13</v>
      </c>
      <c r="AD1883" s="56" t="s">
        <v>13</v>
      </c>
      <c r="AE1883" s="56" t="s">
        <v>13</v>
      </c>
      <c r="AF1883" s="56" t="s">
        <v>7330</v>
      </c>
      <c r="AG1883" s="56" t="s">
        <v>13</v>
      </c>
      <c r="AH1883" s="56" t="s">
        <v>13</v>
      </c>
    </row>
    <row r="1884" spans="1:34" ht="24.9" customHeight="1" x14ac:dyDescent="0.3">
      <c r="A1884" s="59" t="s">
        <v>7173</v>
      </c>
      <c r="B1884" s="60" t="s">
        <v>7171</v>
      </c>
      <c r="C1884" s="57" t="s">
        <v>7175</v>
      </c>
      <c r="D1884" s="57" t="s">
        <v>7172</v>
      </c>
      <c r="E1884" s="57">
        <v>6</v>
      </c>
      <c r="F1884" s="57">
        <v>3</v>
      </c>
      <c r="G1884" s="57">
        <v>3</v>
      </c>
      <c r="H1884" s="57">
        <v>12</v>
      </c>
      <c r="I1884" s="57">
        <v>28</v>
      </c>
      <c r="J1884" s="104">
        <v>0.42857142857142855</v>
      </c>
      <c r="K1884" s="56" t="s">
        <v>7174</v>
      </c>
      <c r="L1884" s="57" t="s">
        <v>7176</v>
      </c>
      <c r="M1884" s="57" t="s">
        <v>7177</v>
      </c>
      <c r="N1884" s="57">
        <v>100</v>
      </c>
      <c r="O1884" s="57"/>
      <c r="P1884" s="57"/>
      <c r="Q1884" s="57"/>
      <c r="R1884" s="57" t="s">
        <v>18</v>
      </c>
      <c r="S1884" s="56" t="s">
        <v>79</v>
      </c>
      <c r="T1884" s="61" t="s">
        <v>13</v>
      </c>
      <c r="U1884" s="56" t="s">
        <v>7330</v>
      </c>
      <c r="V1884" s="61" t="s">
        <v>13</v>
      </c>
      <c r="W1884" s="61" t="s">
        <v>13</v>
      </c>
      <c r="X1884" s="61" t="s">
        <v>13</v>
      </c>
      <c r="Y1884" s="61" t="s">
        <v>13</v>
      </c>
      <c r="Z1884" s="61" t="s">
        <v>13</v>
      </c>
      <c r="AA1884" s="58" t="s">
        <v>7330</v>
      </c>
      <c r="AB1884" s="61" t="s">
        <v>13</v>
      </c>
      <c r="AC1884" s="56" t="s">
        <v>13</v>
      </c>
      <c r="AD1884" s="56" t="s">
        <v>13</v>
      </c>
      <c r="AE1884" s="56" t="s">
        <v>13</v>
      </c>
      <c r="AF1884" s="56" t="s">
        <v>13</v>
      </c>
      <c r="AG1884" s="56" t="s">
        <v>13</v>
      </c>
      <c r="AH1884" s="56" t="s">
        <v>13</v>
      </c>
    </row>
    <row r="1885" spans="1:34" ht="24.9" customHeight="1" x14ac:dyDescent="0.3">
      <c r="A1885" s="54" t="s">
        <v>3550</v>
      </c>
      <c r="B1885" s="55" t="s">
        <v>3543</v>
      </c>
      <c r="C1885" s="56" t="s">
        <v>110</v>
      </c>
      <c r="D1885" s="56"/>
      <c r="E1885" s="56">
        <v>1</v>
      </c>
      <c r="F1885" s="56">
        <v>1</v>
      </c>
      <c r="G1885" s="56">
        <v>1</v>
      </c>
      <c r="H1885" s="56">
        <v>3</v>
      </c>
      <c r="I1885" s="56">
        <v>7</v>
      </c>
      <c r="J1885" s="104">
        <v>0.42857142857142855</v>
      </c>
      <c r="K1885" s="56" t="s">
        <v>3551</v>
      </c>
      <c r="L1885" s="56" t="s">
        <v>3546</v>
      </c>
      <c r="M1885" s="56" t="s">
        <v>110</v>
      </c>
      <c r="N1885" s="56">
        <v>100</v>
      </c>
      <c r="O1885" s="56"/>
      <c r="P1885" s="56"/>
      <c r="Q1885" s="56"/>
      <c r="R1885" s="56" t="s">
        <v>112</v>
      </c>
      <c r="S1885" s="57" t="s">
        <v>113</v>
      </c>
      <c r="T1885" s="58" t="s">
        <v>7330</v>
      </c>
      <c r="U1885" s="56" t="s">
        <v>13</v>
      </c>
      <c r="V1885" s="58" t="s">
        <v>13</v>
      </c>
      <c r="W1885" s="58" t="s">
        <v>7330</v>
      </c>
      <c r="X1885" s="58" t="s">
        <v>13</v>
      </c>
      <c r="Y1885" s="58" t="s">
        <v>13</v>
      </c>
      <c r="Z1885" s="58" t="s">
        <v>13</v>
      </c>
      <c r="AA1885" s="58" t="s">
        <v>13</v>
      </c>
      <c r="AB1885" s="58" t="s">
        <v>13</v>
      </c>
      <c r="AC1885" s="56" t="s">
        <v>7330</v>
      </c>
      <c r="AD1885" s="56" t="s">
        <v>13</v>
      </c>
      <c r="AE1885" s="56" t="s">
        <v>13</v>
      </c>
      <c r="AF1885" s="56" t="s">
        <v>7330</v>
      </c>
      <c r="AG1885" s="56" t="s">
        <v>13</v>
      </c>
      <c r="AH1885" s="56" t="s">
        <v>13</v>
      </c>
    </row>
    <row r="1886" spans="1:34" ht="24.9" customHeight="1" x14ac:dyDescent="0.3">
      <c r="A1886" s="54" t="s">
        <v>232</v>
      </c>
      <c r="B1886" s="55" t="s">
        <v>230</v>
      </c>
      <c r="C1886" s="56" t="s">
        <v>216</v>
      </c>
      <c r="D1886" s="56" t="s">
        <v>231</v>
      </c>
      <c r="E1886" s="56">
        <v>1</v>
      </c>
      <c r="F1886" s="56">
        <v>0</v>
      </c>
      <c r="G1886" s="56">
        <v>1</v>
      </c>
      <c r="H1886" s="56">
        <v>2</v>
      </c>
      <c r="I1886" s="56">
        <v>30</v>
      </c>
      <c r="J1886" s="104">
        <v>6.6666666666666666E-2</v>
      </c>
      <c r="K1886" s="56" t="s">
        <v>233</v>
      </c>
      <c r="L1886" s="56" t="s">
        <v>234</v>
      </c>
      <c r="M1886" s="56" t="s">
        <v>235</v>
      </c>
      <c r="N1886" s="56" t="s">
        <v>7378</v>
      </c>
      <c r="O1886" s="56"/>
      <c r="P1886" s="56"/>
      <c r="Q1886" s="56"/>
      <c r="R1886" s="56" t="s">
        <v>236</v>
      </c>
      <c r="S1886" s="56" t="s">
        <v>149</v>
      </c>
      <c r="T1886" s="58" t="s">
        <v>13</v>
      </c>
      <c r="U1886" s="56" t="s">
        <v>13</v>
      </c>
      <c r="V1886" s="58" t="s">
        <v>7330</v>
      </c>
      <c r="W1886" s="58" t="s">
        <v>13</v>
      </c>
      <c r="X1886" s="58" t="s">
        <v>13</v>
      </c>
      <c r="Y1886" s="58" t="s">
        <v>7330</v>
      </c>
      <c r="Z1886" s="58" t="s">
        <v>13</v>
      </c>
      <c r="AA1886" s="58" t="s">
        <v>13</v>
      </c>
      <c r="AB1886" s="58" t="s">
        <v>13</v>
      </c>
      <c r="AC1886" s="56" t="s">
        <v>13</v>
      </c>
      <c r="AD1886" s="56" t="s">
        <v>13</v>
      </c>
      <c r="AE1886" s="56" t="s">
        <v>13</v>
      </c>
      <c r="AF1886" s="56" t="s">
        <v>13</v>
      </c>
      <c r="AG1886" s="56" t="s">
        <v>13</v>
      </c>
      <c r="AH1886" s="56" t="s">
        <v>13</v>
      </c>
    </row>
    <row r="1887" spans="1:34" ht="24.9" customHeight="1" x14ac:dyDescent="0.3">
      <c r="A1887" s="54" t="s">
        <v>4556</v>
      </c>
      <c r="B1887" s="55" t="s">
        <v>4554</v>
      </c>
      <c r="C1887" s="56" t="s">
        <v>4558</v>
      </c>
      <c r="D1887" s="56" t="s">
        <v>4555</v>
      </c>
      <c r="E1887" s="56">
        <v>1</v>
      </c>
      <c r="F1887" s="56">
        <v>0</v>
      </c>
      <c r="G1887" s="56">
        <v>0</v>
      </c>
      <c r="H1887" s="56">
        <v>1</v>
      </c>
      <c r="I1887" s="56">
        <v>52</v>
      </c>
      <c r="J1887" s="104">
        <v>3.8461538461538464E-2</v>
      </c>
      <c r="K1887" s="56" t="s">
        <v>4557</v>
      </c>
      <c r="L1887" s="56" t="s">
        <v>4559</v>
      </c>
      <c r="M1887" s="56" t="s">
        <v>4560</v>
      </c>
      <c r="N1887" s="56" t="s">
        <v>7386</v>
      </c>
      <c r="O1887" s="56"/>
      <c r="P1887" s="56"/>
      <c r="Q1887" s="56"/>
      <c r="R1887" s="56" t="s">
        <v>63</v>
      </c>
      <c r="S1887" s="56" t="s">
        <v>79</v>
      </c>
      <c r="T1887" s="58" t="s">
        <v>7330</v>
      </c>
      <c r="U1887" s="56" t="s">
        <v>13</v>
      </c>
      <c r="V1887" s="58" t="s">
        <v>13</v>
      </c>
      <c r="W1887" s="58" t="s">
        <v>7330</v>
      </c>
      <c r="X1887" s="58" t="s">
        <v>13</v>
      </c>
      <c r="Y1887" s="58" t="s">
        <v>13</v>
      </c>
      <c r="Z1887" s="58" t="s">
        <v>13</v>
      </c>
      <c r="AA1887" s="58" t="s">
        <v>13</v>
      </c>
      <c r="AB1887" s="58" t="s">
        <v>13</v>
      </c>
      <c r="AC1887" s="56" t="s">
        <v>13</v>
      </c>
      <c r="AD1887" s="56" t="s">
        <v>13</v>
      </c>
      <c r="AE1887" s="56" t="s">
        <v>13</v>
      </c>
      <c r="AF1887" s="56" t="s">
        <v>13</v>
      </c>
      <c r="AG1887" s="56" t="s">
        <v>13</v>
      </c>
      <c r="AH1887" s="56" t="s">
        <v>13</v>
      </c>
    </row>
    <row r="1888" spans="1:34" ht="24.9" customHeight="1" x14ac:dyDescent="0.3">
      <c r="A1888" s="54" t="s">
        <v>7122</v>
      </c>
      <c r="B1888" s="55" t="s">
        <v>7121</v>
      </c>
      <c r="C1888" s="56" t="s">
        <v>110</v>
      </c>
      <c r="D1888" s="56"/>
      <c r="E1888" s="56">
        <v>1</v>
      </c>
      <c r="F1888" s="56">
        <v>0</v>
      </c>
      <c r="G1888" s="56">
        <v>0</v>
      </c>
      <c r="H1888" s="56">
        <v>1</v>
      </c>
      <c r="I1888" s="56">
        <v>15</v>
      </c>
      <c r="J1888" s="104">
        <v>6.6666666666666666E-2</v>
      </c>
      <c r="K1888" s="56" t="s">
        <v>7123</v>
      </c>
      <c r="L1888" s="56" t="s">
        <v>7124</v>
      </c>
      <c r="M1888" s="56" t="s">
        <v>202</v>
      </c>
      <c r="N1888" s="56" t="s">
        <v>7375</v>
      </c>
      <c r="O1888" s="57" t="s">
        <v>17906</v>
      </c>
      <c r="P1888" s="56" t="s">
        <v>7125</v>
      </c>
      <c r="Q1888" s="56" t="s">
        <v>7374</v>
      </c>
      <c r="R1888" s="56" t="s">
        <v>18</v>
      </c>
      <c r="S1888" s="56" t="s">
        <v>644</v>
      </c>
      <c r="T1888" s="58" t="s">
        <v>7330</v>
      </c>
      <c r="U1888" s="56" t="s">
        <v>13</v>
      </c>
      <c r="V1888" s="58" t="s">
        <v>13</v>
      </c>
      <c r="W1888" s="58" t="s">
        <v>7330</v>
      </c>
      <c r="X1888" s="58" t="s">
        <v>13</v>
      </c>
      <c r="Y1888" s="58" t="s">
        <v>13</v>
      </c>
      <c r="Z1888" s="58" t="s">
        <v>13</v>
      </c>
      <c r="AA1888" s="58" t="s">
        <v>13</v>
      </c>
      <c r="AB1888" s="58" t="s">
        <v>13</v>
      </c>
      <c r="AC1888" s="56" t="s">
        <v>13</v>
      </c>
      <c r="AD1888" s="56" t="s">
        <v>13</v>
      </c>
      <c r="AE1888" s="56" t="s">
        <v>13</v>
      </c>
      <c r="AF1888" s="56" t="s">
        <v>13</v>
      </c>
      <c r="AG1888" s="56" t="s">
        <v>13</v>
      </c>
      <c r="AH1888" s="56" t="s">
        <v>13</v>
      </c>
    </row>
    <row r="1889" spans="1:34" ht="24.9" customHeight="1" x14ac:dyDescent="0.3">
      <c r="A1889" s="54" t="s">
        <v>1040</v>
      </c>
      <c r="B1889" s="55" t="s">
        <v>1019</v>
      </c>
      <c r="C1889" s="56" t="s">
        <v>1023</v>
      </c>
      <c r="D1889" s="56" t="s">
        <v>1020</v>
      </c>
      <c r="E1889" s="56">
        <v>6</v>
      </c>
      <c r="F1889" s="56">
        <v>4</v>
      </c>
      <c r="G1889" s="56">
        <v>3</v>
      </c>
      <c r="H1889" s="56">
        <v>13</v>
      </c>
      <c r="I1889" s="56">
        <v>79</v>
      </c>
      <c r="J1889" s="104">
        <v>0.16455696202531644</v>
      </c>
      <c r="K1889" s="56" t="s">
        <v>1041</v>
      </c>
      <c r="L1889" s="56" t="s">
        <v>1024</v>
      </c>
      <c r="M1889" s="56" t="s">
        <v>1025</v>
      </c>
      <c r="N1889" s="56" t="s">
        <v>7386</v>
      </c>
      <c r="O1889" s="56"/>
      <c r="P1889" s="56"/>
      <c r="Q1889" s="56"/>
      <c r="R1889" s="56" t="s">
        <v>18</v>
      </c>
      <c r="S1889" s="56" t="s">
        <v>403</v>
      </c>
      <c r="T1889" s="58" t="s">
        <v>7330</v>
      </c>
      <c r="U1889" s="56" t="s">
        <v>13</v>
      </c>
      <c r="V1889" s="58" t="s">
        <v>13</v>
      </c>
      <c r="W1889" s="58" t="s">
        <v>7330</v>
      </c>
      <c r="X1889" s="58" t="s">
        <v>13</v>
      </c>
      <c r="Y1889" s="58" t="s">
        <v>13</v>
      </c>
      <c r="Z1889" s="58" t="s">
        <v>13</v>
      </c>
      <c r="AA1889" s="58" t="s">
        <v>13</v>
      </c>
      <c r="AB1889" s="58" t="s">
        <v>13</v>
      </c>
      <c r="AC1889" s="56" t="s">
        <v>7330</v>
      </c>
      <c r="AD1889" s="56" t="s">
        <v>13</v>
      </c>
      <c r="AE1889" s="56" t="s">
        <v>13</v>
      </c>
      <c r="AF1889" s="56" t="s">
        <v>13</v>
      </c>
      <c r="AG1889" s="56" t="s">
        <v>13</v>
      </c>
      <c r="AH1889" s="56" t="s">
        <v>13</v>
      </c>
    </row>
    <row r="1890" spans="1:34" ht="24.9" customHeight="1" x14ac:dyDescent="0.3">
      <c r="A1890" s="54" t="s">
        <v>387</v>
      </c>
      <c r="B1890" s="55" t="s">
        <v>375</v>
      </c>
      <c r="C1890" s="56" t="s">
        <v>379</v>
      </c>
      <c r="D1890" s="56" t="s">
        <v>376</v>
      </c>
      <c r="E1890" s="56">
        <v>3</v>
      </c>
      <c r="F1890" s="56">
        <v>1</v>
      </c>
      <c r="G1890" s="56">
        <v>3</v>
      </c>
      <c r="H1890" s="56">
        <v>7</v>
      </c>
      <c r="I1890" s="56">
        <v>38</v>
      </c>
      <c r="J1890" s="104">
        <v>0.18421052631578946</v>
      </c>
      <c r="K1890" s="56" t="s">
        <v>388</v>
      </c>
      <c r="L1890" s="56" t="s">
        <v>380</v>
      </c>
      <c r="M1890" s="56" t="s">
        <v>379</v>
      </c>
      <c r="N1890" s="56">
        <v>100</v>
      </c>
      <c r="O1890" s="56"/>
      <c r="P1890" s="56"/>
      <c r="Q1890" s="56"/>
      <c r="R1890" s="56" t="s">
        <v>63</v>
      </c>
      <c r="S1890" s="56" t="s">
        <v>250</v>
      </c>
      <c r="T1890" s="58" t="s">
        <v>7330</v>
      </c>
      <c r="U1890" s="56" t="s">
        <v>13</v>
      </c>
      <c r="V1890" s="58" t="s">
        <v>13</v>
      </c>
      <c r="W1890" s="58" t="s">
        <v>7330</v>
      </c>
      <c r="X1890" s="58" t="s">
        <v>13</v>
      </c>
      <c r="Y1890" s="58" t="s">
        <v>13</v>
      </c>
      <c r="Z1890" s="58" t="s">
        <v>13</v>
      </c>
      <c r="AA1890" s="58" t="s">
        <v>13</v>
      </c>
      <c r="AB1890" s="58" t="s">
        <v>13</v>
      </c>
      <c r="AC1890" s="56" t="s">
        <v>7330</v>
      </c>
      <c r="AD1890" s="56" t="s">
        <v>13</v>
      </c>
      <c r="AE1890" s="56" t="s">
        <v>13</v>
      </c>
      <c r="AF1890" s="56" t="s">
        <v>7330</v>
      </c>
      <c r="AG1890" s="56" t="s">
        <v>13</v>
      </c>
      <c r="AH1890" s="56" t="s">
        <v>13</v>
      </c>
    </row>
    <row r="1891" spans="1:34" ht="24.9" customHeight="1" x14ac:dyDescent="0.3">
      <c r="A1891" s="54" t="s">
        <v>4562</v>
      </c>
      <c r="B1891" s="55" t="s">
        <v>4561</v>
      </c>
      <c r="C1891" s="56" t="s">
        <v>110</v>
      </c>
      <c r="D1891" s="56"/>
      <c r="E1891" s="56">
        <v>1</v>
      </c>
      <c r="F1891" s="56">
        <v>0</v>
      </c>
      <c r="G1891" s="56">
        <v>0</v>
      </c>
      <c r="H1891" s="56">
        <v>1</v>
      </c>
      <c r="I1891" s="56">
        <v>4</v>
      </c>
      <c r="J1891" s="104">
        <v>0.25</v>
      </c>
      <c r="K1891" s="56" t="s">
        <v>4563</v>
      </c>
      <c r="L1891" s="56" t="s">
        <v>4564</v>
      </c>
      <c r="M1891" s="56" t="s">
        <v>110</v>
      </c>
      <c r="N1891" s="56">
        <v>100</v>
      </c>
      <c r="O1891" s="56"/>
      <c r="P1891" s="56"/>
      <c r="Q1891" s="56"/>
      <c r="R1891" s="56" t="s">
        <v>112</v>
      </c>
      <c r="S1891" s="57" t="s">
        <v>113</v>
      </c>
      <c r="T1891" s="58" t="s">
        <v>7330</v>
      </c>
      <c r="U1891" s="56" t="s">
        <v>13</v>
      </c>
      <c r="V1891" s="58" t="s">
        <v>13</v>
      </c>
      <c r="W1891" s="58" t="s">
        <v>7330</v>
      </c>
      <c r="X1891" s="58" t="s">
        <v>13</v>
      </c>
      <c r="Y1891" s="58" t="s">
        <v>13</v>
      </c>
      <c r="Z1891" s="58" t="s">
        <v>13</v>
      </c>
      <c r="AA1891" s="58" t="s">
        <v>13</v>
      </c>
      <c r="AB1891" s="58" t="s">
        <v>13</v>
      </c>
      <c r="AC1891" s="56" t="s">
        <v>13</v>
      </c>
      <c r="AD1891" s="56" t="s">
        <v>13</v>
      </c>
      <c r="AE1891" s="56" t="s">
        <v>13</v>
      </c>
      <c r="AF1891" s="56" t="s">
        <v>7330</v>
      </c>
      <c r="AG1891" s="56" t="s">
        <v>13</v>
      </c>
      <c r="AH1891" s="56" t="s">
        <v>13</v>
      </c>
    </row>
    <row r="1892" spans="1:34" ht="24.9" customHeight="1" x14ac:dyDescent="0.3">
      <c r="A1892" s="54" t="s">
        <v>992</v>
      </c>
      <c r="B1892" s="55" t="s">
        <v>990</v>
      </c>
      <c r="C1892" s="56" t="s">
        <v>994</v>
      </c>
      <c r="D1892" s="56" t="s">
        <v>991</v>
      </c>
      <c r="E1892" s="56">
        <v>3</v>
      </c>
      <c r="F1892" s="56">
        <v>0</v>
      </c>
      <c r="G1892" s="56">
        <v>0</v>
      </c>
      <c r="H1892" s="56">
        <v>3</v>
      </c>
      <c r="I1892" s="56">
        <v>22</v>
      </c>
      <c r="J1892" s="104">
        <v>0.13636363636363635</v>
      </c>
      <c r="K1892" s="56" t="s">
        <v>993</v>
      </c>
      <c r="L1892" s="56" t="s">
        <v>995</v>
      </c>
      <c r="M1892" s="56" t="s">
        <v>994</v>
      </c>
      <c r="N1892" s="56">
        <v>100</v>
      </c>
      <c r="O1892" s="56"/>
      <c r="P1892" s="56"/>
      <c r="Q1892" s="56"/>
      <c r="R1892" s="56" t="s">
        <v>18</v>
      </c>
      <c r="S1892" s="57" t="s">
        <v>55</v>
      </c>
      <c r="T1892" s="58" t="s">
        <v>7330</v>
      </c>
      <c r="U1892" s="56" t="s">
        <v>13</v>
      </c>
      <c r="V1892" s="58" t="s">
        <v>13</v>
      </c>
      <c r="W1892" s="58" t="s">
        <v>7330</v>
      </c>
      <c r="X1892" s="58" t="s">
        <v>13</v>
      </c>
      <c r="Y1892" s="58" t="s">
        <v>13</v>
      </c>
      <c r="Z1892" s="58" t="s">
        <v>13</v>
      </c>
      <c r="AA1892" s="58" t="s">
        <v>13</v>
      </c>
      <c r="AB1892" s="58" t="s">
        <v>13</v>
      </c>
      <c r="AC1892" s="56" t="s">
        <v>13</v>
      </c>
      <c r="AD1892" s="56" t="s">
        <v>13</v>
      </c>
      <c r="AE1892" s="56" t="s">
        <v>13</v>
      </c>
      <c r="AF1892" s="56" t="s">
        <v>13</v>
      </c>
      <c r="AG1892" s="56" t="s">
        <v>13</v>
      </c>
      <c r="AH1892" s="56" t="s">
        <v>13</v>
      </c>
    </row>
    <row r="1893" spans="1:34" ht="24.9" customHeight="1" x14ac:dyDescent="0.3">
      <c r="A1893" s="59" t="s">
        <v>4511</v>
      </c>
      <c r="B1893" s="60" t="s">
        <v>4510</v>
      </c>
      <c r="C1893" s="57" t="s">
        <v>4513</v>
      </c>
      <c r="D1893" s="57"/>
      <c r="E1893" s="57">
        <v>1</v>
      </c>
      <c r="F1893" s="57">
        <v>1</v>
      </c>
      <c r="G1893" s="57">
        <v>0</v>
      </c>
      <c r="H1893" s="57">
        <v>2</v>
      </c>
      <c r="I1893" s="57">
        <v>11</v>
      </c>
      <c r="J1893" s="104">
        <v>0.18181818181818182</v>
      </c>
      <c r="K1893" s="56" t="s">
        <v>4512</v>
      </c>
      <c r="L1893" s="57" t="s">
        <v>4514</v>
      </c>
      <c r="M1893" s="57" t="s">
        <v>4515</v>
      </c>
      <c r="N1893" s="57" t="s">
        <v>7375</v>
      </c>
      <c r="O1893" s="57"/>
      <c r="P1893" s="57"/>
      <c r="Q1893" s="57"/>
      <c r="R1893" s="57" t="s">
        <v>63</v>
      </c>
      <c r="S1893" s="57" t="s">
        <v>149</v>
      </c>
      <c r="T1893" s="61" t="s">
        <v>13</v>
      </c>
      <c r="U1893" s="56" t="s">
        <v>7330</v>
      </c>
      <c r="V1893" s="61" t="s">
        <v>13</v>
      </c>
      <c r="W1893" s="61" t="s">
        <v>13</v>
      </c>
      <c r="X1893" s="61" t="s">
        <v>7330</v>
      </c>
      <c r="Y1893" s="61" t="s">
        <v>13</v>
      </c>
      <c r="Z1893" s="61" t="s">
        <v>13</v>
      </c>
      <c r="AA1893" s="61" t="s">
        <v>13</v>
      </c>
      <c r="AB1893" s="61" t="s">
        <v>13</v>
      </c>
      <c r="AC1893" s="56" t="s">
        <v>13</v>
      </c>
      <c r="AD1893" s="56" t="s">
        <v>13</v>
      </c>
      <c r="AE1893" s="56" t="s">
        <v>13</v>
      </c>
      <c r="AF1893" s="56" t="s">
        <v>13</v>
      </c>
      <c r="AG1893" s="56" t="s">
        <v>13</v>
      </c>
      <c r="AH1893" s="56" t="s">
        <v>13</v>
      </c>
    </row>
    <row r="1894" spans="1:34" ht="24.9" customHeight="1" x14ac:dyDescent="0.3">
      <c r="A1894" s="59" t="s">
        <v>3651</v>
      </c>
      <c r="B1894" s="60" t="s">
        <v>3649</v>
      </c>
      <c r="C1894" s="57" t="s">
        <v>1103</v>
      </c>
      <c r="D1894" s="57" t="s">
        <v>3650</v>
      </c>
      <c r="E1894" s="57">
        <v>2</v>
      </c>
      <c r="F1894" s="57">
        <v>2</v>
      </c>
      <c r="G1894" s="57">
        <v>1</v>
      </c>
      <c r="H1894" s="57">
        <v>5</v>
      </c>
      <c r="I1894" s="57">
        <v>34</v>
      </c>
      <c r="J1894" s="104">
        <v>0.14705882352941177</v>
      </c>
      <c r="K1894" s="56" t="s">
        <v>3652</v>
      </c>
      <c r="L1894" s="56" t="s">
        <v>3653</v>
      </c>
      <c r="M1894" s="56" t="s">
        <v>1103</v>
      </c>
      <c r="N1894" s="56" t="s">
        <v>7378</v>
      </c>
      <c r="O1894" s="56"/>
      <c r="P1894" s="56"/>
      <c r="Q1894" s="56"/>
      <c r="R1894" s="57" t="s">
        <v>18</v>
      </c>
      <c r="S1894" s="57" t="s">
        <v>55</v>
      </c>
      <c r="T1894" s="61" t="s">
        <v>13</v>
      </c>
      <c r="U1894" s="56" t="s">
        <v>7330</v>
      </c>
      <c r="V1894" s="61" t="s">
        <v>13</v>
      </c>
      <c r="W1894" s="61" t="s">
        <v>13</v>
      </c>
      <c r="X1894" s="61" t="s">
        <v>7330</v>
      </c>
      <c r="Y1894" s="61" t="s">
        <v>13</v>
      </c>
      <c r="Z1894" s="61" t="s">
        <v>13</v>
      </c>
      <c r="AA1894" s="58" t="s">
        <v>7330</v>
      </c>
      <c r="AB1894" s="61" t="s">
        <v>13</v>
      </c>
      <c r="AC1894" s="56" t="s">
        <v>13</v>
      </c>
      <c r="AD1894" s="56" t="s">
        <v>7330</v>
      </c>
      <c r="AE1894" s="56" t="s">
        <v>13</v>
      </c>
      <c r="AF1894" s="56" t="s">
        <v>13</v>
      </c>
      <c r="AG1894" s="56" t="s">
        <v>13</v>
      </c>
      <c r="AH1894" s="56" t="s">
        <v>13</v>
      </c>
    </row>
    <row r="1895" spans="1:34" ht="24.9" customHeight="1" x14ac:dyDescent="0.3">
      <c r="A1895" s="54" t="s">
        <v>3375</v>
      </c>
      <c r="B1895" s="55" t="s">
        <v>3369</v>
      </c>
      <c r="C1895" s="56" t="s">
        <v>3361</v>
      </c>
      <c r="D1895" s="56" t="s">
        <v>3370</v>
      </c>
      <c r="E1895" s="56">
        <v>5</v>
      </c>
      <c r="F1895" s="56">
        <v>1</v>
      </c>
      <c r="G1895" s="56">
        <v>8</v>
      </c>
      <c r="H1895" s="56">
        <v>14</v>
      </c>
      <c r="I1895" s="56">
        <v>31</v>
      </c>
      <c r="J1895" s="104">
        <v>0.45161290322580644</v>
      </c>
      <c r="K1895" s="56" t="s">
        <v>3376</v>
      </c>
      <c r="L1895" s="56" t="s">
        <v>3373</v>
      </c>
      <c r="M1895" s="56" t="s">
        <v>3361</v>
      </c>
      <c r="N1895" s="56">
        <v>100</v>
      </c>
      <c r="O1895" s="56"/>
      <c r="P1895" s="56"/>
      <c r="Q1895" s="56"/>
      <c r="R1895" s="56" t="s">
        <v>18</v>
      </c>
      <c r="S1895" s="56" t="s">
        <v>465</v>
      </c>
      <c r="T1895" s="58" t="s">
        <v>13</v>
      </c>
      <c r="U1895" s="56" t="s">
        <v>13</v>
      </c>
      <c r="V1895" s="58" t="s">
        <v>7330</v>
      </c>
      <c r="W1895" s="58" t="s">
        <v>13</v>
      </c>
      <c r="X1895" s="58" t="s">
        <v>13</v>
      </c>
      <c r="Y1895" s="58" t="s">
        <v>7330</v>
      </c>
      <c r="Z1895" s="58" t="s">
        <v>13</v>
      </c>
      <c r="AA1895" s="58" t="s">
        <v>7330</v>
      </c>
      <c r="AB1895" s="58" t="s">
        <v>13</v>
      </c>
      <c r="AC1895" s="56" t="s">
        <v>13</v>
      </c>
      <c r="AD1895" s="56" t="s">
        <v>13</v>
      </c>
      <c r="AE1895" s="56" t="s">
        <v>7330</v>
      </c>
      <c r="AF1895" s="56" t="s">
        <v>13</v>
      </c>
      <c r="AG1895" s="56" t="s">
        <v>13</v>
      </c>
      <c r="AH1895" s="56" t="s">
        <v>7330</v>
      </c>
    </row>
    <row r="1896" spans="1:34" ht="24.9" customHeight="1" x14ac:dyDescent="0.3">
      <c r="A1896" s="54" t="s">
        <v>3396</v>
      </c>
      <c r="B1896" s="55" t="s">
        <v>3369</v>
      </c>
      <c r="C1896" s="56" t="s">
        <v>3361</v>
      </c>
      <c r="D1896" s="56" t="s">
        <v>3370</v>
      </c>
      <c r="E1896" s="56">
        <v>5</v>
      </c>
      <c r="F1896" s="56">
        <v>1</v>
      </c>
      <c r="G1896" s="56">
        <v>8</v>
      </c>
      <c r="H1896" s="56">
        <v>14</v>
      </c>
      <c r="I1896" s="56">
        <v>31</v>
      </c>
      <c r="J1896" s="104">
        <v>0.45161290322580644</v>
      </c>
      <c r="K1896" s="56" t="s">
        <v>3376</v>
      </c>
      <c r="L1896" s="56" t="s">
        <v>3373</v>
      </c>
      <c r="M1896" s="56" t="s">
        <v>3361</v>
      </c>
      <c r="N1896" s="56">
        <v>100</v>
      </c>
      <c r="O1896" s="56"/>
      <c r="P1896" s="56"/>
      <c r="Q1896" s="56"/>
      <c r="R1896" s="56" t="s">
        <v>18</v>
      </c>
      <c r="S1896" s="56" t="s">
        <v>465</v>
      </c>
      <c r="T1896" s="58" t="s">
        <v>7330</v>
      </c>
      <c r="U1896" s="56" t="s">
        <v>13</v>
      </c>
      <c r="V1896" s="58" t="s">
        <v>13</v>
      </c>
      <c r="W1896" s="58" t="s">
        <v>7330</v>
      </c>
      <c r="X1896" s="58" t="s">
        <v>13</v>
      </c>
      <c r="Y1896" s="58" t="s">
        <v>13</v>
      </c>
      <c r="Z1896" s="58" t="s">
        <v>7330</v>
      </c>
      <c r="AA1896" s="58" t="s">
        <v>13</v>
      </c>
      <c r="AB1896" s="58" t="s">
        <v>13</v>
      </c>
      <c r="AC1896" s="56" t="s">
        <v>13</v>
      </c>
      <c r="AD1896" s="56" t="s">
        <v>13</v>
      </c>
      <c r="AE1896" s="56" t="s">
        <v>13</v>
      </c>
      <c r="AF1896" s="56" t="s">
        <v>13</v>
      </c>
      <c r="AG1896" s="56" t="s">
        <v>13</v>
      </c>
      <c r="AH1896" s="56" t="s">
        <v>13</v>
      </c>
    </row>
    <row r="1897" spans="1:34" ht="24.9" customHeight="1" x14ac:dyDescent="0.3">
      <c r="A1897" s="54" t="s">
        <v>2115</v>
      </c>
      <c r="B1897" s="55" t="s">
        <v>2108</v>
      </c>
      <c r="C1897" s="56" t="s">
        <v>2112</v>
      </c>
      <c r="D1897" s="56" t="s">
        <v>2109</v>
      </c>
      <c r="E1897" s="56">
        <v>1</v>
      </c>
      <c r="F1897" s="56">
        <v>0</v>
      </c>
      <c r="G1897" s="56">
        <v>1</v>
      </c>
      <c r="H1897" s="56">
        <v>2</v>
      </c>
      <c r="I1897" s="56">
        <v>22</v>
      </c>
      <c r="J1897" s="104">
        <v>9.0909090909090912E-2</v>
      </c>
      <c r="K1897" s="56" t="s">
        <v>2116</v>
      </c>
      <c r="L1897" s="56" t="s">
        <v>2113</v>
      </c>
      <c r="M1897" s="56" t="s">
        <v>2114</v>
      </c>
      <c r="N1897" s="56">
        <v>100</v>
      </c>
      <c r="O1897" s="56"/>
      <c r="P1897" s="56"/>
      <c r="Q1897" s="56"/>
      <c r="R1897" s="56" t="s">
        <v>18</v>
      </c>
      <c r="S1897" s="56" t="s">
        <v>534</v>
      </c>
      <c r="T1897" s="58" t="s">
        <v>7330</v>
      </c>
      <c r="U1897" s="56" t="s">
        <v>13</v>
      </c>
      <c r="V1897" s="58" t="s">
        <v>13</v>
      </c>
      <c r="W1897" s="58" t="s">
        <v>7330</v>
      </c>
      <c r="X1897" s="58" t="s">
        <v>13</v>
      </c>
      <c r="Y1897" s="58" t="s">
        <v>13</v>
      </c>
      <c r="Z1897" s="58" t="s">
        <v>7330</v>
      </c>
      <c r="AA1897" s="58" t="s">
        <v>13</v>
      </c>
      <c r="AB1897" s="58" t="s">
        <v>13</v>
      </c>
      <c r="AC1897" s="56" t="s">
        <v>7330</v>
      </c>
      <c r="AD1897" s="56" t="s">
        <v>13</v>
      </c>
      <c r="AE1897" s="56" t="s">
        <v>13</v>
      </c>
      <c r="AF1897" s="56" t="s">
        <v>7330</v>
      </c>
      <c r="AG1897" s="56" t="s">
        <v>13</v>
      </c>
      <c r="AH1897" s="56" t="s">
        <v>13</v>
      </c>
    </row>
    <row r="1898" spans="1:34" ht="24.9" customHeight="1" x14ac:dyDescent="0.3">
      <c r="A1898" s="59" t="s">
        <v>4464</v>
      </c>
      <c r="B1898" s="60" t="s">
        <v>4463</v>
      </c>
      <c r="C1898" s="57" t="s">
        <v>410</v>
      </c>
      <c r="D1898" s="57"/>
      <c r="E1898" s="57">
        <v>8</v>
      </c>
      <c r="F1898" s="57">
        <v>3</v>
      </c>
      <c r="G1898" s="57">
        <v>5</v>
      </c>
      <c r="H1898" s="57">
        <v>16</v>
      </c>
      <c r="I1898" s="57">
        <v>31</v>
      </c>
      <c r="J1898" s="104">
        <v>0.5161290322580645</v>
      </c>
      <c r="K1898" s="56" t="s">
        <v>4465</v>
      </c>
      <c r="L1898" s="57" t="s">
        <v>4466</v>
      </c>
      <c r="M1898" s="57" t="s">
        <v>4467</v>
      </c>
      <c r="N1898" s="57" t="s">
        <v>7377</v>
      </c>
      <c r="O1898" s="57"/>
      <c r="P1898" s="57"/>
      <c r="Q1898" s="57"/>
      <c r="R1898" s="57" t="s">
        <v>63</v>
      </c>
      <c r="S1898" s="56" t="s">
        <v>250</v>
      </c>
      <c r="T1898" s="61" t="s">
        <v>13</v>
      </c>
      <c r="U1898" s="56" t="s">
        <v>7330</v>
      </c>
      <c r="V1898" s="61" t="s">
        <v>13</v>
      </c>
      <c r="W1898" s="61" t="s">
        <v>13</v>
      </c>
      <c r="X1898" s="61" t="s">
        <v>13</v>
      </c>
      <c r="Y1898" s="61" t="s">
        <v>13</v>
      </c>
      <c r="Z1898" s="61" t="s">
        <v>13</v>
      </c>
      <c r="AA1898" s="61" t="s">
        <v>13</v>
      </c>
      <c r="AB1898" s="61" t="s">
        <v>13</v>
      </c>
      <c r="AC1898" s="56" t="s">
        <v>13</v>
      </c>
      <c r="AD1898" s="56" t="s">
        <v>7330</v>
      </c>
      <c r="AE1898" s="56" t="s">
        <v>13</v>
      </c>
      <c r="AF1898" s="56" t="s">
        <v>13</v>
      </c>
      <c r="AG1898" s="56" t="s">
        <v>13</v>
      </c>
      <c r="AH1898" s="56" t="s">
        <v>13</v>
      </c>
    </row>
    <row r="1899" spans="1:34" ht="24.9" customHeight="1" x14ac:dyDescent="0.3">
      <c r="A1899" s="54" t="s">
        <v>4725</v>
      </c>
      <c r="B1899" s="55" t="s">
        <v>4719</v>
      </c>
      <c r="C1899" s="56" t="s">
        <v>4723</v>
      </c>
      <c r="D1899" s="56" t="s">
        <v>4720</v>
      </c>
      <c r="E1899" s="56">
        <v>2</v>
      </c>
      <c r="F1899" s="56">
        <v>1</v>
      </c>
      <c r="G1899" s="56">
        <v>1</v>
      </c>
      <c r="H1899" s="56">
        <v>4</v>
      </c>
      <c r="I1899" s="56">
        <v>11</v>
      </c>
      <c r="J1899" s="104">
        <v>0.36363636363636365</v>
      </c>
      <c r="K1899" s="56" t="s">
        <v>4726</v>
      </c>
      <c r="L1899" s="56" t="s">
        <v>4724</v>
      </c>
      <c r="M1899" s="56" t="s">
        <v>4723</v>
      </c>
      <c r="N1899" s="56">
        <v>100</v>
      </c>
      <c r="O1899" s="56"/>
      <c r="P1899" s="56"/>
      <c r="Q1899" s="56"/>
      <c r="R1899" s="56" t="s">
        <v>18</v>
      </c>
      <c r="S1899" s="56" t="s">
        <v>102</v>
      </c>
      <c r="T1899" s="58" t="s">
        <v>13</v>
      </c>
      <c r="U1899" s="56" t="s">
        <v>13</v>
      </c>
      <c r="V1899" s="58" t="s">
        <v>7330</v>
      </c>
      <c r="W1899" s="58" t="s">
        <v>13</v>
      </c>
      <c r="X1899" s="58" t="s">
        <v>13</v>
      </c>
      <c r="Y1899" s="58" t="s">
        <v>7330</v>
      </c>
      <c r="Z1899" s="58" t="s">
        <v>13</v>
      </c>
      <c r="AA1899" s="58" t="s">
        <v>7330</v>
      </c>
      <c r="AB1899" s="58" t="s">
        <v>13</v>
      </c>
      <c r="AC1899" s="56" t="s">
        <v>13</v>
      </c>
      <c r="AD1899" s="56" t="s">
        <v>13</v>
      </c>
      <c r="AE1899" s="56" t="s">
        <v>7330</v>
      </c>
      <c r="AF1899" s="56" t="s">
        <v>13</v>
      </c>
      <c r="AG1899" s="56" t="s">
        <v>13</v>
      </c>
      <c r="AH1899" s="56" t="s">
        <v>7330</v>
      </c>
    </row>
    <row r="1900" spans="1:34" ht="24.9" customHeight="1" x14ac:dyDescent="0.3">
      <c r="A1900" s="54" t="s">
        <v>3079</v>
      </c>
      <c r="B1900" s="55" t="s">
        <v>3070</v>
      </c>
      <c r="C1900" s="56" t="s">
        <v>3074</v>
      </c>
      <c r="D1900" s="56" t="s">
        <v>3071</v>
      </c>
      <c r="E1900" s="56">
        <v>1</v>
      </c>
      <c r="F1900" s="56">
        <v>2</v>
      </c>
      <c r="G1900" s="56">
        <v>5</v>
      </c>
      <c r="H1900" s="56">
        <v>8</v>
      </c>
      <c r="I1900" s="56">
        <v>24</v>
      </c>
      <c r="J1900" s="104">
        <v>0.33333333333333331</v>
      </c>
      <c r="K1900" s="56" t="s">
        <v>3080</v>
      </c>
      <c r="L1900" s="56" t="s">
        <v>3075</v>
      </c>
      <c r="M1900" s="56" t="s">
        <v>3076</v>
      </c>
      <c r="N1900" s="56">
        <v>100</v>
      </c>
      <c r="O1900" s="56"/>
      <c r="P1900" s="56"/>
      <c r="Q1900" s="56"/>
      <c r="R1900" s="56" t="s">
        <v>112</v>
      </c>
      <c r="S1900" s="57" t="s">
        <v>79</v>
      </c>
      <c r="T1900" s="58" t="s">
        <v>13</v>
      </c>
      <c r="U1900" s="56" t="s">
        <v>13</v>
      </c>
      <c r="V1900" s="58" t="s">
        <v>7330</v>
      </c>
      <c r="W1900" s="58" t="s">
        <v>13</v>
      </c>
      <c r="X1900" s="58" t="s">
        <v>13</v>
      </c>
      <c r="Y1900" s="58" t="s">
        <v>7330</v>
      </c>
      <c r="Z1900" s="58" t="s">
        <v>13</v>
      </c>
      <c r="AA1900" s="58" t="s">
        <v>13</v>
      </c>
      <c r="AB1900" s="58" t="s">
        <v>7330</v>
      </c>
      <c r="AC1900" s="56" t="s">
        <v>13</v>
      </c>
      <c r="AD1900" s="56" t="s">
        <v>13</v>
      </c>
      <c r="AE1900" s="56" t="s">
        <v>7330</v>
      </c>
      <c r="AF1900" s="56" t="s">
        <v>13</v>
      </c>
      <c r="AG1900" s="56" t="s">
        <v>13</v>
      </c>
      <c r="AH1900" s="56" t="s">
        <v>7330</v>
      </c>
    </row>
    <row r="1901" spans="1:34" ht="24.9" customHeight="1" x14ac:dyDescent="0.3">
      <c r="A1901" s="54" t="s">
        <v>4472</v>
      </c>
      <c r="B1901" s="55" t="s">
        <v>4463</v>
      </c>
      <c r="C1901" s="56" t="s">
        <v>410</v>
      </c>
      <c r="D1901" s="56"/>
      <c r="E1901" s="56">
        <v>8</v>
      </c>
      <c r="F1901" s="56">
        <v>3</v>
      </c>
      <c r="G1901" s="56">
        <v>5</v>
      </c>
      <c r="H1901" s="56">
        <v>16</v>
      </c>
      <c r="I1901" s="56">
        <v>31</v>
      </c>
      <c r="J1901" s="104">
        <v>0.5161290322580645</v>
      </c>
      <c r="K1901" s="56" t="s">
        <v>4473</v>
      </c>
      <c r="L1901" s="56" t="s">
        <v>4466</v>
      </c>
      <c r="M1901" s="56" t="s">
        <v>4467</v>
      </c>
      <c r="N1901" s="56" t="s">
        <v>7377</v>
      </c>
      <c r="O1901" s="56"/>
      <c r="P1901" s="56"/>
      <c r="Q1901" s="56"/>
      <c r="R1901" s="56" t="s">
        <v>63</v>
      </c>
      <c r="S1901" s="56" t="s">
        <v>250</v>
      </c>
      <c r="T1901" s="58" t="s">
        <v>13</v>
      </c>
      <c r="U1901" s="56" t="s">
        <v>13</v>
      </c>
      <c r="V1901" s="58" t="s">
        <v>7330</v>
      </c>
      <c r="W1901" s="58" t="s">
        <v>7330</v>
      </c>
      <c r="X1901" s="58" t="s">
        <v>13</v>
      </c>
      <c r="Y1901" s="58" t="s">
        <v>13</v>
      </c>
      <c r="Z1901" s="58" t="s">
        <v>13</v>
      </c>
      <c r="AA1901" s="58" t="s">
        <v>7330</v>
      </c>
      <c r="AB1901" s="58" t="s">
        <v>13</v>
      </c>
      <c r="AC1901" s="56" t="s">
        <v>13</v>
      </c>
      <c r="AD1901" s="56" t="s">
        <v>13</v>
      </c>
      <c r="AE1901" s="56" t="s">
        <v>13</v>
      </c>
      <c r="AF1901" s="56" t="s">
        <v>13</v>
      </c>
      <c r="AG1901" s="56" t="s">
        <v>13</v>
      </c>
      <c r="AH1901" s="56" t="s">
        <v>13</v>
      </c>
    </row>
    <row r="1902" spans="1:34" ht="24.9" customHeight="1" x14ac:dyDescent="0.3">
      <c r="A1902" s="54" t="s">
        <v>1677</v>
      </c>
      <c r="B1902" s="55" t="s">
        <v>1670</v>
      </c>
      <c r="C1902" s="56" t="s">
        <v>1674</v>
      </c>
      <c r="D1902" s="56" t="s">
        <v>1671</v>
      </c>
      <c r="E1902" s="56">
        <v>7</v>
      </c>
      <c r="F1902" s="56">
        <v>1</v>
      </c>
      <c r="G1902" s="56">
        <v>6</v>
      </c>
      <c r="H1902" s="56">
        <v>14</v>
      </c>
      <c r="I1902" s="56">
        <v>20</v>
      </c>
      <c r="J1902" s="104">
        <v>0.7</v>
      </c>
      <c r="K1902" s="56" t="s">
        <v>1678</v>
      </c>
      <c r="L1902" s="56" t="s">
        <v>1675</v>
      </c>
      <c r="M1902" s="56" t="s">
        <v>1676</v>
      </c>
      <c r="N1902" s="56">
        <v>100</v>
      </c>
      <c r="O1902" s="56"/>
      <c r="P1902" s="56"/>
      <c r="Q1902" s="56"/>
      <c r="R1902" s="56" t="s">
        <v>18</v>
      </c>
      <c r="S1902" s="56" t="s">
        <v>102</v>
      </c>
      <c r="T1902" s="58" t="s">
        <v>13</v>
      </c>
      <c r="U1902" s="56" t="s">
        <v>13</v>
      </c>
      <c r="V1902" s="58" t="s">
        <v>7330</v>
      </c>
      <c r="W1902" s="58" t="s">
        <v>13</v>
      </c>
      <c r="X1902" s="58" t="s">
        <v>13</v>
      </c>
      <c r="Y1902" s="58" t="s">
        <v>7330</v>
      </c>
      <c r="Z1902" s="58" t="s">
        <v>13</v>
      </c>
      <c r="AA1902" s="58" t="s">
        <v>13</v>
      </c>
      <c r="AB1902" s="58" t="s">
        <v>13</v>
      </c>
      <c r="AC1902" s="56" t="s">
        <v>13</v>
      </c>
      <c r="AD1902" s="56" t="s">
        <v>13</v>
      </c>
      <c r="AE1902" s="56" t="s">
        <v>13</v>
      </c>
      <c r="AF1902" s="56" t="s">
        <v>13</v>
      </c>
      <c r="AG1902" s="56" t="s">
        <v>13</v>
      </c>
      <c r="AH1902" s="56" t="s">
        <v>13</v>
      </c>
    </row>
    <row r="1903" spans="1:34" ht="24.9" customHeight="1" x14ac:dyDescent="0.3">
      <c r="A1903" s="59" t="s">
        <v>2095</v>
      </c>
      <c r="B1903" s="60" t="s">
        <v>2093</v>
      </c>
      <c r="C1903" s="57" t="s">
        <v>2097</v>
      </c>
      <c r="D1903" s="57" t="s">
        <v>2094</v>
      </c>
      <c r="E1903" s="57">
        <v>0</v>
      </c>
      <c r="F1903" s="57">
        <v>1</v>
      </c>
      <c r="G1903" s="57">
        <v>0</v>
      </c>
      <c r="H1903" s="57">
        <v>1</v>
      </c>
      <c r="I1903" s="57">
        <v>10</v>
      </c>
      <c r="J1903" s="104">
        <v>0.1</v>
      </c>
      <c r="K1903" s="56" t="s">
        <v>2096</v>
      </c>
      <c r="L1903" s="57" t="s">
        <v>2098</v>
      </c>
      <c r="M1903" s="57" t="s">
        <v>2099</v>
      </c>
      <c r="N1903" s="57">
        <v>100</v>
      </c>
      <c r="O1903" s="57"/>
      <c r="P1903" s="57"/>
      <c r="Q1903" s="57"/>
      <c r="R1903" s="57" t="s">
        <v>18</v>
      </c>
      <c r="S1903" s="56" t="s">
        <v>644</v>
      </c>
      <c r="T1903" s="61" t="s">
        <v>13</v>
      </c>
      <c r="U1903" s="56" t="s">
        <v>7330</v>
      </c>
      <c r="V1903" s="61" t="s">
        <v>13</v>
      </c>
      <c r="W1903" s="61" t="s">
        <v>13</v>
      </c>
      <c r="X1903" s="61" t="s">
        <v>7330</v>
      </c>
      <c r="Y1903" s="61" t="s">
        <v>13</v>
      </c>
      <c r="Z1903" s="61" t="s">
        <v>13</v>
      </c>
      <c r="AA1903" s="61" t="s">
        <v>13</v>
      </c>
      <c r="AB1903" s="61" t="s">
        <v>13</v>
      </c>
      <c r="AC1903" s="56" t="s">
        <v>13</v>
      </c>
      <c r="AD1903" s="56" t="s">
        <v>13</v>
      </c>
      <c r="AE1903" s="56" t="s">
        <v>13</v>
      </c>
      <c r="AF1903" s="56" t="s">
        <v>13</v>
      </c>
      <c r="AG1903" s="56" t="s">
        <v>13</v>
      </c>
      <c r="AH1903" s="56" t="s">
        <v>13</v>
      </c>
    </row>
    <row r="1904" spans="1:34" ht="24.9" customHeight="1" x14ac:dyDescent="0.3">
      <c r="A1904" s="54" t="s">
        <v>3469</v>
      </c>
      <c r="B1904" s="55" t="s">
        <v>3460</v>
      </c>
      <c r="C1904" s="56" t="s">
        <v>110</v>
      </c>
      <c r="D1904" s="56"/>
      <c r="E1904" s="56">
        <v>1</v>
      </c>
      <c r="F1904" s="56">
        <v>2</v>
      </c>
      <c r="G1904" s="56">
        <v>1</v>
      </c>
      <c r="H1904" s="56">
        <v>4</v>
      </c>
      <c r="I1904" s="56">
        <v>13</v>
      </c>
      <c r="J1904" s="104">
        <v>0.30769230769230771</v>
      </c>
      <c r="K1904" s="56" t="s">
        <v>3470</v>
      </c>
      <c r="L1904" s="56" t="s">
        <v>3463</v>
      </c>
      <c r="M1904" s="56" t="s">
        <v>110</v>
      </c>
      <c r="N1904" s="56">
        <v>98</v>
      </c>
      <c r="O1904" s="56" t="s">
        <v>17937</v>
      </c>
      <c r="P1904" s="57" t="s">
        <v>3464</v>
      </c>
      <c r="Q1904" s="57">
        <v>100</v>
      </c>
      <c r="R1904" s="56" t="s">
        <v>112</v>
      </c>
      <c r="S1904" s="56" t="s">
        <v>79</v>
      </c>
      <c r="T1904" s="58" t="s">
        <v>7330</v>
      </c>
      <c r="U1904" s="56" t="s">
        <v>13</v>
      </c>
      <c r="V1904" s="58" t="s">
        <v>13</v>
      </c>
      <c r="W1904" s="58" t="s">
        <v>7330</v>
      </c>
      <c r="X1904" s="58" t="s">
        <v>13</v>
      </c>
      <c r="Y1904" s="58" t="s">
        <v>13</v>
      </c>
      <c r="Z1904" s="58" t="s">
        <v>13</v>
      </c>
      <c r="AA1904" s="58" t="s">
        <v>13</v>
      </c>
      <c r="AB1904" s="58" t="s">
        <v>13</v>
      </c>
      <c r="AC1904" s="56" t="s">
        <v>13</v>
      </c>
      <c r="AD1904" s="56" t="s">
        <v>13</v>
      </c>
      <c r="AE1904" s="56" t="s">
        <v>13</v>
      </c>
      <c r="AF1904" s="56" t="s">
        <v>13</v>
      </c>
      <c r="AG1904" s="56" t="s">
        <v>13</v>
      </c>
      <c r="AH1904" s="56" t="s">
        <v>13</v>
      </c>
    </row>
    <row r="1905" spans="1:34" ht="24.9" customHeight="1" x14ac:dyDescent="0.3">
      <c r="A1905" s="54" t="s">
        <v>1134</v>
      </c>
      <c r="B1905" s="55" t="s">
        <v>1099</v>
      </c>
      <c r="C1905" s="56" t="s">
        <v>1103</v>
      </c>
      <c r="D1905" s="56" t="s">
        <v>1100</v>
      </c>
      <c r="E1905" s="56">
        <v>5</v>
      </c>
      <c r="F1905" s="56">
        <v>2</v>
      </c>
      <c r="G1905" s="56">
        <v>10</v>
      </c>
      <c r="H1905" s="56">
        <v>17</v>
      </c>
      <c r="I1905" s="56">
        <v>46</v>
      </c>
      <c r="J1905" s="104">
        <v>0.36956521739130432</v>
      </c>
      <c r="K1905" s="56" t="s">
        <v>1135</v>
      </c>
      <c r="L1905" s="56" t="s">
        <v>1104</v>
      </c>
      <c r="M1905" s="56" t="s">
        <v>1103</v>
      </c>
      <c r="N1905" s="56">
        <v>100</v>
      </c>
      <c r="O1905" s="56"/>
      <c r="P1905" s="56"/>
      <c r="Q1905" s="56"/>
      <c r="R1905" s="56" t="s">
        <v>18</v>
      </c>
      <c r="S1905" s="57" t="s">
        <v>55</v>
      </c>
      <c r="T1905" s="58" t="s">
        <v>7330</v>
      </c>
      <c r="U1905" s="56" t="s">
        <v>13</v>
      </c>
      <c r="V1905" s="58" t="s">
        <v>13</v>
      </c>
      <c r="W1905" s="58" t="s">
        <v>7330</v>
      </c>
      <c r="X1905" s="58" t="s">
        <v>13</v>
      </c>
      <c r="Y1905" s="58" t="s">
        <v>13</v>
      </c>
      <c r="Z1905" s="58" t="s">
        <v>7330</v>
      </c>
      <c r="AA1905" s="58" t="s">
        <v>13</v>
      </c>
      <c r="AB1905" s="58" t="s">
        <v>13</v>
      </c>
      <c r="AC1905" s="56" t="s">
        <v>7330</v>
      </c>
      <c r="AD1905" s="56" t="s">
        <v>13</v>
      </c>
      <c r="AE1905" s="56" t="s">
        <v>13</v>
      </c>
      <c r="AF1905" s="56" t="s">
        <v>7330</v>
      </c>
      <c r="AG1905" s="56" t="s">
        <v>13</v>
      </c>
      <c r="AH1905" s="56" t="s">
        <v>13</v>
      </c>
    </row>
    <row r="1906" spans="1:34" ht="24.9" customHeight="1" x14ac:dyDescent="0.3">
      <c r="A1906" s="59" t="s">
        <v>2923</v>
      </c>
      <c r="B1906" s="60" t="s">
        <v>2921</v>
      </c>
      <c r="C1906" s="57" t="s">
        <v>2925</v>
      </c>
      <c r="D1906" s="57" t="s">
        <v>2922</v>
      </c>
      <c r="E1906" s="57">
        <v>3</v>
      </c>
      <c r="F1906" s="57">
        <v>4</v>
      </c>
      <c r="G1906" s="57">
        <v>2</v>
      </c>
      <c r="H1906" s="57">
        <v>9</v>
      </c>
      <c r="I1906" s="57">
        <v>72</v>
      </c>
      <c r="J1906" s="104">
        <v>0.125</v>
      </c>
      <c r="K1906" s="56" t="s">
        <v>2924</v>
      </c>
      <c r="L1906" s="57" t="s">
        <v>2926</v>
      </c>
      <c r="M1906" s="57" t="s">
        <v>2925</v>
      </c>
      <c r="N1906" s="57">
        <v>100</v>
      </c>
      <c r="O1906" s="57"/>
      <c r="P1906" s="57"/>
      <c r="Q1906" s="57"/>
      <c r="R1906" s="57" t="s">
        <v>18</v>
      </c>
      <c r="S1906" s="57" t="s">
        <v>19</v>
      </c>
      <c r="T1906" s="61" t="s">
        <v>13</v>
      </c>
      <c r="U1906" s="56" t="s">
        <v>7330</v>
      </c>
      <c r="V1906" s="61" t="s">
        <v>13</v>
      </c>
      <c r="W1906" s="61" t="s">
        <v>13</v>
      </c>
      <c r="X1906" s="61" t="s">
        <v>13</v>
      </c>
      <c r="Y1906" s="61" t="s">
        <v>13</v>
      </c>
      <c r="Z1906" s="61" t="s">
        <v>13</v>
      </c>
      <c r="AA1906" s="58" t="s">
        <v>7330</v>
      </c>
      <c r="AB1906" s="61" t="s">
        <v>13</v>
      </c>
      <c r="AC1906" s="56" t="s">
        <v>13</v>
      </c>
      <c r="AD1906" s="56" t="s">
        <v>13</v>
      </c>
      <c r="AE1906" s="56" t="s">
        <v>13</v>
      </c>
      <c r="AF1906" s="56" t="s">
        <v>13</v>
      </c>
      <c r="AG1906" s="56" t="s">
        <v>13</v>
      </c>
      <c r="AH1906" s="56" t="s">
        <v>13</v>
      </c>
    </row>
    <row r="1907" spans="1:34" ht="24.9" customHeight="1" x14ac:dyDescent="0.3">
      <c r="A1907" s="59" t="s">
        <v>4096</v>
      </c>
      <c r="B1907" s="60" t="s">
        <v>4095</v>
      </c>
      <c r="C1907" s="57" t="s">
        <v>1471</v>
      </c>
      <c r="D1907" s="57"/>
      <c r="E1907" s="57">
        <v>1</v>
      </c>
      <c r="F1907" s="57">
        <v>2</v>
      </c>
      <c r="G1907" s="57">
        <v>0</v>
      </c>
      <c r="H1907" s="57">
        <v>3</v>
      </c>
      <c r="I1907" s="57">
        <v>18</v>
      </c>
      <c r="J1907" s="104">
        <v>0.16666666666666666</v>
      </c>
      <c r="K1907" s="56" t="s">
        <v>4097</v>
      </c>
      <c r="L1907" s="57" t="s">
        <v>4098</v>
      </c>
      <c r="M1907" s="57" t="s">
        <v>2225</v>
      </c>
      <c r="N1907" s="57" t="s">
        <v>7374</v>
      </c>
      <c r="O1907" s="57"/>
      <c r="P1907" s="57"/>
      <c r="Q1907" s="57"/>
      <c r="R1907" s="57" t="s">
        <v>18</v>
      </c>
      <c r="S1907" s="56" t="s">
        <v>79</v>
      </c>
      <c r="T1907" s="61" t="s">
        <v>13</v>
      </c>
      <c r="U1907" s="56" t="s">
        <v>7330</v>
      </c>
      <c r="V1907" s="61" t="s">
        <v>13</v>
      </c>
      <c r="W1907" s="61" t="s">
        <v>13</v>
      </c>
      <c r="X1907" s="61" t="s">
        <v>7330</v>
      </c>
      <c r="Y1907" s="61" t="s">
        <v>13</v>
      </c>
      <c r="Z1907" s="61" t="s">
        <v>13</v>
      </c>
      <c r="AA1907" s="61" t="s">
        <v>13</v>
      </c>
      <c r="AB1907" s="61" t="s">
        <v>13</v>
      </c>
      <c r="AC1907" s="56" t="s">
        <v>13</v>
      </c>
      <c r="AD1907" s="56" t="s">
        <v>13</v>
      </c>
      <c r="AE1907" s="56" t="s">
        <v>13</v>
      </c>
      <c r="AF1907" s="56" t="s">
        <v>13</v>
      </c>
      <c r="AG1907" s="56" t="s">
        <v>7330</v>
      </c>
      <c r="AH1907" s="56" t="s">
        <v>13</v>
      </c>
    </row>
    <row r="1908" spans="1:34" ht="24.9" customHeight="1" x14ac:dyDescent="0.3">
      <c r="A1908" s="54" t="s">
        <v>115</v>
      </c>
      <c r="B1908" s="55" t="s">
        <v>107</v>
      </c>
      <c r="C1908" s="56" t="s">
        <v>110</v>
      </c>
      <c r="D1908" s="56"/>
      <c r="E1908" s="56">
        <v>3</v>
      </c>
      <c r="F1908" s="56">
        <v>0</v>
      </c>
      <c r="G1908" s="56">
        <v>1</v>
      </c>
      <c r="H1908" s="56">
        <v>4</v>
      </c>
      <c r="I1908" s="56">
        <v>10</v>
      </c>
      <c r="J1908" s="104">
        <v>0.4</v>
      </c>
      <c r="K1908" s="56" t="s">
        <v>116</v>
      </c>
      <c r="L1908" s="56" t="s">
        <v>111</v>
      </c>
      <c r="M1908" s="56" t="s">
        <v>110</v>
      </c>
      <c r="N1908" s="56">
        <v>100</v>
      </c>
      <c r="O1908" s="56"/>
      <c r="P1908" s="56"/>
      <c r="Q1908" s="56"/>
      <c r="R1908" s="56" t="s">
        <v>112</v>
      </c>
      <c r="S1908" s="57" t="s">
        <v>113</v>
      </c>
      <c r="T1908" s="58" t="s">
        <v>7330</v>
      </c>
      <c r="U1908" s="56" t="s">
        <v>13</v>
      </c>
      <c r="V1908" s="58" t="s">
        <v>13</v>
      </c>
      <c r="W1908" s="58" t="s">
        <v>7330</v>
      </c>
      <c r="X1908" s="58" t="s">
        <v>13</v>
      </c>
      <c r="Y1908" s="58" t="s">
        <v>13</v>
      </c>
      <c r="Z1908" s="58" t="s">
        <v>13</v>
      </c>
      <c r="AA1908" s="58" t="s">
        <v>13</v>
      </c>
      <c r="AB1908" s="58" t="s">
        <v>13</v>
      </c>
      <c r="AC1908" s="56" t="s">
        <v>7330</v>
      </c>
      <c r="AD1908" s="56" t="s">
        <v>13</v>
      </c>
      <c r="AE1908" s="56" t="s">
        <v>13</v>
      </c>
      <c r="AF1908" s="56" t="s">
        <v>13</v>
      </c>
      <c r="AG1908" s="56" t="s">
        <v>13</v>
      </c>
      <c r="AH1908" s="56" t="s">
        <v>13</v>
      </c>
    </row>
    <row r="1909" spans="1:34" ht="24.9" customHeight="1" x14ac:dyDescent="0.3">
      <c r="A1909" s="54" t="s">
        <v>3622</v>
      </c>
      <c r="B1909" s="55" t="s">
        <v>3621</v>
      </c>
      <c r="C1909" s="56" t="s">
        <v>110</v>
      </c>
      <c r="D1909" s="56"/>
      <c r="E1909" s="56">
        <v>0</v>
      </c>
      <c r="F1909" s="56">
        <v>0</v>
      </c>
      <c r="G1909" s="56">
        <v>2</v>
      </c>
      <c r="H1909" s="56">
        <v>2</v>
      </c>
      <c r="I1909" s="56">
        <v>11</v>
      </c>
      <c r="J1909" s="104">
        <v>0.18181818181818182</v>
      </c>
      <c r="K1909" s="56" t="s">
        <v>3623</v>
      </c>
      <c r="L1909" s="56" t="s">
        <v>3624</v>
      </c>
      <c r="M1909" s="56" t="s">
        <v>202</v>
      </c>
      <c r="N1909" s="56" t="s">
        <v>7378</v>
      </c>
      <c r="O1909" s="57" t="s">
        <v>17906</v>
      </c>
      <c r="P1909" s="56" t="s">
        <v>3625</v>
      </c>
      <c r="Q1909" s="56" t="s">
        <v>7378</v>
      </c>
      <c r="R1909" s="56" t="s">
        <v>18</v>
      </c>
      <c r="S1909" s="56" t="s">
        <v>79</v>
      </c>
      <c r="T1909" s="58" t="s">
        <v>13</v>
      </c>
      <c r="U1909" s="56" t="s">
        <v>13</v>
      </c>
      <c r="V1909" s="58" t="s">
        <v>7330</v>
      </c>
      <c r="W1909" s="58" t="s">
        <v>13</v>
      </c>
      <c r="X1909" s="58" t="s">
        <v>13</v>
      </c>
      <c r="Y1909" s="58" t="s">
        <v>7330</v>
      </c>
      <c r="Z1909" s="58" t="s">
        <v>13</v>
      </c>
      <c r="AA1909" s="58" t="s">
        <v>7330</v>
      </c>
      <c r="AB1909" s="58" t="s">
        <v>13</v>
      </c>
      <c r="AC1909" s="56" t="s">
        <v>13</v>
      </c>
      <c r="AD1909" s="56" t="s">
        <v>13</v>
      </c>
      <c r="AE1909" s="56" t="s">
        <v>7330</v>
      </c>
      <c r="AF1909" s="56" t="s">
        <v>13</v>
      </c>
      <c r="AG1909" s="56" t="s">
        <v>7330</v>
      </c>
      <c r="AH1909" s="56" t="s">
        <v>13</v>
      </c>
    </row>
    <row r="1910" spans="1:34" ht="24.9" customHeight="1" x14ac:dyDescent="0.3">
      <c r="A1910" s="59" t="s">
        <v>1660</v>
      </c>
      <c r="B1910" s="60" t="s">
        <v>1659</v>
      </c>
      <c r="C1910" s="57" t="s">
        <v>110</v>
      </c>
      <c r="D1910" s="57"/>
      <c r="E1910" s="57">
        <v>0</v>
      </c>
      <c r="F1910" s="57">
        <v>1</v>
      </c>
      <c r="G1910" s="57">
        <v>0</v>
      </c>
      <c r="H1910" s="57">
        <v>1</v>
      </c>
      <c r="I1910" s="57">
        <v>12</v>
      </c>
      <c r="J1910" s="104">
        <v>8.3333333333333329E-2</v>
      </c>
      <c r="K1910" s="56" t="s">
        <v>1661</v>
      </c>
      <c r="L1910" s="57" t="s">
        <v>1662</v>
      </c>
      <c r="M1910" s="57" t="s">
        <v>202</v>
      </c>
      <c r="N1910" s="57" t="s">
        <v>7375</v>
      </c>
      <c r="O1910" s="56" t="s">
        <v>17920</v>
      </c>
      <c r="P1910" s="57" t="s">
        <v>1663</v>
      </c>
      <c r="Q1910" s="57" t="s">
        <v>7375</v>
      </c>
      <c r="R1910" s="57" t="s">
        <v>112</v>
      </c>
      <c r="S1910" s="57" t="s">
        <v>418</v>
      </c>
      <c r="T1910" s="61" t="s">
        <v>13</v>
      </c>
      <c r="U1910" s="56" t="s">
        <v>7330</v>
      </c>
      <c r="V1910" s="61" t="s">
        <v>13</v>
      </c>
      <c r="W1910" s="61" t="s">
        <v>13</v>
      </c>
      <c r="X1910" s="61" t="s">
        <v>13</v>
      </c>
      <c r="Y1910" s="61" t="s">
        <v>13</v>
      </c>
      <c r="Z1910" s="61" t="s">
        <v>13</v>
      </c>
      <c r="AA1910" s="58" t="s">
        <v>7330</v>
      </c>
      <c r="AB1910" s="61" t="s">
        <v>13</v>
      </c>
      <c r="AC1910" s="56" t="s">
        <v>13</v>
      </c>
      <c r="AD1910" s="56" t="s">
        <v>13</v>
      </c>
      <c r="AE1910" s="56" t="s">
        <v>13</v>
      </c>
      <c r="AF1910" s="56" t="s">
        <v>13</v>
      </c>
      <c r="AG1910" s="56" t="s">
        <v>13</v>
      </c>
      <c r="AH1910" s="56" t="s">
        <v>13</v>
      </c>
    </row>
    <row r="1911" spans="1:34" ht="24.9" customHeight="1" x14ac:dyDescent="0.3">
      <c r="A1911" s="54" t="s">
        <v>6460</v>
      </c>
      <c r="B1911" s="55" t="s">
        <v>6454</v>
      </c>
      <c r="C1911" s="56" t="s">
        <v>6458</v>
      </c>
      <c r="D1911" s="56" t="s">
        <v>6455</v>
      </c>
      <c r="E1911" s="56">
        <v>3</v>
      </c>
      <c r="F1911" s="56">
        <v>1</v>
      </c>
      <c r="G1911" s="56">
        <v>0</v>
      </c>
      <c r="H1911" s="56">
        <v>4</v>
      </c>
      <c r="I1911" s="56">
        <v>24</v>
      </c>
      <c r="J1911" s="104">
        <v>0.16666666666666666</v>
      </c>
      <c r="K1911" s="56" t="s">
        <v>6461</v>
      </c>
      <c r="L1911" s="56" t="s">
        <v>6459</v>
      </c>
      <c r="M1911" s="56" t="s">
        <v>6458</v>
      </c>
      <c r="N1911" s="56" t="s">
        <v>7372</v>
      </c>
      <c r="O1911" s="56"/>
      <c r="P1911" s="56"/>
      <c r="Q1911" s="56"/>
      <c r="R1911" s="56" t="s">
        <v>18</v>
      </c>
      <c r="S1911" s="57" t="s">
        <v>55</v>
      </c>
      <c r="T1911" s="58" t="s">
        <v>7330</v>
      </c>
      <c r="U1911" s="56" t="s">
        <v>13</v>
      </c>
      <c r="V1911" s="58" t="s">
        <v>13</v>
      </c>
      <c r="W1911" s="58" t="s">
        <v>7330</v>
      </c>
      <c r="X1911" s="58" t="s">
        <v>13</v>
      </c>
      <c r="Y1911" s="58" t="s">
        <v>13</v>
      </c>
      <c r="Z1911" s="58" t="s">
        <v>7330</v>
      </c>
      <c r="AA1911" s="58" t="s">
        <v>13</v>
      </c>
      <c r="AB1911" s="58" t="s">
        <v>13</v>
      </c>
      <c r="AC1911" s="56" t="s">
        <v>13</v>
      </c>
      <c r="AD1911" s="56" t="s">
        <v>13</v>
      </c>
      <c r="AE1911" s="56" t="s">
        <v>13</v>
      </c>
      <c r="AF1911" s="56" t="s">
        <v>13</v>
      </c>
      <c r="AG1911" s="56" t="s">
        <v>13</v>
      </c>
      <c r="AH1911" s="56" t="s">
        <v>13</v>
      </c>
    </row>
    <row r="1912" spans="1:34" ht="24.9" customHeight="1" x14ac:dyDescent="0.3">
      <c r="A1912" s="54" t="s">
        <v>4693</v>
      </c>
      <c r="B1912" s="55" t="s">
        <v>4692</v>
      </c>
      <c r="C1912" s="56" t="s">
        <v>110</v>
      </c>
      <c r="D1912" s="56"/>
      <c r="E1912" s="56">
        <v>0</v>
      </c>
      <c r="F1912" s="56">
        <v>0</v>
      </c>
      <c r="G1912" s="56">
        <v>2</v>
      </c>
      <c r="H1912" s="56">
        <v>2</v>
      </c>
      <c r="I1912" s="56">
        <v>6</v>
      </c>
      <c r="J1912" s="104">
        <v>0.33333333333333331</v>
      </c>
      <c r="K1912" s="56" t="s">
        <v>4694</v>
      </c>
      <c r="L1912" s="56" t="s">
        <v>4695</v>
      </c>
      <c r="M1912" s="56" t="s">
        <v>110</v>
      </c>
      <c r="N1912" s="56" t="s">
        <v>7406</v>
      </c>
      <c r="O1912" s="56"/>
      <c r="P1912" s="56"/>
      <c r="Q1912" s="56"/>
      <c r="R1912" s="56" t="s">
        <v>18</v>
      </c>
      <c r="S1912" s="57" t="s">
        <v>113</v>
      </c>
      <c r="T1912" s="58" t="s">
        <v>13</v>
      </c>
      <c r="U1912" s="56" t="s">
        <v>13</v>
      </c>
      <c r="V1912" s="58" t="s">
        <v>7330</v>
      </c>
      <c r="W1912" s="58" t="s">
        <v>13</v>
      </c>
      <c r="X1912" s="58" t="s">
        <v>13</v>
      </c>
      <c r="Y1912" s="58" t="s">
        <v>7330</v>
      </c>
      <c r="Z1912" s="58" t="s">
        <v>13</v>
      </c>
      <c r="AA1912" s="58" t="s">
        <v>13</v>
      </c>
      <c r="AB1912" s="58" t="s">
        <v>13</v>
      </c>
      <c r="AC1912" s="56" t="s">
        <v>13</v>
      </c>
      <c r="AD1912" s="56" t="s">
        <v>7330</v>
      </c>
      <c r="AE1912" s="56" t="s">
        <v>13</v>
      </c>
      <c r="AF1912" s="56" t="s">
        <v>13</v>
      </c>
      <c r="AG1912" s="56" t="s">
        <v>13</v>
      </c>
      <c r="AH1912" s="56" t="s">
        <v>13</v>
      </c>
    </row>
    <row r="1913" spans="1:34" ht="24.9" customHeight="1" x14ac:dyDescent="0.3">
      <c r="A1913" s="59" t="s">
        <v>4456</v>
      </c>
      <c r="B1913" s="60" t="s">
        <v>4455</v>
      </c>
      <c r="C1913" s="57" t="s">
        <v>254</v>
      </c>
      <c r="D1913" s="57"/>
      <c r="E1913" s="57">
        <v>0</v>
      </c>
      <c r="F1913" s="57">
        <v>1</v>
      </c>
      <c r="G1913" s="57">
        <v>0</v>
      </c>
      <c r="H1913" s="57">
        <v>1</v>
      </c>
      <c r="I1913" s="57">
        <v>12</v>
      </c>
      <c r="J1913" s="104">
        <v>8.3333333333333329E-2</v>
      </c>
      <c r="K1913" s="56" t="s">
        <v>4457</v>
      </c>
      <c r="L1913" s="57" t="s">
        <v>4458</v>
      </c>
      <c r="M1913" s="57" t="s">
        <v>4459</v>
      </c>
      <c r="N1913" s="57" t="s">
        <v>7377</v>
      </c>
      <c r="O1913" s="57"/>
      <c r="P1913" s="57"/>
      <c r="Q1913" s="57"/>
      <c r="R1913" s="57" t="s">
        <v>236</v>
      </c>
      <c r="S1913" s="56" t="s">
        <v>257</v>
      </c>
      <c r="T1913" s="61" t="s">
        <v>13</v>
      </c>
      <c r="U1913" s="56" t="s">
        <v>7330</v>
      </c>
      <c r="V1913" s="61" t="s">
        <v>13</v>
      </c>
      <c r="W1913" s="61" t="s">
        <v>13</v>
      </c>
      <c r="X1913" s="61" t="s">
        <v>13</v>
      </c>
      <c r="Y1913" s="61" t="s">
        <v>13</v>
      </c>
      <c r="Z1913" s="61" t="s">
        <v>13</v>
      </c>
      <c r="AA1913" s="61" t="s">
        <v>13</v>
      </c>
      <c r="AB1913" s="61" t="s">
        <v>13</v>
      </c>
      <c r="AC1913" s="56" t="s">
        <v>13</v>
      </c>
      <c r="AD1913" s="56" t="s">
        <v>7330</v>
      </c>
      <c r="AE1913" s="56" t="s">
        <v>13</v>
      </c>
      <c r="AF1913" s="56" t="s">
        <v>13</v>
      </c>
      <c r="AG1913" s="56" t="s">
        <v>13</v>
      </c>
      <c r="AH1913" s="56" t="s">
        <v>13</v>
      </c>
    </row>
    <row r="1914" spans="1:34" ht="24.9" customHeight="1" x14ac:dyDescent="0.3">
      <c r="A1914" s="54" t="s">
        <v>5370</v>
      </c>
      <c r="B1914" s="55" t="s">
        <v>5354</v>
      </c>
      <c r="C1914" s="56" t="s">
        <v>5357</v>
      </c>
      <c r="D1914" s="56"/>
      <c r="E1914" s="56">
        <v>6</v>
      </c>
      <c r="F1914" s="56">
        <v>2</v>
      </c>
      <c r="G1914" s="56">
        <v>4</v>
      </c>
      <c r="H1914" s="56">
        <v>12</v>
      </c>
      <c r="I1914" s="56">
        <v>19</v>
      </c>
      <c r="J1914" s="104">
        <v>0.63157894736842102</v>
      </c>
      <c r="K1914" s="56" t="s">
        <v>5371</v>
      </c>
      <c r="L1914" s="56" t="s">
        <v>5358</v>
      </c>
      <c r="M1914" s="56" t="s">
        <v>202</v>
      </c>
      <c r="N1914" s="56" t="s">
        <v>7378</v>
      </c>
      <c r="O1914" s="56"/>
      <c r="P1914" s="56"/>
      <c r="Q1914" s="56"/>
      <c r="R1914" s="56" t="s">
        <v>18</v>
      </c>
      <c r="S1914" s="56" t="s">
        <v>113</v>
      </c>
      <c r="T1914" s="58" t="s">
        <v>7330</v>
      </c>
      <c r="U1914" s="56" t="s">
        <v>13</v>
      </c>
      <c r="V1914" s="58" t="s">
        <v>13</v>
      </c>
      <c r="W1914" s="58" t="s">
        <v>7330</v>
      </c>
      <c r="X1914" s="58" t="s">
        <v>13</v>
      </c>
      <c r="Y1914" s="58" t="s">
        <v>13</v>
      </c>
      <c r="Z1914" s="58" t="s">
        <v>13</v>
      </c>
      <c r="AA1914" s="58" t="s">
        <v>13</v>
      </c>
      <c r="AB1914" s="58" t="s">
        <v>13</v>
      </c>
      <c r="AC1914" s="56" t="s">
        <v>13</v>
      </c>
      <c r="AD1914" s="56" t="s">
        <v>13</v>
      </c>
      <c r="AE1914" s="56" t="s">
        <v>13</v>
      </c>
      <c r="AF1914" s="56" t="s">
        <v>13</v>
      </c>
      <c r="AG1914" s="56" t="s">
        <v>13</v>
      </c>
      <c r="AH1914" s="56" t="s">
        <v>13</v>
      </c>
    </row>
    <row r="1915" spans="1:34" ht="24.9" customHeight="1" x14ac:dyDescent="0.3">
      <c r="A1915" s="54" t="s">
        <v>2558</v>
      </c>
      <c r="B1915" s="55" t="s">
        <v>2556</v>
      </c>
      <c r="C1915" s="56" t="s">
        <v>2560</v>
      </c>
      <c r="D1915" s="56" t="s">
        <v>2557</v>
      </c>
      <c r="E1915" s="56">
        <v>1</v>
      </c>
      <c r="F1915" s="56">
        <v>0</v>
      </c>
      <c r="G1915" s="56">
        <v>0</v>
      </c>
      <c r="H1915" s="56">
        <v>1</v>
      </c>
      <c r="I1915" s="56">
        <v>12</v>
      </c>
      <c r="J1915" s="104">
        <v>8.3333333333333329E-2</v>
      </c>
      <c r="K1915" s="56" t="s">
        <v>2559</v>
      </c>
      <c r="L1915" s="56" t="s">
        <v>2561</v>
      </c>
      <c r="M1915" s="56" t="s">
        <v>2562</v>
      </c>
      <c r="N1915" s="56" t="s">
        <v>7387</v>
      </c>
      <c r="O1915" s="56"/>
      <c r="P1915" s="56"/>
      <c r="Q1915" s="56"/>
      <c r="R1915" s="56" t="s">
        <v>18</v>
      </c>
      <c r="S1915" s="57" t="s">
        <v>418</v>
      </c>
      <c r="T1915" s="58" t="s">
        <v>7330</v>
      </c>
      <c r="U1915" s="56" t="s">
        <v>13</v>
      </c>
      <c r="V1915" s="58" t="s">
        <v>13</v>
      </c>
      <c r="W1915" s="58" t="s">
        <v>7330</v>
      </c>
      <c r="X1915" s="58" t="s">
        <v>13</v>
      </c>
      <c r="Y1915" s="58" t="s">
        <v>13</v>
      </c>
      <c r="Z1915" s="58" t="s">
        <v>13</v>
      </c>
      <c r="AA1915" s="58" t="s">
        <v>13</v>
      </c>
      <c r="AB1915" s="58" t="s">
        <v>13</v>
      </c>
      <c r="AC1915" s="56" t="s">
        <v>13</v>
      </c>
      <c r="AD1915" s="56" t="s">
        <v>13</v>
      </c>
      <c r="AE1915" s="56" t="s">
        <v>13</v>
      </c>
      <c r="AF1915" s="56" t="s">
        <v>13</v>
      </c>
      <c r="AG1915" s="56" t="s">
        <v>13</v>
      </c>
      <c r="AH1915" s="56" t="s">
        <v>13</v>
      </c>
    </row>
    <row r="1916" spans="1:34" ht="24.9" customHeight="1" x14ac:dyDescent="0.3">
      <c r="A1916" s="59" t="s">
        <v>5976</v>
      </c>
      <c r="B1916" s="60" t="s">
        <v>5974</v>
      </c>
      <c r="C1916" s="57" t="s">
        <v>5978</v>
      </c>
      <c r="D1916" s="57" t="s">
        <v>5975</v>
      </c>
      <c r="E1916" s="57">
        <v>1</v>
      </c>
      <c r="F1916" s="57">
        <v>1</v>
      </c>
      <c r="G1916" s="57">
        <v>0</v>
      </c>
      <c r="H1916" s="57">
        <v>2</v>
      </c>
      <c r="I1916" s="57">
        <v>17</v>
      </c>
      <c r="J1916" s="104">
        <v>0.11764705882352941</v>
      </c>
      <c r="K1916" s="56" t="s">
        <v>5977</v>
      </c>
      <c r="L1916" s="57" t="s">
        <v>5979</v>
      </c>
      <c r="M1916" s="57" t="s">
        <v>5978</v>
      </c>
      <c r="N1916" s="57">
        <v>100</v>
      </c>
      <c r="O1916" s="57"/>
      <c r="P1916" s="57"/>
      <c r="Q1916" s="57"/>
      <c r="R1916" s="57" t="s">
        <v>18</v>
      </c>
      <c r="S1916" s="57" t="s">
        <v>418</v>
      </c>
      <c r="T1916" s="61" t="s">
        <v>13</v>
      </c>
      <c r="U1916" s="56" t="s">
        <v>7330</v>
      </c>
      <c r="V1916" s="61" t="s">
        <v>13</v>
      </c>
      <c r="W1916" s="61" t="s">
        <v>13</v>
      </c>
      <c r="X1916" s="61" t="s">
        <v>7330</v>
      </c>
      <c r="Y1916" s="61" t="s">
        <v>13</v>
      </c>
      <c r="Z1916" s="61" t="s">
        <v>13</v>
      </c>
      <c r="AA1916" s="61" t="s">
        <v>13</v>
      </c>
      <c r="AB1916" s="61" t="s">
        <v>13</v>
      </c>
      <c r="AC1916" s="56" t="s">
        <v>13</v>
      </c>
      <c r="AD1916" s="56" t="s">
        <v>13</v>
      </c>
      <c r="AE1916" s="56" t="s">
        <v>13</v>
      </c>
      <c r="AF1916" s="56" t="s">
        <v>13</v>
      </c>
      <c r="AG1916" s="56" t="s">
        <v>13</v>
      </c>
      <c r="AH1916" s="56" t="s">
        <v>13</v>
      </c>
    </row>
    <row r="1917" spans="1:34" ht="24.9" customHeight="1" x14ac:dyDescent="0.3">
      <c r="A1917" s="59" t="s">
        <v>4829</v>
      </c>
      <c r="B1917" s="60" t="s">
        <v>4827</v>
      </c>
      <c r="C1917" s="57" t="s">
        <v>4831</v>
      </c>
      <c r="D1917" s="57" t="s">
        <v>4828</v>
      </c>
      <c r="E1917" s="57">
        <v>0</v>
      </c>
      <c r="F1917" s="57">
        <v>1</v>
      </c>
      <c r="G1917" s="57">
        <v>0</v>
      </c>
      <c r="H1917" s="57">
        <v>1</v>
      </c>
      <c r="I1917" s="57">
        <v>16</v>
      </c>
      <c r="J1917" s="104">
        <v>6.25E-2</v>
      </c>
      <c r="K1917" s="56" t="s">
        <v>4830</v>
      </c>
      <c r="L1917" s="57" t="s">
        <v>4832</v>
      </c>
      <c r="M1917" s="57" t="s">
        <v>4831</v>
      </c>
      <c r="N1917" s="57" t="s">
        <v>7374</v>
      </c>
      <c r="O1917" s="57"/>
      <c r="P1917" s="57"/>
      <c r="Q1917" s="57"/>
      <c r="R1917" s="57" t="s">
        <v>18</v>
      </c>
      <c r="S1917" s="56" t="s">
        <v>534</v>
      </c>
      <c r="T1917" s="61" t="s">
        <v>13</v>
      </c>
      <c r="U1917" s="56" t="s">
        <v>7330</v>
      </c>
      <c r="V1917" s="61" t="s">
        <v>13</v>
      </c>
      <c r="W1917" s="61" t="s">
        <v>13</v>
      </c>
      <c r="X1917" s="61" t="s">
        <v>7330</v>
      </c>
      <c r="Y1917" s="61" t="s">
        <v>13</v>
      </c>
      <c r="Z1917" s="61" t="s">
        <v>13</v>
      </c>
      <c r="AA1917" s="58" t="s">
        <v>7330</v>
      </c>
      <c r="AB1917" s="61" t="s">
        <v>13</v>
      </c>
      <c r="AC1917" s="56" t="s">
        <v>13</v>
      </c>
      <c r="AD1917" s="56" t="s">
        <v>13</v>
      </c>
      <c r="AE1917" s="56" t="s">
        <v>13</v>
      </c>
      <c r="AF1917" s="56" t="s">
        <v>13</v>
      </c>
      <c r="AG1917" s="56" t="s">
        <v>13</v>
      </c>
      <c r="AH1917" s="56" t="s">
        <v>13</v>
      </c>
    </row>
    <row r="1918" spans="1:34" ht="24.9" customHeight="1" x14ac:dyDescent="0.3">
      <c r="A1918" s="54" t="s">
        <v>2957</v>
      </c>
      <c r="B1918" s="55" t="s">
        <v>2949</v>
      </c>
      <c r="C1918" s="56" t="s">
        <v>2600</v>
      </c>
      <c r="D1918" s="56" t="s">
        <v>2950</v>
      </c>
      <c r="E1918" s="56">
        <v>4</v>
      </c>
      <c r="F1918" s="56">
        <v>2</v>
      </c>
      <c r="G1918" s="56">
        <v>6</v>
      </c>
      <c r="H1918" s="56">
        <v>12</v>
      </c>
      <c r="I1918" s="56">
        <v>25</v>
      </c>
      <c r="J1918" s="104">
        <v>0.48</v>
      </c>
      <c r="K1918" s="56" t="s">
        <v>2958</v>
      </c>
      <c r="L1918" s="56" t="s">
        <v>2953</v>
      </c>
      <c r="M1918" s="56" t="s">
        <v>2954</v>
      </c>
      <c r="N1918" s="56" t="s">
        <v>7387</v>
      </c>
      <c r="O1918" s="56"/>
      <c r="P1918" s="56"/>
      <c r="Q1918" s="56"/>
      <c r="R1918" s="56" t="s">
        <v>18</v>
      </c>
      <c r="S1918" s="56" t="s">
        <v>465</v>
      </c>
      <c r="T1918" s="58" t="s">
        <v>13</v>
      </c>
      <c r="U1918" s="56" t="s">
        <v>13</v>
      </c>
      <c r="V1918" s="58" t="s">
        <v>7330</v>
      </c>
      <c r="W1918" s="58" t="s">
        <v>7330</v>
      </c>
      <c r="X1918" s="58" t="s">
        <v>13</v>
      </c>
      <c r="Y1918" s="58" t="s">
        <v>13</v>
      </c>
      <c r="Z1918" s="58" t="s">
        <v>7330</v>
      </c>
      <c r="AA1918" s="58" t="s">
        <v>13</v>
      </c>
      <c r="AB1918" s="58" t="s">
        <v>13</v>
      </c>
      <c r="AC1918" s="56" t="s">
        <v>13</v>
      </c>
      <c r="AD1918" s="56" t="s">
        <v>13</v>
      </c>
      <c r="AE1918" s="56" t="s">
        <v>7330</v>
      </c>
      <c r="AF1918" s="56" t="s">
        <v>7330</v>
      </c>
      <c r="AG1918" s="56" t="s">
        <v>13</v>
      </c>
      <c r="AH1918" s="56" t="s">
        <v>13</v>
      </c>
    </row>
    <row r="1919" spans="1:34" ht="24.9" customHeight="1" x14ac:dyDescent="0.3">
      <c r="A1919" s="54" t="s">
        <v>4986</v>
      </c>
      <c r="B1919" s="55" t="s">
        <v>4984</v>
      </c>
      <c r="C1919" s="56" t="s">
        <v>4988</v>
      </c>
      <c r="D1919" s="56" t="s">
        <v>4985</v>
      </c>
      <c r="E1919" s="56">
        <v>0</v>
      </c>
      <c r="F1919" s="56">
        <v>0</v>
      </c>
      <c r="G1919" s="56">
        <v>1</v>
      </c>
      <c r="H1919" s="56">
        <v>1</v>
      </c>
      <c r="I1919" s="56">
        <v>4</v>
      </c>
      <c r="J1919" s="104">
        <v>0.25</v>
      </c>
      <c r="K1919" s="56" t="s">
        <v>4987</v>
      </c>
      <c r="L1919" s="56" t="s">
        <v>4989</v>
      </c>
      <c r="M1919" s="56" t="s">
        <v>4988</v>
      </c>
      <c r="N1919" s="56">
        <v>99</v>
      </c>
      <c r="O1919" s="56"/>
      <c r="P1919" s="56"/>
      <c r="Q1919" s="56"/>
      <c r="R1919" s="56" t="s">
        <v>112</v>
      </c>
      <c r="S1919" s="56" t="s">
        <v>113</v>
      </c>
      <c r="T1919" s="58" t="s">
        <v>13</v>
      </c>
      <c r="U1919" s="56" t="s">
        <v>13</v>
      </c>
      <c r="V1919" s="58" t="s">
        <v>7330</v>
      </c>
      <c r="W1919" s="58" t="s">
        <v>13</v>
      </c>
      <c r="X1919" s="58" t="s">
        <v>13</v>
      </c>
      <c r="Y1919" s="58" t="s">
        <v>7330</v>
      </c>
      <c r="Z1919" s="58" t="s">
        <v>13</v>
      </c>
      <c r="AA1919" s="58" t="s">
        <v>7330</v>
      </c>
      <c r="AB1919" s="58" t="s">
        <v>13</v>
      </c>
      <c r="AC1919" s="56" t="s">
        <v>13</v>
      </c>
      <c r="AD1919" s="56" t="s">
        <v>13</v>
      </c>
      <c r="AE1919" s="56" t="s">
        <v>7330</v>
      </c>
      <c r="AF1919" s="56" t="s">
        <v>13</v>
      </c>
      <c r="AG1919" s="56" t="s">
        <v>13</v>
      </c>
      <c r="AH1919" s="56" t="s">
        <v>13</v>
      </c>
    </row>
    <row r="1920" spans="1:34" ht="24.9" customHeight="1" x14ac:dyDescent="0.3">
      <c r="A1920" s="54" t="s">
        <v>546</v>
      </c>
      <c r="B1920" s="55" t="s">
        <v>545</v>
      </c>
      <c r="C1920" s="56" t="s">
        <v>548</v>
      </c>
      <c r="D1920" s="56"/>
      <c r="E1920" s="56">
        <v>2</v>
      </c>
      <c r="F1920" s="56">
        <v>0</v>
      </c>
      <c r="G1920" s="56">
        <v>0</v>
      </c>
      <c r="H1920" s="56">
        <v>2</v>
      </c>
      <c r="I1920" s="56">
        <v>13</v>
      </c>
      <c r="J1920" s="104">
        <v>0.15384615384615385</v>
      </c>
      <c r="K1920" s="56" t="s">
        <v>547</v>
      </c>
      <c r="L1920" s="56" t="s">
        <v>549</v>
      </c>
      <c r="M1920" s="56" t="s">
        <v>548</v>
      </c>
      <c r="N1920" s="56" t="s">
        <v>7372</v>
      </c>
      <c r="O1920" s="56"/>
      <c r="P1920" s="56"/>
      <c r="Q1920" s="56"/>
      <c r="R1920" s="56" t="s">
        <v>18</v>
      </c>
      <c r="S1920" s="56" t="s">
        <v>102</v>
      </c>
      <c r="T1920" s="58" t="s">
        <v>7330</v>
      </c>
      <c r="U1920" s="56" t="s">
        <v>13</v>
      </c>
      <c r="V1920" s="58" t="s">
        <v>13</v>
      </c>
      <c r="W1920" s="58" t="s">
        <v>7330</v>
      </c>
      <c r="X1920" s="58" t="s">
        <v>13</v>
      </c>
      <c r="Y1920" s="58" t="s">
        <v>13</v>
      </c>
      <c r="Z1920" s="58" t="s">
        <v>13</v>
      </c>
      <c r="AA1920" s="58" t="s">
        <v>13</v>
      </c>
      <c r="AB1920" s="58" t="s">
        <v>13</v>
      </c>
      <c r="AC1920" s="56" t="s">
        <v>7330</v>
      </c>
      <c r="AD1920" s="56" t="s">
        <v>13</v>
      </c>
      <c r="AE1920" s="56" t="s">
        <v>13</v>
      </c>
      <c r="AF1920" s="56" t="s">
        <v>13</v>
      </c>
      <c r="AG1920" s="56" t="s">
        <v>13</v>
      </c>
      <c r="AH1920" s="56" t="s">
        <v>13</v>
      </c>
    </row>
    <row r="1921" spans="1:34" ht="24.9" customHeight="1" x14ac:dyDescent="0.3">
      <c r="A1921" s="54" t="s">
        <v>4589</v>
      </c>
      <c r="B1921" s="55" t="s">
        <v>4575</v>
      </c>
      <c r="C1921" s="56" t="s">
        <v>4579</v>
      </c>
      <c r="D1921" s="56" t="s">
        <v>4576</v>
      </c>
      <c r="E1921" s="56">
        <v>3</v>
      </c>
      <c r="F1921" s="56">
        <v>3</v>
      </c>
      <c r="G1921" s="56">
        <v>2</v>
      </c>
      <c r="H1921" s="56">
        <v>8</v>
      </c>
      <c r="I1921" s="56">
        <v>52</v>
      </c>
      <c r="J1921" s="104">
        <v>0.15384615384615385</v>
      </c>
      <c r="K1921" s="56" t="s">
        <v>4590</v>
      </c>
      <c r="L1921" s="56" t="s">
        <v>4580</v>
      </c>
      <c r="M1921" s="56" t="s">
        <v>4581</v>
      </c>
      <c r="N1921" s="56">
        <v>100</v>
      </c>
      <c r="O1921" s="56"/>
      <c r="P1921" s="56"/>
      <c r="Q1921" s="56"/>
      <c r="R1921" s="56" t="s">
        <v>18</v>
      </c>
      <c r="S1921" s="57" t="s">
        <v>534</v>
      </c>
      <c r="T1921" s="58" t="s">
        <v>13</v>
      </c>
      <c r="U1921" s="56" t="s">
        <v>13</v>
      </c>
      <c r="V1921" s="58" t="s">
        <v>7330</v>
      </c>
      <c r="W1921" s="58" t="s">
        <v>13</v>
      </c>
      <c r="X1921" s="58" t="s">
        <v>13</v>
      </c>
      <c r="Y1921" s="58" t="s">
        <v>7330</v>
      </c>
      <c r="Z1921" s="58" t="s">
        <v>13</v>
      </c>
      <c r="AA1921" s="58" t="s">
        <v>13</v>
      </c>
      <c r="AB1921" s="58" t="s">
        <v>7330</v>
      </c>
      <c r="AC1921" s="56" t="s">
        <v>13</v>
      </c>
      <c r="AD1921" s="56" t="s">
        <v>13</v>
      </c>
      <c r="AE1921" s="56" t="s">
        <v>7330</v>
      </c>
      <c r="AF1921" s="56" t="s">
        <v>13</v>
      </c>
      <c r="AG1921" s="56" t="s">
        <v>13</v>
      </c>
      <c r="AH1921" s="56" t="s">
        <v>7330</v>
      </c>
    </row>
    <row r="1922" spans="1:34" ht="24.9" customHeight="1" x14ac:dyDescent="0.3">
      <c r="A1922" s="59" t="s">
        <v>6292</v>
      </c>
      <c r="B1922" s="60" t="s">
        <v>6290</v>
      </c>
      <c r="C1922" s="57" t="s">
        <v>6294</v>
      </c>
      <c r="D1922" s="57" t="s">
        <v>6291</v>
      </c>
      <c r="E1922" s="57">
        <v>1</v>
      </c>
      <c r="F1922" s="57">
        <v>1</v>
      </c>
      <c r="G1922" s="57">
        <v>0</v>
      </c>
      <c r="H1922" s="57">
        <v>2</v>
      </c>
      <c r="I1922" s="57">
        <v>56</v>
      </c>
      <c r="J1922" s="104">
        <v>3.5714285714285712E-2</v>
      </c>
      <c r="K1922" s="56" t="s">
        <v>6293</v>
      </c>
      <c r="L1922" s="57" t="s">
        <v>6295</v>
      </c>
      <c r="M1922" s="57" t="s">
        <v>6294</v>
      </c>
      <c r="N1922" s="57" t="s">
        <v>7387</v>
      </c>
      <c r="O1922" s="57"/>
      <c r="P1922" s="57"/>
      <c r="Q1922" s="57"/>
      <c r="R1922" s="57" t="s">
        <v>18</v>
      </c>
      <c r="S1922" s="57" t="s">
        <v>403</v>
      </c>
      <c r="T1922" s="61" t="s">
        <v>13</v>
      </c>
      <c r="U1922" s="56" t="s">
        <v>7330</v>
      </c>
      <c r="V1922" s="61" t="s">
        <v>13</v>
      </c>
      <c r="W1922" s="61" t="s">
        <v>13</v>
      </c>
      <c r="X1922" s="61" t="s">
        <v>13</v>
      </c>
      <c r="Y1922" s="61" t="s">
        <v>13</v>
      </c>
      <c r="Z1922" s="61" t="s">
        <v>13</v>
      </c>
      <c r="AA1922" s="58" t="s">
        <v>7330</v>
      </c>
      <c r="AB1922" s="61" t="s">
        <v>13</v>
      </c>
      <c r="AC1922" s="56" t="s">
        <v>13</v>
      </c>
      <c r="AD1922" s="56" t="s">
        <v>13</v>
      </c>
      <c r="AE1922" s="56" t="s">
        <v>13</v>
      </c>
      <c r="AF1922" s="56" t="s">
        <v>13</v>
      </c>
      <c r="AG1922" s="56" t="s">
        <v>13</v>
      </c>
      <c r="AH1922" s="56" t="s">
        <v>13</v>
      </c>
    </row>
    <row r="1923" spans="1:34" ht="24.9" customHeight="1" x14ac:dyDescent="0.3">
      <c r="A1923" s="54" t="s">
        <v>4591</v>
      </c>
      <c r="B1923" s="55" t="s">
        <v>4575</v>
      </c>
      <c r="C1923" s="56" t="s">
        <v>4579</v>
      </c>
      <c r="D1923" s="56" t="s">
        <v>4576</v>
      </c>
      <c r="E1923" s="56">
        <v>3</v>
      </c>
      <c r="F1923" s="56">
        <v>3</v>
      </c>
      <c r="G1923" s="56">
        <v>2</v>
      </c>
      <c r="H1923" s="56">
        <v>8</v>
      </c>
      <c r="I1923" s="56">
        <v>52</v>
      </c>
      <c r="J1923" s="104">
        <v>0.15384615384615385</v>
      </c>
      <c r="K1923" s="56" t="s">
        <v>4592</v>
      </c>
      <c r="L1923" s="56" t="s">
        <v>4580</v>
      </c>
      <c r="M1923" s="56" t="s">
        <v>4581</v>
      </c>
      <c r="N1923" s="56">
        <v>100</v>
      </c>
      <c r="O1923" s="56"/>
      <c r="P1923" s="56"/>
      <c r="Q1923" s="56"/>
      <c r="R1923" s="56" t="s">
        <v>18</v>
      </c>
      <c r="S1923" s="57" t="s">
        <v>534</v>
      </c>
      <c r="T1923" s="58" t="s">
        <v>7330</v>
      </c>
      <c r="U1923" s="56" t="s">
        <v>13</v>
      </c>
      <c r="V1923" s="58" t="s">
        <v>13</v>
      </c>
      <c r="W1923" s="58" t="s">
        <v>7330</v>
      </c>
      <c r="X1923" s="58" t="s">
        <v>13</v>
      </c>
      <c r="Y1923" s="58" t="s">
        <v>13</v>
      </c>
      <c r="Z1923" s="58" t="s">
        <v>13</v>
      </c>
      <c r="AA1923" s="58" t="s">
        <v>13</v>
      </c>
      <c r="AB1923" s="58" t="s">
        <v>13</v>
      </c>
      <c r="AC1923" s="56" t="s">
        <v>7330</v>
      </c>
      <c r="AD1923" s="56" t="s">
        <v>13</v>
      </c>
      <c r="AE1923" s="56" t="s">
        <v>13</v>
      </c>
      <c r="AF1923" s="56" t="s">
        <v>7330</v>
      </c>
      <c r="AG1923" s="56" t="s">
        <v>13</v>
      </c>
      <c r="AH1923" s="56" t="s">
        <v>13</v>
      </c>
    </row>
    <row r="1924" spans="1:34" ht="24.9" customHeight="1" x14ac:dyDescent="0.3">
      <c r="A1924" s="59" t="s">
        <v>1186</v>
      </c>
      <c r="B1924" s="60" t="s">
        <v>1184</v>
      </c>
      <c r="C1924" s="57" t="s">
        <v>1188</v>
      </c>
      <c r="D1924" s="57" t="s">
        <v>1185</v>
      </c>
      <c r="E1924" s="57">
        <v>0</v>
      </c>
      <c r="F1924" s="57">
        <v>2</v>
      </c>
      <c r="G1924" s="57">
        <v>0</v>
      </c>
      <c r="H1924" s="57">
        <v>2</v>
      </c>
      <c r="I1924" s="57">
        <v>9</v>
      </c>
      <c r="J1924" s="104">
        <v>0.22222222222222221</v>
      </c>
      <c r="K1924" s="56" t="s">
        <v>1187</v>
      </c>
      <c r="L1924" s="57" t="s">
        <v>1189</v>
      </c>
      <c r="M1924" s="57" t="s">
        <v>1188</v>
      </c>
      <c r="N1924" s="57">
        <v>100</v>
      </c>
      <c r="O1924" s="57"/>
      <c r="P1924" s="57"/>
      <c r="Q1924" s="57"/>
      <c r="R1924" s="57" t="s">
        <v>18</v>
      </c>
      <c r="S1924" s="57" t="s">
        <v>55</v>
      </c>
      <c r="T1924" s="61" t="s">
        <v>13</v>
      </c>
      <c r="U1924" s="56" t="s">
        <v>7330</v>
      </c>
      <c r="V1924" s="61" t="s">
        <v>13</v>
      </c>
      <c r="W1924" s="61" t="s">
        <v>13</v>
      </c>
      <c r="X1924" s="61" t="s">
        <v>13</v>
      </c>
      <c r="Y1924" s="61" t="s">
        <v>13</v>
      </c>
      <c r="Z1924" s="61" t="s">
        <v>13</v>
      </c>
      <c r="AA1924" s="61" t="s">
        <v>13</v>
      </c>
      <c r="AB1924" s="61" t="s">
        <v>13</v>
      </c>
      <c r="AC1924" s="56" t="s">
        <v>13</v>
      </c>
      <c r="AD1924" s="56" t="s">
        <v>7330</v>
      </c>
      <c r="AE1924" s="56" t="s">
        <v>13</v>
      </c>
      <c r="AF1924" s="56" t="s">
        <v>13</v>
      </c>
      <c r="AG1924" s="56" t="s">
        <v>13</v>
      </c>
      <c r="AH1924" s="56" t="s">
        <v>13</v>
      </c>
    </row>
    <row r="1925" spans="1:34" ht="24.9" customHeight="1" x14ac:dyDescent="0.3">
      <c r="A1925" s="54" t="s">
        <v>4351</v>
      </c>
      <c r="B1925" s="55" t="s">
        <v>4344</v>
      </c>
      <c r="C1925" s="56" t="s">
        <v>4348</v>
      </c>
      <c r="D1925" s="56" t="s">
        <v>4345</v>
      </c>
      <c r="E1925" s="56">
        <v>11</v>
      </c>
      <c r="F1925" s="56">
        <v>1</v>
      </c>
      <c r="G1925" s="56">
        <v>8</v>
      </c>
      <c r="H1925" s="56">
        <v>20</v>
      </c>
      <c r="I1925" s="56">
        <v>47</v>
      </c>
      <c r="J1925" s="104">
        <v>0.43</v>
      </c>
      <c r="K1925" s="56" t="s">
        <v>4352</v>
      </c>
      <c r="L1925" s="56" t="s">
        <v>4349</v>
      </c>
      <c r="M1925" s="56" t="s">
        <v>4350</v>
      </c>
      <c r="N1925" s="56" t="s">
        <v>7372</v>
      </c>
      <c r="O1925" s="56"/>
      <c r="P1925" s="56"/>
      <c r="Q1925" s="56"/>
      <c r="R1925" s="56" t="s">
        <v>18</v>
      </c>
      <c r="S1925" s="56" t="s">
        <v>465</v>
      </c>
      <c r="T1925" s="58" t="s">
        <v>13</v>
      </c>
      <c r="U1925" s="56" t="s">
        <v>13</v>
      </c>
      <c r="V1925" s="58" t="s">
        <v>7330</v>
      </c>
      <c r="W1925" s="58" t="s">
        <v>7330</v>
      </c>
      <c r="X1925" s="58" t="s">
        <v>13</v>
      </c>
      <c r="Y1925" s="58" t="s">
        <v>13</v>
      </c>
      <c r="Z1925" s="58" t="s">
        <v>7330</v>
      </c>
      <c r="AA1925" s="58" t="s">
        <v>13</v>
      </c>
      <c r="AB1925" s="58" t="s">
        <v>13</v>
      </c>
      <c r="AC1925" s="56" t="s">
        <v>13</v>
      </c>
      <c r="AD1925" s="56" t="s">
        <v>13</v>
      </c>
      <c r="AE1925" s="56" t="s">
        <v>7330</v>
      </c>
      <c r="AF1925" s="56" t="s">
        <v>7330</v>
      </c>
      <c r="AG1925" s="56" t="s">
        <v>13</v>
      </c>
      <c r="AH1925" s="56" t="s">
        <v>13</v>
      </c>
    </row>
    <row r="1926" spans="1:34" ht="24.9" customHeight="1" x14ac:dyDescent="0.3">
      <c r="A1926" s="59" t="s">
        <v>6030</v>
      </c>
      <c r="B1926" s="60" t="s">
        <v>6028</v>
      </c>
      <c r="C1926" s="57" t="s">
        <v>6032</v>
      </c>
      <c r="D1926" s="57" t="s">
        <v>6029</v>
      </c>
      <c r="E1926" s="57">
        <v>1</v>
      </c>
      <c r="F1926" s="57">
        <v>1</v>
      </c>
      <c r="G1926" s="57">
        <v>3</v>
      </c>
      <c r="H1926" s="57">
        <v>5</v>
      </c>
      <c r="I1926" s="57">
        <v>23</v>
      </c>
      <c r="J1926" s="104">
        <v>0.21739130434782608</v>
      </c>
      <c r="K1926" s="56" t="s">
        <v>6031</v>
      </c>
      <c r="L1926" s="56" t="s">
        <v>6033</v>
      </c>
      <c r="M1926" s="56" t="s">
        <v>6034</v>
      </c>
      <c r="N1926" s="56">
        <v>100</v>
      </c>
      <c r="O1926" s="56"/>
      <c r="P1926" s="56"/>
      <c r="Q1926" s="56"/>
      <c r="R1926" s="57" t="s">
        <v>18</v>
      </c>
      <c r="S1926" s="56" t="s">
        <v>680</v>
      </c>
      <c r="T1926" s="61" t="s">
        <v>13</v>
      </c>
      <c r="U1926" s="56" t="s">
        <v>7330</v>
      </c>
      <c r="V1926" s="61" t="s">
        <v>13</v>
      </c>
      <c r="W1926" s="61" t="s">
        <v>13</v>
      </c>
      <c r="X1926" s="61" t="s">
        <v>13</v>
      </c>
      <c r="Y1926" s="61" t="s">
        <v>13</v>
      </c>
      <c r="Z1926" s="61" t="s">
        <v>13</v>
      </c>
      <c r="AA1926" s="58" t="s">
        <v>7330</v>
      </c>
      <c r="AB1926" s="61" t="s">
        <v>13</v>
      </c>
      <c r="AC1926" s="56" t="s">
        <v>13</v>
      </c>
      <c r="AD1926" s="56" t="s">
        <v>13</v>
      </c>
      <c r="AE1926" s="56" t="s">
        <v>13</v>
      </c>
      <c r="AF1926" s="56" t="s">
        <v>13</v>
      </c>
      <c r="AG1926" s="56" t="s">
        <v>7330</v>
      </c>
      <c r="AH1926" s="56" t="s">
        <v>13</v>
      </c>
    </row>
    <row r="1927" spans="1:34" ht="24.9" customHeight="1" x14ac:dyDescent="0.3">
      <c r="A1927" s="54" t="s">
        <v>196</v>
      </c>
      <c r="B1927" s="55" t="s">
        <v>189</v>
      </c>
      <c r="C1927" s="56" t="s">
        <v>192</v>
      </c>
      <c r="D1927" s="56"/>
      <c r="E1927" s="56">
        <v>0</v>
      </c>
      <c r="F1927" s="56">
        <v>1</v>
      </c>
      <c r="G1927" s="56">
        <v>1</v>
      </c>
      <c r="H1927" s="56">
        <v>2</v>
      </c>
      <c r="I1927" s="56">
        <v>6</v>
      </c>
      <c r="J1927" s="104">
        <v>0.33333333333333331</v>
      </c>
      <c r="K1927" s="56" t="s">
        <v>197</v>
      </c>
      <c r="L1927" s="57" t="s">
        <v>193</v>
      </c>
      <c r="M1927" s="57" t="s">
        <v>194</v>
      </c>
      <c r="N1927" s="57" t="s">
        <v>7377</v>
      </c>
      <c r="O1927" s="57"/>
      <c r="P1927" s="57"/>
      <c r="Q1927" s="57"/>
      <c r="R1927" s="56" t="s">
        <v>177</v>
      </c>
      <c r="S1927" s="56" t="s">
        <v>195</v>
      </c>
      <c r="T1927" s="58" t="s">
        <v>13</v>
      </c>
      <c r="U1927" s="56" t="s">
        <v>13</v>
      </c>
      <c r="V1927" s="58" t="s">
        <v>7330</v>
      </c>
      <c r="W1927" s="58" t="s">
        <v>13</v>
      </c>
      <c r="X1927" s="58" t="s">
        <v>13</v>
      </c>
      <c r="Y1927" s="58" t="s">
        <v>7330</v>
      </c>
      <c r="Z1927" s="58" t="s">
        <v>13</v>
      </c>
      <c r="AA1927" s="58" t="s">
        <v>13</v>
      </c>
      <c r="AB1927" s="58" t="s">
        <v>7330</v>
      </c>
      <c r="AC1927" s="56" t="s">
        <v>13</v>
      </c>
      <c r="AD1927" s="56" t="s">
        <v>13</v>
      </c>
      <c r="AE1927" s="56" t="s">
        <v>7330</v>
      </c>
      <c r="AF1927" s="56" t="s">
        <v>13</v>
      </c>
      <c r="AG1927" s="56" t="s">
        <v>13</v>
      </c>
      <c r="AH1927" s="56" t="s">
        <v>7330</v>
      </c>
    </row>
    <row r="1928" spans="1:34" ht="24.9" customHeight="1" x14ac:dyDescent="0.3">
      <c r="A1928" s="54" t="s">
        <v>6160</v>
      </c>
      <c r="B1928" s="55" t="s">
        <v>6153</v>
      </c>
      <c r="C1928" s="56" t="s">
        <v>6157</v>
      </c>
      <c r="D1928" s="56" t="s">
        <v>6154</v>
      </c>
      <c r="E1928" s="56">
        <v>3</v>
      </c>
      <c r="F1928" s="56">
        <v>1</v>
      </c>
      <c r="G1928" s="56">
        <v>5</v>
      </c>
      <c r="H1928" s="56">
        <v>9</v>
      </c>
      <c r="I1928" s="56">
        <v>24</v>
      </c>
      <c r="J1928" s="104">
        <v>0.375</v>
      </c>
      <c r="K1928" s="56" t="s">
        <v>6161</v>
      </c>
      <c r="L1928" s="56" t="s">
        <v>6158</v>
      </c>
      <c r="M1928" s="56" t="s">
        <v>6159</v>
      </c>
      <c r="N1928" s="56">
        <v>100</v>
      </c>
      <c r="O1928" s="56"/>
      <c r="P1928" s="56"/>
      <c r="Q1928" s="56"/>
      <c r="R1928" s="56" t="s">
        <v>18</v>
      </c>
      <c r="S1928" s="56" t="s">
        <v>644</v>
      </c>
      <c r="T1928" s="58" t="s">
        <v>13</v>
      </c>
      <c r="U1928" s="56" t="s">
        <v>13</v>
      </c>
      <c r="V1928" s="58" t="s">
        <v>7330</v>
      </c>
      <c r="W1928" s="58" t="s">
        <v>13</v>
      </c>
      <c r="X1928" s="58" t="s">
        <v>13</v>
      </c>
      <c r="Y1928" s="58" t="s">
        <v>7330</v>
      </c>
      <c r="Z1928" s="58" t="s">
        <v>13</v>
      </c>
      <c r="AA1928" s="58" t="s">
        <v>13</v>
      </c>
      <c r="AB1928" s="58" t="s">
        <v>7330</v>
      </c>
      <c r="AC1928" s="56" t="s">
        <v>13</v>
      </c>
      <c r="AD1928" s="56" t="s">
        <v>13</v>
      </c>
      <c r="AE1928" s="56" t="s">
        <v>7330</v>
      </c>
      <c r="AF1928" s="56" t="s">
        <v>13</v>
      </c>
      <c r="AG1928" s="56" t="s">
        <v>13</v>
      </c>
      <c r="AH1928" s="56" t="s">
        <v>7330</v>
      </c>
    </row>
    <row r="1929" spans="1:34" ht="24.9" customHeight="1" x14ac:dyDescent="0.3">
      <c r="A1929" s="54" t="s">
        <v>5012</v>
      </c>
      <c r="B1929" s="55" t="s">
        <v>5005</v>
      </c>
      <c r="C1929" s="56" t="s">
        <v>5009</v>
      </c>
      <c r="D1929" s="56" t="s">
        <v>5006</v>
      </c>
      <c r="E1929" s="56">
        <v>2</v>
      </c>
      <c r="F1929" s="56">
        <v>0</v>
      </c>
      <c r="G1929" s="56">
        <v>1</v>
      </c>
      <c r="H1929" s="56">
        <v>3</v>
      </c>
      <c r="I1929" s="56">
        <v>18</v>
      </c>
      <c r="J1929" s="104">
        <v>0.16666666666666666</v>
      </c>
      <c r="K1929" s="56" t="s">
        <v>5013</v>
      </c>
      <c r="L1929" s="56" t="s">
        <v>5010</v>
      </c>
      <c r="M1929" s="56" t="s">
        <v>5011</v>
      </c>
      <c r="N1929" s="56" t="s">
        <v>7374</v>
      </c>
      <c r="O1929" s="56"/>
      <c r="P1929" s="56"/>
      <c r="Q1929" s="56"/>
      <c r="R1929" s="56" t="s">
        <v>177</v>
      </c>
      <c r="S1929" s="56" t="s">
        <v>195</v>
      </c>
      <c r="T1929" s="58" t="s">
        <v>7330</v>
      </c>
      <c r="U1929" s="56" t="s">
        <v>13</v>
      </c>
      <c r="V1929" s="58" t="s">
        <v>13</v>
      </c>
      <c r="W1929" s="58" t="s">
        <v>7330</v>
      </c>
      <c r="X1929" s="58" t="s">
        <v>13</v>
      </c>
      <c r="Y1929" s="58" t="s">
        <v>13</v>
      </c>
      <c r="Z1929" s="58" t="s">
        <v>13</v>
      </c>
      <c r="AA1929" s="58" t="s">
        <v>13</v>
      </c>
      <c r="AB1929" s="58" t="s">
        <v>13</v>
      </c>
      <c r="AC1929" s="56" t="s">
        <v>13</v>
      </c>
      <c r="AD1929" s="56" t="s">
        <v>13</v>
      </c>
      <c r="AE1929" s="56" t="s">
        <v>13</v>
      </c>
      <c r="AF1929" s="56" t="s">
        <v>13</v>
      </c>
      <c r="AG1929" s="56" t="s">
        <v>13</v>
      </c>
      <c r="AH1929" s="56" t="s">
        <v>13</v>
      </c>
    </row>
    <row r="1930" spans="1:34" ht="24.9" customHeight="1" x14ac:dyDescent="0.3">
      <c r="A1930" s="54" t="s">
        <v>4316</v>
      </c>
      <c r="B1930" s="55" t="s">
        <v>4307</v>
      </c>
      <c r="C1930" s="56" t="s">
        <v>4311</v>
      </c>
      <c r="D1930" s="56" t="s">
        <v>4308</v>
      </c>
      <c r="E1930" s="56">
        <v>3</v>
      </c>
      <c r="F1930" s="56">
        <v>0</v>
      </c>
      <c r="G1930" s="56">
        <v>5</v>
      </c>
      <c r="H1930" s="56">
        <v>8</v>
      </c>
      <c r="I1930" s="56">
        <v>26</v>
      </c>
      <c r="J1930" s="104">
        <v>0.30769230769230771</v>
      </c>
      <c r="K1930" s="56" t="s">
        <v>4317</v>
      </c>
      <c r="L1930" s="56" t="s">
        <v>4312</v>
      </c>
      <c r="M1930" s="56" t="s">
        <v>4313</v>
      </c>
      <c r="N1930" s="56">
        <v>100</v>
      </c>
      <c r="O1930" s="56"/>
      <c r="P1930" s="56"/>
      <c r="Q1930" s="56"/>
      <c r="R1930" s="56" t="s">
        <v>18</v>
      </c>
      <c r="S1930" s="56" t="s">
        <v>465</v>
      </c>
      <c r="T1930" s="58" t="s">
        <v>13</v>
      </c>
      <c r="U1930" s="56" t="s">
        <v>13</v>
      </c>
      <c r="V1930" s="58" t="s">
        <v>7330</v>
      </c>
      <c r="W1930" s="58" t="s">
        <v>13</v>
      </c>
      <c r="X1930" s="58" t="s">
        <v>13</v>
      </c>
      <c r="Y1930" s="58" t="s">
        <v>7330</v>
      </c>
      <c r="Z1930" s="58" t="s">
        <v>13</v>
      </c>
      <c r="AA1930" s="58" t="s">
        <v>13</v>
      </c>
      <c r="AB1930" s="58" t="s">
        <v>7330</v>
      </c>
      <c r="AC1930" s="56" t="s">
        <v>13</v>
      </c>
      <c r="AD1930" s="56" t="s">
        <v>13</v>
      </c>
      <c r="AE1930" s="56" t="s">
        <v>7330</v>
      </c>
      <c r="AF1930" s="56" t="s">
        <v>13</v>
      </c>
      <c r="AG1930" s="56" t="s">
        <v>13</v>
      </c>
      <c r="AH1930" s="56" t="s">
        <v>7330</v>
      </c>
    </row>
    <row r="1931" spans="1:34" ht="24.9" customHeight="1" x14ac:dyDescent="0.3">
      <c r="A1931" s="54" t="s">
        <v>3271</v>
      </c>
      <c r="B1931" s="55" t="s">
        <v>3264</v>
      </c>
      <c r="C1931" s="56" t="s">
        <v>401</v>
      </c>
      <c r="D1931" s="56"/>
      <c r="E1931" s="56">
        <v>2</v>
      </c>
      <c r="F1931" s="56">
        <v>1</v>
      </c>
      <c r="G1931" s="56">
        <v>1</v>
      </c>
      <c r="H1931" s="56">
        <v>4</v>
      </c>
      <c r="I1931" s="56">
        <v>15</v>
      </c>
      <c r="J1931" s="104">
        <v>0.26666666666666666</v>
      </c>
      <c r="K1931" s="56" t="s">
        <v>3272</v>
      </c>
      <c r="L1931" s="56" t="s">
        <v>3267</v>
      </c>
      <c r="M1931" s="56" t="s">
        <v>3268</v>
      </c>
      <c r="N1931" s="56">
        <v>100</v>
      </c>
      <c r="O1931" s="56"/>
      <c r="P1931" s="56"/>
      <c r="Q1931" s="56"/>
      <c r="R1931" s="56" t="s">
        <v>18</v>
      </c>
      <c r="S1931" s="56" t="s">
        <v>403</v>
      </c>
      <c r="T1931" s="58" t="s">
        <v>7330</v>
      </c>
      <c r="U1931" s="56" t="s">
        <v>13</v>
      </c>
      <c r="V1931" s="58" t="s">
        <v>13</v>
      </c>
      <c r="W1931" s="58" t="s">
        <v>7330</v>
      </c>
      <c r="X1931" s="58" t="s">
        <v>13</v>
      </c>
      <c r="Y1931" s="58" t="s">
        <v>13</v>
      </c>
      <c r="Z1931" s="58" t="s">
        <v>7330</v>
      </c>
      <c r="AA1931" s="58" t="s">
        <v>13</v>
      </c>
      <c r="AB1931" s="58" t="s">
        <v>13</v>
      </c>
      <c r="AC1931" s="56" t="s">
        <v>13</v>
      </c>
      <c r="AD1931" s="56" t="s">
        <v>13</v>
      </c>
      <c r="AE1931" s="56" t="s">
        <v>13</v>
      </c>
      <c r="AF1931" s="56" t="s">
        <v>13</v>
      </c>
      <c r="AG1931" s="56" t="s">
        <v>13</v>
      </c>
      <c r="AH1931" s="56" t="s">
        <v>13</v>
      </c>
    </row>
    <row r="1932" spans="1:34" ht="24.9" customHeight="1" x14ac:dyDescent="0.3">
      <c r="A1932" s="54" t="s">
        <v>4962</v>
      </c>
      <c r="B1932" s="55" t="s">
        <v>4960</v>
      </c>
      <c r="C1932" s="56" t="s">
        <v>4964</v>
      </c>
      <c r="D1932" s="56" t="s">
        <v>4961</v>
      </c>
      <c r="E1932" s="56">
        <v>0</v>
      </c>
      <c r="F1932" s="56">
        <v>0</v>
      </c>
      <c r="G1932" s="56">
        <v>2</v>
      </c>
      <c r="H1932" s="56">
        <v>2</v>
      </c>
      <c r="I1932" s="56">
        <v>7</v>
      </c>
      <c r="J1932" s="104">
        <v>0.2857142857142857</v>
      </c>
      <c r="K1932" s="56" t="s">
        <v>4963</v>
      </c>
      <c r="L1932" s="56" t="s">
        <v>4965</v>
      </c>
      <c r="M1932" s="56" t="s">
        <v>4964</v>
      </c>
      <c r="N1932" s="56">
        <v>100</v>
      </c>
      <c r="O1932" s="56"/>
      <c r="P1932" s="56"/>
      <c r="Q1932" s="56"/>
      <c r="R1932" s="56" t="s">
        <v>18</v>
      </c>
      <c r="S1932" s="56" t="s">
        <v>102</v>
      </c>
      <c r="T1932" s="58" t="s">
        <v>13</v>
      </c>
      <c r="U1932" s="56" t="s">
        <v>13</v>
      </c>
      <c r="V1932" s="58" t="s">
        <v>7330</v>
      </c>
      <c r="W1932" s="58" t="s">
        <v>13</v>
      </c>
      <c r="X1932" s="58" t="s">
        <v>13</v>
      </c>
      <c r="Y1932" s="58" t="s">
        <v>7330</v>
      </c>
      <c r="Z1932" s="58" t="s">
        <v>13</v>
      </c>
      <c r="AA1932" s="58" t="s">
        <v>13</v>
      </c>
      <c r="AB1932" s="58" t="s">
        <v>7330</v>
      </c>
      <c r="AC1932" s="56" t="s">
        <v>13</v>
      </c>
      <c r="AD1932" s="56" t="s">
        <v>13</v>
      </c>
      <c r="AE1932" s="56" t="s">
        <v>7330</v>
      </c>
      <c r="AF1932" s="56" t="s">
        <v>13</v>
      </c>
      <c r="AG1932" s="56" t="s">
        <v>13</v>
      </c>
      <c r="AH1932" s="56" t="s">
        <v>7330</v>
      </c>
    </row>
    <row r="1933" spans="1:34" ht="24.9" customHeight="1" x14ac:dyDescent="0.3">
      <c r="A1933" s="54" t="s">
        <v>4336</v>
      </c>
      <c r="B1933" s="55" t="s">
        <v>4331</v>
      </c>
      <c r="C1933" s="56" t="s">
        <v>110</v>
      </c>
      <c r="D1933" s="56"/>
      <c r="E1933" s="56">
        <v>1</v>
      </c>
      <c r="F1933" s="56">
        <v>1</v>
      </c>
      <c r="G1933" s="56">
        <v>3</v>
      </c>
      <c r="H1933" s="56">
        <v>5</v>
      </c>
      <c r="I1933" s="56">
        <v>19</v>
      </c>
      <c r="J1933" s="104">
        <v>0.26315789473684209</v>
      </c>
      <c r="K1933" s="56" t="s">
        <v>4337</v>
      </c>
      <c r="L1933" s="56" t="s">
        <v>4334</v>
      </c>
      <c r="M1933" s="56" t="s">
        <v>110</v>
      </c>
      <c r="N1933" s="56" t="s">
        <v>7375</v>
      </c>
      <c r="O1933" s="56" t="s">
        <v>17920</v>
      </c>
      <c r="P1933" s="56" t="s">
        <v>4335</v>
      </c>
      <c r="Q1933" s="56" t="s">
        <v>7375</v>
      </c>
      <c r="R1933" s="56" t="s">
        <v>112</v>
      </c>
      <c r="S1933" s="56" t="s">
        <v>130</v>
      </c>
      <c r="T1933" s="58" t="s">
        <v>13</v>
      </c>
      <c r="U1933" s="56" t="s">
        <v>13</v>
      </c>
      <c r="V1933" s="58" t="s">
        <v>7330</v>
      </c>
      <c r="W1933" s="58" t="s">
        <v>13</v>
      </c>
      <c r="X1933" s="58" t="s">
        <v>13</v>
      </c>
      <c r="Y1933" s="58" t="s">
        <v>7330</v>
      </c>
      <c r="Z1933" s="58" t="s">
        <v>13</v>
      </c>
      <c r="AA1933" s="58" t="s">
        <v>13</v>
      </c>
      <c r="AB1933" s="58" t="s">
        <v>7330</v>
      </c>
      <c r="AC1933" s="56" t="s">
        <v>13</v>
      </c>
      <c r="AD1933" s="56" t="s">
        <v>7330</v>
      </c>
      <c r="AE1933" s="56" t="s">
        <v>13</v>
      </c>
      <c r="AF1933" s="56" t="s">
        <v>13</v>
      </c>
      <c r="AG1933" s="56" t="s">
        <v>7330</v>
      </c>
      <c r="AH1933" s="56" t="s">
        <v>13</v>
      </c>
    </row>
    <row r="1934" spans="1:34" ht="24.9" customHeight="1" x14ac:dyDescent="0.3">
      <c r="A1934" s="54" t="s">
        <v>6692</v>
      </c>
      <c r="B1934" s="55" t="s">
        <v>6686</v>
      </c>
      <c r="C1934" s="56" t="s">
        <v>6690</v>
      </c>
      <c r="D1934" s="56" t="s">
        <v>6687</v>
      </c>
      <c r="E1934" s="56">
        <v>3</v>
      </c>
      <c r="F1934" s="56">
        <v>1</v>
      </c>
      <c r="G1934" s="56">
        <v>5</v>
      </c>
      <c r="H1934" s="56">
        <v>9</v>
      </c>
      <c r="I1934" s="56">
        <v>27</v>
      </c>
      <c r="J1934" s="104">
        <v>0.33333333333333331</v>
      </c>
      <c r="K1934" s="56" t="s">
        <v>6693</v>
      </c>
      <c r="L1934" s="56" t="s">
        <v>6691</v>
      </c>
      <c r="M1934" s="56" t="s">
        <v>6690</v>
      </c>
      <c r="N1934" s="56" t="s">
        <v>7387</v>
      </c>
      <c r="O1934" s="56"/>
      <c r="P1934" s="56"/>
      <c r="Q1934" s="56"/>
      <c r="R1934" s="56" t="s">
        <v>18</v>
      </c>
      <c r="S1934" s="56" t="s">
        <v>465</v>
      </c>
      <c r="T1934" s="58" t="s">
        <v>13</v>
      </c>
      <c r="U1934" s="56" t="s">
        <v>13</v>
      </c>
      <c r="V1934" s="58" t="s">
        <v>7330</v>
      </c>
      <c r="W1934" s="58" t="s">
        <v>13</v>
      </c>
      <c r="X1934" s="58" t="s">
        <v>13</v>
      </c>
      <c r="Y1934" s="58" t="s">
        <v>7330</v>
      </c>
      <c r="Z1934" s="58" t="s">
        <v>13</v>
      </c>
      <c r="AA1934" s="58" t="s">
        <v>7330</v>
      </c>
      <c r="AB1934" s="58" t="s">
        <v>13</v>
      </c>
      <c r="AC1934" s="56" t="s">
        <v>13</v>
      </c>
      <c r="AD1934" s="56" t="s">
        <v>13</v>
      </c>
      <c r="AE1934" s="56" t="s">
        <v>13</v>
      </c>
      <c r="AF1934" s="56" t="s">
        <v>13</v>
      </c>
      <c r="AG1934" s="56" t="s">
        <v>13</v>
      </c>
      <c r="AH1934" s="56" t="s">
        <v>13</v>
      </c>
    </row>
    <row r="1935" spans="1:34" ht="24.9" customHeight="1" x14ac:dyDescent="0.3">
      <c r="A1935" s="54" t="s">
        <v>1824</v>
      </c>
      <c r="B1935" s="55" t="s">
        <v>1816</v>
      </c>
      <c r="C1935" s="56" t="s">
        <v>1820</v>
      </c>
      <c r="D1935" s="56" t="s">
        <v>1817</v>
      </c>
      <c r="E1935" s="56">
        <v>2</v>
      </c>
      <c r="F1935" s="56">
        <v>1</v>
      </c>
      <c r="G1935" s="56">
        <v>1</v>
      </c>
      <c r="H1935" s="56">
        <v>4</v>
      </c>
      <c r="I1935" s="56">
        <v>24</v>
      </c>
      <c r="J1935" s="104">
        <v>0.16666666666666666</v>
      </c>
      <c r="K1935" s="56" t="s">
        <v>1825</v>
      </c>
      <c r="L1935" s="56" t="s">
        <v>1821</v>
      </c>
      <c r="M1935" s="56" t="s">
        <v>1820</v>
      </c>
      <c r="N1935" s="56" t="s">
        <v>7372</v>
      </c>
      <c r="O1935" s="56"/>
      <c r="P1935" s="56"/>
      <c r="Q1935" s="56"/>
      <c r="R1935" s="56" t="s">
        <v>18</v>
      </c>
      <c r="S1935" s="57" t="s">
        <v>102</v>
      </c>
      <c r="T1935" s="58" t="s">
        <v>7330</v>
      </c>
      <c r="U1935" s="56" t="s">
        <v>13</v>
      </c>
      <c r="V1935" s="58" t="s">
        <v>13</v>
      </c>
      <c r="W1935" s="58" t="s">
        <v>7330</v>
      </c>
      <c r="X1935" s="58" t="s">
        <v>13</v>
      </c>
      <c r="Y1935" s="58" t="s">
        <v>13</v>
      </c>
      <c r="Z1935" s="58" t="s">
        <v>13</v>
      </c>
      <c r="AA1935" s="58" t="s">
        <v>13</v>
      </c>
      <c r="AB1935" s="58" t="s">
        <v>13</v>
      </c>
      <c r="AC1935" s="56" t="s">
        <v>13</v>
      </c>
      <c r="AD1935" s="56" t="s">
        <v>13</v>
      </c>
      <c r="AE1935" s="56" t="s">
        <v>13</v>
      </c>
      <c r="AF1935" s="56" t="s">
        <v>13</v>
      </c>
      <c r="AG1935" s="56" t="s">
        <v>13</v>
      </c>
      <c r="AH1935" s="56" t="s">
        <v>13</v>
      </c>
    </row>
    <row r="1936" spans="1:34" ht="24.9" customHeight="1" x14ac:dyDescent="0.3">
      <c r="A1936" s="59" t="s">
        <v>4776</v>
      </c>
      <c r="B1936" s="60" t="s">
        <v>4775</v>
      </c>
      <c r="C1936" s="57" t="s">
        <v>110</v>
      </c>
      <c r="D1936" s="57"/>
      <c r="E1936" s="57">
        <v>1</v>
      </c>
      <c r="F1936" s="57">
        <v>1</v>
      </c>
      <c r="G1936" s="57">
        <v>0</v>
      </c>
      <c r="H1936" s="57">
        <v>2</v>
      </c>
      <c r="I1936" s="57">
        <v>13</v>
      </c>
      <c r="J1936" s="104">
        <v>0.15384615384615385</v>
      </c>
      <c r="K1936" s="56" t="s">
        <v>4777</v>
      </c>
      <c r="L1936" s="57" t="s">
        <v>4778</v>
      </c>
      <c r="M1936" s="57" t="s">
        <v>4779</v>
      </c>
      <c r="N1936" s="57">
        <v>100</v>
      </c>
      <c r="O1936" s="57" t="s">
        <v>4780</v>
      </c>
      <c r="P1936" s="57" t="s">
        <v>4781</v>
      </c>
      <c r="Q1936" s="57" t="s">
        <v>7391</v>
      </c>
      <c r="R1936" s="57" t="s">
        <v>18</v>
      </c>
      <c r="S1936" s="57" t="s">
        <v>403</v>
      </c>
      <c r="T1936" s="61" t="s">
        <v>13</v>
      </c>
      <c r="U1936" s="56" t="s">
        <v>7330</v>
      </c>
      <c r="V1936" s="61" t="s">
        <v>13</v>
      </c>
      <c r="W1936" s="61" t="s">
        <v>13</v>
      </c>
      <c r="X1936" s="61" t="s">
        <v>13</v>
      </c>
      <c r="Y1936" s="61" t="s">
        <v>13</v>
      </c>
      <c r="Z1936" s="61" t="s">
        <v>13</v>
      </c>
      <c r="AA1936" s="58" t="s">
        <v>7330</v>
      </c>
      <c r="AB1936" s="61" t="s">
        <v>13</v>
      </c>
      <c r="AC1936" s="56" t="s">
        <v>13</v>
      </c>
      <c r="AD1936" s="56" t="s">
        <v>13</v>
      </c>
      <c r="AE1936" s="56" t="s">
        <v>13</v>
      </c>
      <c r="AF1936" s="56" t="s">
        <v>13</v>
      </c>
      <c r="AG1936" s="56" t="s">
        <v>13</v>
      </c>
      <c r="AH1936" s="56" t="s">
        <v>13</v>
      </c>
    </row>
    <row r="1937" spans="1:34" ht="24.9" customHeight="1" x14ac:dyDescent="0.3">
      <c r="A1937" s="54" t="s">
        <v>6005</v>
      </c>
      <c r="B1937" s="55" t="s">
        <v>5996</v>
      </c>
      <c r="C1937" s="56" t="s">
        <v>6000</v>
      </c>
      <c r="D1937" s="56" t="s">
        <v>5997</v>
      </c>
      <c r="E1937" s="56">
        <v>3</v>
      </c>
      <c r="F1937" s="56">
        <v>2</v>
      </c>
      <c r="G1937" s="56">
        <v>2</v>
      </c>
      <c r="H1937" s="56">
        <v>7</v>
      </c>
      <c r="I1937" s="56">
        <v>57</v>
      </c>
      <c r="J1937" s="104">
        <v>0.12280701754385964</v>
      </c>
      <c r="K1937" s="56" t="s">
        <v>6006</v>
      </c>
      <c r="L1937" s="56" t="s">
        <v>6001</v>
      </c>
      <c r="M1937" s="56" t="s">
        <v>6002</v>
      </c>
      <c r="N1937" s="56">
        <v>100</v>
      </c>
      <c r="O1937" s="56"/>
      <c r="P1937" s="56"/>
      <c r="Q1937" s="56"/>
      <c r="R1937" s="56" t="s">
        <v>18</v>
      </c>
      <c r="S1937" s="56" t="s">
        <v>534</v>
      </c>
      <c r="T1937" s="58" t="s">
        <v>13</v>
      </c>
      <c r="U1937" s="56" t="s">
        <v>13</v>
      </c>
      <c r="V1937" s="58" t="s">
        <v>7330</v>
      </c>
      <c r="W1937" s="58" t="s">
        <v>13</v>
      </c>
      <c r="X1937" s="58" t="s">
        <v>13</v>
      </c>
      <c r="Y1937" s="58" t="s">
        <v>7330</v>
      </c>
      <c r="Z1937" s="58" t="s">
        <v>13</v>
      </c>
      <c r="AA1937" s="58" t="s">
        <v>13</v>
      </c>
      <c r="AB1937" s="58" t="s">
        <v>13</v>
      </c>
      <c r="AC1937" s="56" t="s">
        <v>13</v>
      </c>
      <c r="AD1937" s="56" t="s">
        <v>13</v>
      </c>
      <c r="AE1937" s="56" t="s">
        <v>13</v>
      </c>
      <c r="AF1937" s="56" t="s">
        <v>13</v>
      </c>
      <c r="AG1937" s="56" t="s">
        <v>13</v>
      </c>
      <c r="AH1937" s="56" t="s">
        <v>13</v>
      </c>
    </row>
    <row r="1938" spans="1:34" ht="24.9" customHeight="1" x14ac:dyDescent="0.3">
      <c r="A1938" s="54" t="s">
        <v>4569</v>
      </c>
      <c r="B1938" s="55" t="s">
        <v>4565</v>
      </c>
      <c r="C1938" s="56" t="s">
        <v>663</v>
      </c>
      <c r="D1938" s="56"/>
      <c r="E1938" s="56">
        <v>0</v>
      </c>
      <c r="F1938" s="56">
        <v>1</v>
      </c>
      <c r="G1938" s="56">
        <v>1</v>
      </c>
      <c r="H1938" s="56">
        <v>2</v>
      </c>
      <c r="I1938" s="56">
        <v>5</v>
      </c>
      <c r="J1938" s="104">
        <v>0.4</v>
      </c>
      <c r="K1938" s="56" t="s">
        <v>4570</v>
      </c>
      <c r="L1938" s="56" t="s">
        <v>4568</v>
      </c>
      <c r="M1938" s="56" t="s">
        <v>665</v>
      </c>
      <c r="N1938" s="56">
        <v>100</v>
      </c>
      <c r="O1938" s="56"/>
      <c r="P1938" s="56"/>
      <c r="Q1938" s="56"/>
      <c r="R1938" s="56" t="s">
        <v>18</v>
      </c>
      <c r="S1938" s="56" t="s">
        <v>149</v>
      </c>
      <c r="T1938" s="58" t="s">
        <v>13</v>
      </c>
      <c r="U1938" s="56" t="s">
        <v>13</v>
      </c>
      <c r="V1938" s="58" t="s">
        <v>7330</v>
      </c>
      <c r="W1938" s="58" t="s">
        <v>13</v>
      </c>
      <c r="X1938" s="58" t="s">
        <v>13</v>
      </c>
      <c r="Y1938" s="58" t="s">
        <v>7330</v>
      </c>
      <c r="Z1938" s="58" t="s">
        <v>13</v>
      </c>
      <c r="AA1938" s="58" t="s">
        <v>13</v>
      </c>
      <c r="AB1938" s="58" t="s">
        <v>7330</v>
      </c>
      <c r="AC1938" s="56" t="s">
        <v>13</v>
      </c>
      <c r="AD1938" s="56" t="s">
        <v>7330</v>
      </c>
      <c r="AE1938" s="56" t="s">
        <v>13</v>
      </c>
      <c r="AF1938" s="56" t="s">
        <v>13</v>
      </c>
      <c r="AG1938" s="56" t="s">
        <v>13</v>
      </c>
      <c r="AH1938" s="56" t="s">
        <v>7330</v>
      </c>
    </row>
    <row r="1939" spans="1:34" ht="24.9" customHeight="1" x14ac:dyDescent="0.3">
      <c r="A1939" s="54" t="s">
        <v>2984</v>
      </c>
      <c r="B1939" s="55" t="s">
        <v>2982</v>
      </c>
      <c r="C1939" s="56" t="s">
        <v>2986</v>
      </c>
      <c r="D1939" s="56" t="s">
        <v>2983</v>
      </c>
      <c r="E1939" s="56">
        <v>3</v>
      </c>
      <c r="F1939" s="56">
        <v>0</v>
      </c>
      <c r="G1939" s="56">
        <v>0</v>
      </c>
      <c r="H1939" s="56">
        <v>3</v>
      </c>
      <c r="I1939" s="56">
        <v>18</v>
      </c>
      <c r="J1939" s="104">
        <v>0.16666666666666666</v>
      </c>
      <c r="K1939" s="56" t="s">
        <v>2985</v>
      </c>
      <c r="L1939" s="56" t="s">
        <v>2987</v>
      </c>
      <c r="M1939" s="56" t="s">
        <v>2986</v>
      </c>
      <c r="N1939" s="56">
        <v>100</v>
      </c>
      <c r="O1939" s="56"/>
      <c r="P1939" s="56"/>
      <c r="Q1939" s="56"/>
      <c r="R1939" s="56" t="s">
        <v>18</v>
      </c>
      <c r="S1939" s="56" t="s">
        <v>534</v>
      </c>
      <c r="T1939" s="58" t="s">
        <v>7330</v>
      </c>
      <c r="U1939" s="56" t="s">
        <v>13</v>
      </c>
      <c r="V1939" s="58" t="s">
        <v>13</v>
      </c>
      <c r="W1939" s="58" t="s">
        <v>7330</v>
      </c>
      <c r="X1939" s="58" t="s">
        <v>13</v>
      </c>
      <c r="Y1939" s="58" t="s">
        <v>13</v>
      </c>
      <c r="Z1939" s="58" t="s">
        <v>13</v>
      </c>
      <c r="AA1939" s="58" t="s">
        <v>13</v>
      </c>
      <c r="AB1939" s="58" t="s">
        <v>13</v>
      </c>
      <c r="AC1939" s="56" t="s">
        <v>13</v>
      </c>
      <c r="AD1939" s="56" t="s">
        <v>13</v>
      </c>
      <c r="AE1939" s="56" t="s">
        <v>13</v>
      </c>
      <c r="AF1939" s="56" t="s">
        <v>13</v>
      </c>
      <c r="AG1939" s="56" t="s">
        <v>13</v>
      </c>
      <c r="AH1939" s="56" t="s">
        <v>13</v>
      </c>
    </row>
    <row r="1940" spans="1:34" ht="24.9" customHeight="1" x14ac:dyDescent="0.3">
      <c r="A1940" s="54" t="s">
        <v>6604</v>
      </c>
      <c r="B1940" s="55" t="s">
        <v>6596</v>
      </c>
      <c r="C1940" s="56" t="s">
        <v>6600</v>
      </c>
      <c r="D1940" s="56" t="s">
        <v>6597</v>
      </c>
      <c r="E1940" s="56">
        <v>3</v>
      </c>
      <c r="F1940" s="56">
        <v>0</v>
      </c>
      <c r="G1940" s="56">
        <v>2</v>
      </c>
      <c r="H1940" s="56">
        <v>5</v>
      </c>
      <c r="I1940" s="56">
        <v>14</v>
      </c>
      <c r="J1940" s="104">
        <v>0.35714285714285715</v>
      </c>
      <c r="K1940" s="56" t="s">
        <v>6605</v>
      </c>
      <c r="L1940" s="56" t="s">
        <v>6601</v>
      </c>
      <c r="M1940" s="56" t="s">
        <v>6600</v>
      </c>
      <c r="N1940" s="56" t="s">
        <v>7374</v>
      </c>
      <c r="O1940" s="56"/>
      <c r="P1940" s="56"/>
      <c r="Q1940" s="56"/>
      <c r="R1940" s="56" t="s">
        <v>18</v>
      </c>
      <c r="S1940" s="57" t="s">
        <v>418</v>
      </c>
      <c r="T1940" s="58" t="s">
        <v>7330</v>
      </c>
      <c r="U1940" s="56" t="s">
        <v>13</v>
      </c>
      <c r="V1940" s="58" t="s">
        <v>13</v>
      </c>
      <c r="W1940" s="58" t="s">
        <v>7330</v>
      </c>
      <c r="X1940" s="58" t="s">
        <v>13</v>
      </c>
      <c r="Y1940" s="58" t="s">
        <v>13</v>
      </c>
      <c r="Z1940" s="58" t="s">
        <v>13</v>
      </c>
      <c r="AA1940" s="58" t="s">
        <v>13</v>
      </c>
      <c r="AB1940" s="58" t="s">
        <v>13</v>
      </c>
      <c r="AC1940" s="56" t="s">
        <v>13</v>
      </c>
      <c r="AD1940" s="56" t="s">
        <v>13</v>
      </c>
      <c r="AE1940" s="56" t="s">
        <v>13</v>
      </c>
      <c r="AF1940" s="56" t="s">
        <v>13</v>
      </c>
      <c r="AG1940" s="56" t="s">
        <v>13</v>
      </c>
      <c r="AH1940" s="56" t="s">
        <v>13</v>
      </c>
    </row>
    <row r="1941" spans="1:34" ht="24.9" customHeight="1" x14ac:dyDescent="0.3">
      <c r="A1941" s="59" t="s">
        <v>4577</v>
      </c>
      <c r="B1941" s="60" t="s">
        <v>4575</v>
      </c>
      <c r="C1941" s="57" t="s">
        <v>4579</v>
      </c>
      <c r="D1941" s="57" t="s">
        <v>4576</v>
      </c>
      <c r="E1941" s="57">
        <v>3</v>
      </c>
      <c r="F1941" s="57">
        <v>3</v>
      </c>
      <c r="G1941" s="57">
        <v>2</v>
      </c>
      <c r="H1941" s="57">
        <v>8</v>
      </c>
      <c r="I1941" s="57">
        <v>52</v>
      </c>
      <c r="J1941" s="104">
        <v>0.15384615384615385</v>
      </c>
      <c r="K1941" s="56" t="s">
        <v>4578</v>
      </c>
      <c r="L1941" s="57" t="s">
        <v>4580</v>
      </c>
      <c r="M1941" s="57" t="s">
        <v>4581</v>
      </c>
      <c r="N1941" s="57">
        <v>100</v>
      </c>
      <c r="O1941" s="57"/>
      <c r="P1941" s="57"/>
      <c r="Q1941" s="57"/>
      <c r="R1941" s="57" t="s">
        <v>18</v>
      </c>
      <c r="S1941" s="57" t="s">
        <v>534</v>
      </c>
      <c r="T1941" s="61" t="s">
        <v>13</v>
      </c>
      <c r="U1941" s="56" t="s">
        <v>7330</v>
      </c>
      <c r="V1941" s="61" t="s">
        <v>13</v>
      </c>
      <c r="W1941" s="61" t="s">
        <v>13</v>
      </c>
      <c r="X1941" s="61" t="s">
        <v>7330</v>
      </c>
      <c r="Y1941" s="61" t="s">
        <v>13</v>
      </c>
      <c r="Z1941" s="61" t="s">
        <v>13</v>
      </c>
      <c r="AA1941" s="61" t="s">
        <v>13</v>
      </c>
      <c r="AB1941" s="61" t="s">
        <v>13</v>
      </c>
      <c r="AC1941" s="56" t="s">
        <v>13</v>
      </c>
      <c r="AD1941" s="56" t="s">
        <v>13</v>
      </c>
      <c r="AE1941" s="56" t="s">
        <v>13</v>
      </c>
      <c r="AF1941" s="56" t="s">
        <v>13</v>
      </c>
      <c r="AG1941" s="56" t="s">
        <v>13</v>
      </c>
      <c r="AH1941" s="56" t="s">
        <v>13</v>
      </c>
    </row>
    <row r="1942" spans="1:34" ht="24.9" customHeight="1" x14ac:dyDescent="0.3">
      <c r="A1942" s="59" t="s">
        <v>1568</v>
      </c>
      <c r="B1942" s="60" t="s">
        <v>1566</v>
      </c>
      <c r="C1942" s="57" t="s">
        <v>1570</v>
      </c>
      <c r="D1942" s="57" t="s">
        <v>1567</v>
      </c>
      <c r="E1942" s="57">
        <v>0</v>
      </c>
      <c r="F1942" s="57">
        <v>4</v>
      </c>
      <c r="G1942" s="57">
        <v>0</v>
      </c>
      <c r="H1942" s="57">
        <v>4</v>
      </c>
      <c r="I1942" s="57">
        <v>35</v>
      </c>
      <c r="J1942" s="104">
        <v>0.11428571428571428</v>
      </c>
      <c r="K1942" s="56" t="s">
        <v>1569</v>
      </c>
      <c r="L1942" s="57" t="s">
        <v>1571</v>
      </c>
      <c r="M1942" s="57" t="s">
        <v>1570</v>
      </c>
      <c r="N1942" s="57">
        <v>100</v>
      </c>
      <c r="O1942" s="57"/>
      <c r="P1942" s="57"/>
      <c r="Q1942" s="57"/>
      <c r="R1942" s="57" t="s">
        <v>18</v>
      </c>
      <c r="S1942" s="57" t="s">
        <v>55</v>
      </c>
      <c r="T1942" s="61" t="s">
        <v>13</v>
      </c>
      <c r="U1942" s="56" t="s">
        <v>7330</v>
      </c>
      <c r="V1942" s="61" t="s">
        <v>13</v>
      </c>
      <c r="W1942" s="61" t="s">
        <v>13</v>
      </c>
      <c r="X1942" s="61" t="s">
        <v>7330</v>
      </c>
      <c r="Y1942" s="61" t="s">
        <v>13</v>
      </c>
      <c r="Z1942" s="61" t="s">
        <v>13</v>
      </c>
      <c r="AA1942" s="58" t="s">
        <v>7330</v>
      </c>
      <c r="AB1942" s="61" t="s">
        <v>13</v>
      </c>
      <c r="AC1942" s="56" t="s">
        <v>13</v>
      </c>
      <c r="AD1942" s="56" t="s">
        <v>13</v>
      </c>
      <c r="AE1942" s="56" t="s">
        <v>13</v>
      </c>
      <c r="AF1942" s="56" t="s">
        <v>13</v>
      </c>
      <c r="AG1942" s="56" t="s">
        <v>13</v>
      </c>
      <c r="AH1942" s="56" t="s">
        <v>13</v>
      </c>
    </row>
    <row r="1943" spans="1:34" ht="24.9" customHeight="1" x14ac:dyDescent="0.3">
      <c r="A1943" s="54" t="s">
        <v>5900</v>
      </c>
      <c r="B1943" s="55" t="s">
        <v>5893</v>
      </c>
      <c r="C1943" s="56" t="s">
        <v>110</v>
      </c>
      <c r="D1943" s="56"/>
      <c r="E1943" s="56">
        <v>1</v>
      </c>
      <c r="F1943" s="56">
        <v>0</v>
      </c>
      <c r="G1943" s="56">
        <v>3</v>
      </c>
      <c r="H1943" s="56">
        <v>4</v>
      </c>
      <c r="I1943" s="56">
        <v>7</v>
      </c>
      <c r="J1943" s="104">
        <v>0.5714285714285714</v>
      </c>
      <c r="K1943" s="56" t="s">
        <v>5901</v>
      </c>
      <c r="L1943" s="56" t="s">
        <v>5896</v>
      </c>
      <c r="M1943" s="56" t="s">
        <v>202</v>
      </c>
      <c r="N1943" s="56">
        <v>100</v>
      </c>
      <c r="O1943" s="57" t="s">
        <v>17998</v>
      </c>
      <c r="P1943" s="56" t="s">
        <v>18001</v>
      </c>
      <c r="Q1943" s="56">
        <v>100</v>
      </c>
      <c r="R1943" s="56" t="s">
        <v>112</v>
      </c>
      <c r="S1943" s="56" t="s">
        <v>403</v>
      </c>
      <c r="T1943" s="58" t="s">
        <v>7330</v>
      </c>
      <c r="U1943" s="56" t="s">
        <v>13</v>
      </c>
      <c r="V1943" s="58" t="s">
        <v>13</v>
      </c>
      <c r="W1943" s="58" t="s">
        <v>13</v>
      </c>
      <c r="X1943" s="58" t="s">
        <v>13</v>
      </c>
      <c r="Y1943" s="58" t="s">
        <v>13</v>
      </c>
      <c r="Z1943" s="58" t="s">
        <v>7330</v>
      </c>
      <c r="AA1943" s="58" t="s">
        <v>13</v>
      </c>
      <c r="AB1943" s="58" t="s">
        <v>13</v>
      </c>
      <c r="AC1943" s="56" t="s">
        <v>7330</v>
      </c>
      <c r="AD1943" s="56" t="s">
        <v>13</v>
      </c>
      <c r="AE1943" s="56" t="s">
        <v>13</v>
      </c>
      <c r="AF1943" s="56" t="s">
        <v>7330</v>
      </c>
      <c r="AG1943" s="56" t="s">
        <v>13</v>
      </c>
      <c r="AH1943" s="56" t="s">
        <v>13</v>
      </c>
    </row>
    <row r="1944" spans="1:34" ht="24.9" customHeight="1" x14ac:dyDescent="0.3">
      <c r="A1944" s="54" t="s">
        <v>2000</v>
      </c>
      <c r="B1944" s="55" t="s">
        <v>1994</v>
      </c>
      <c r="C1944" s="56" t="s">
        <v>1998</v>
      </c>
      <c r="D1944" s="56" t="s">
        <v>1995</v>
      </c>
      <c r="E1944" s="56">
        <v>1</v>
      </c>
      <c r="F1944" s="56">
        <v>1</v>
      </c>
      <c r="G1944" s="56">
        <v>0</v>
      </c>
      <c r="H1944" s="56">
        <v>2</v>
      </c>
      <c r="I1944" s="56">
        <v>18</v>
      </c>
      <c r="J1944" s="104">
        <v>0.1111111111111111</v>
      </c>
      <c r="K1944" s="56" t="s">
        <v>2001</v>
      </c>
      <c r="L1944" s="56" t="s">
        <v>1999</v>
      </c>
      <c r="M1944" s="56" t="s">
        <v>1998</v>
      </c>
      <c r="N1944" s="56">
        <v>100</v>
      </c>
      <c r="O1944" s="56"/>
      <c r="P1944" s="56"/>
      <c r="Q1944" s="56"/>
      <c r="R1944" s="56" t="s">
        <v>18</v>
      </c>
      <c r="S1944" s="57" t="s">
        <v>55</v>
      </c>
      <c r="T1944" s="58" t="s">
        <v>7330</v>
      </c>
      <c r="U1944" s="56" t="s">
        <v>13</v>
      </c>
      <c r="V1944" s="58" t="s">
        <v>13</v>
      </c>
      <c r="W1944" s="58" t="s">
        <v>7330</v>
      </c>
      <c r="X1944" s="58" t="s">
        <v>13</v>
      </c>
      <c r="Y1944" s="58" t="s">
        <v>13</v>
      </c>
      <c r="Z1944" s="58" t="s">
        <v>13</v>
      </c>
      <c r="AA1944" s="58" t="s">
        <v>13</v>
      </c>
      <c r="AB1944" s="58" t="s">
        <v>13</v>
      </c>
      <c r="AC1944" s="56" t="s">
        <v>13</v>
      </c>
      <c r="AD1944" s="56" t="s">
        <v>13</v>
      </c>
      <c r="AE1944" s="56" t="s">
        <v>13</v>
      </c>
      <c r="AF1944" s="56" t="s">
        <v>13</v>
      </c>
      <c r="AG1944" s="56" t="s">
        <v>13</v>
      </c>
      <c r="AH1944" s="56" t="s">
        <v>13</v>
      </c>
    </row>
    <row r="1945" spans="1:34" ht="24.9" customHeight="1" x14ac:dyDescent="0.3">
      <c r="A1945" s="59" t="s">
        <v>681</v>
      </c>
      <c r="B1945" s="60" t="s">
        <v>674</v>
      </c>
      <c r="C1945" s="57" t="s">
        <v>677</v>
      </c>
      <c r="D1945" s="56" t="s">
        <v>7421</v>
      </c>
      <c r="E1945" s="57">
        <v>1</v>
      </c>
      <c r="F1945" s="57">
        <v>5</v>
      </c>
      <c r="G1945" s="57">
        <v>2</v>
      </c>
      <c r="H1945" s="57">
        <v>8</v>
      </c>
      <c r="I1945" s="57">
        <v>60</v>
      </c>
      <c r="J1945" s="104">
        <v>0.13333333333333333</v>
      </c>
      <c r="K1945" s="56" t="s">
        <v>682</v>
      </c>
      <c r="L1945" s="57" t="s">
        <v>678</v>
      </c>
      <c r="M1945" s="57" t="s">
        <v>679</v>
      </c>
      <c r="N1945" s="57" t="s">
        <v>7387</v>
      </c>
      <c r="O1945" s="57"/>
      <c r="P1945" s="57"/>
      <c r="Q1945" s="57"/>
      <c r="R1945" s="57" t="s">
        <v>18</v>
      </c>
      <c r="S1945" s="56" t="s">
        <v>680</v>
      </c>
      <c r="T1945" s="61" t="s">
        <v>13</v>
      </c>
      <c r="U1945" s="56" t="s">
        <v>7330</v>
      </c>
      <c r="V1945" s="61" t="s">
        <v>13</v>
      </c>
      <c r="W1945" s="61" t="s">
        <v>13</v>
      </c>
      <c r="X1945" s="61" t="s">
        <v>7330</v>
      </c>
      <c r="Y1945" s="61" t="s">
        <v>13</v>
      </c>
      <c r="Z1945" s="61" t="s">
        <v>13</v>
      </c>
      <c r="AA1945" s="58" t="s">
        <v>7330</v>
      </c>
      <c r="AB1945" s="61" t="s">
        <v>13</v>
      </c>
      <c r="AC1945" s="56" t="s">
        <v>13</v>
      </c>
      <c r="AD1945" s="56" t="s">
        <v>7330</v>
      </c>
      <c r="AE1945" s="56" t="s">
        <v>13</v>
      </c>
      <c r="AF1945" s="56" t="s">
        <v>13</v>
      </c>
      <c r="AG1945" s="56" t="s">
        <v>7330</v>
      </c>
      <c r="AH1945" s="56" t="s">
        <v>13</v>
      </c>
    </row>
    <row r="1946" spans="1:34" ht="24.9" customHeight="1" x14ac:dyDescent="0.3">
      <c r="A1946" s="54" t="s">
        <v>4938</v>
      </c>
      <c r="B1946" s="55" t="s">
        <v>4932</v>
      </c>
      <c r="C1946" s="56" t="s">
        <v>4936</v>
      </c>
      <c r="D1946" s="56" t="s">
        <v>4933</v>
      </c>
      <c r="E1946" s="56">
        <v>3</v>
      </c>
      <c r="F1946" s="56">
        <v>0</v>
      </c>
      <c r="G1946" s="56">
        <v>1</v>
      </c>
      <c r="H1946" s="56">
        <v>4</v>
      </c>
      <c r="I1946" s="56">
        <v>23</v>
      </c>
      <c r="J1946" s="104">
        <v>0.17391304347826086</v>
      </c>
      <c r="K1946" s="56" t="s">
        <v>4939</v>
      </c>
      <c r="L1946" s="56" t="s">
        <v>4937</v>
      </c>
      <c r="M1946" s="56" t="s">
        <v>4936</v>
      </c>
      <c r="N1946" s="56">
        <v>100</v>
      </c>
      <c r="O1946" s="56"/>
      <c r="P1946" s="56"/>
      <c r="Q1946" s="56"/>
      <c r="R1946" s="56" t="s">
        <v>63</v>
      </c>
      <c r="S1946" s="56" t="s">
        <v>250</v>
      </c>
      <c r="T1946" s="58" t="s">
        <v>7330</v>
      </c>
      <c r="U1946" s="56" t="s">
        <v>13</v>
      </c>
      <c r="V1946" s="58" t="s">
        <v>13</v>
      </c>
      <c r="W1946" s="58" t="s">
        <v>7330</v>
      </c>
      <c r="X1946" s="58" t="s">
        <v>13</v>
      </c>
      <c r="Y1946" s="58" t="s">
        <v>13</v>
      </c>
      <c r="Z1946" s="58" t="s">
        <v>13</v>
      </c>
      <c r="AA1946" s="58" t="s">
        <v>13</v>
      </c>
      <c r="AB1946" s="58" t="s">
        <v>13</v>
      </c>
      <c r="AC1946" s="56" t="s">
        <v>13</v>
      </c>
      <c r="AD1946" s="56" t="s">
        <v>13</v>
      </c>
      <c r="AE1946" s="56" t="s">
        <v>13</v>
      </c>
      <c r="AF1946" s="56" t="s">
        <v>13</v>
      </c>
      <c r="AG1946" s="56" t="s">
        <v>13</v>
      </c>
      <c r="AH1946" s="56" t="s">
        <v>13</v>
      </c>
    </row>
    <row r="1947" spans="1:34" ht="24.9" customHeight="1" x14ac:dyDescent="0.3">
      <c r="A1947" s="54" t="s">
        <v>1434</v>
      </c>
      <c r="B1947" s="55" t="s">
        <v>1427</v>
      </c>
      <c r="C1947" s="56" t="s">
        <v>1431</v>
      </c>
      <c r="D1947" s="56" t="s">
        <v>1428</v>
      </c>
      <c r="E1947" s="56">
        <v>2</v>
      </c>
      <c r="F1947" s="56">
        <v>1</v>
      </c>
      <c r="G1947" s="56">
        <v>5</v>
      </c>
      <c r="H1947" s="56">
        <v>8</v>
      </c>
      <c r="I1947" s="56">
        <v>15</v>
      </c>
      <c r="J1947" s="104">
        <v>0.53333333333333333</v>
      </c>
      <c r="K1947" s="56" t="s">
        <v>1435</v>
      </c>
      <c r="L1947" s="57" t="s">
        <v>1432</v>
      </c>
      <c r="M1947" s="57" t="s">
        <v>1431</v>
      </c>
      <c r="N1947" s="57">
        <v>100</v>
      </c>
      <c r="O1947" s="57"/>
      <c r="P1947" s="57"/>
      <c r="Q1947" s="57"/>
      <c r="R1947" s="56" t="s">
        <v>18</v>
      </c>
      <c r="S1947" s="57" t="s">
        <v>79</v>
      </c>
      <c r="T1947" s="58" t="s">
        <v>13</v>
      </c>
      <c r="U1947" s="56" t="s">
        <v>13</v>
      </c>
      <c r="V1947" s="58" t="s">
        <v>7330</v>
      </c>
      <c r="W1947" s="58" t="s">
        <v>13</v>
      </c>
      <c r="X1947" s="58" t="s">
        <v>13</v>
      </c>
      <c r="Y1947" s="58" t="s">
        <v>7330</v>
      </c>
      <c r="Z1947" s="58" t="s">
        <v>13</v>
      </c>
      <c r="AA1947" s="58" t="s">
        <v>7330</v>
      </c>
      <c r="AB1947" s="58" t="s">
        <v>13</v>
      </c>
      <c r="AC1947" s="56" t="s">
        <v>13</v>
      </c>
      <c r="AD1947" s="56" t="s">
        <v>7330</v>
      </c>
      <c r="AE1947" s="56" t="s">
        <v>13</v>
      </c>
      <c r="AF1947" s="56" t="s">
        <v>13</v>
      </c>
      <c r="AG1947" s="56" t="s">
        <v>7330</v>
      </c>
      <c r="AH1947" s="56" t="s">
        <v>13</v>
      </c>
    </row>
    <row r="1948" spans="1:34" ht="24.9" customHeight="1" x14ac:dyDescent="0.3">
      <c r="A1948" s="59" t="s">
        <v>675</v>
      </c>
      <c r="B1948" s="60" t="s">
        <v>674</v>
      </c>
      <c r="C1948" s="57" t="s">
        <v>677</v>
      </c>
      <c r="D1948" s="56" t="s">
        <v>7421</v>
      </c>
      <c r="E1948" s="57">
        <v>1</v>
      </c>
      <c r="F1948" s="57">
        <v>5</v>
      </c>
      <c r="G1948" s="57">
        <v>2</v>
      </c>
      <c r="H1948" s="57">
        <v>8</v>
      </c>
      <c r="I1948" s="57">
        <v>60</v>
      </c>
      <c r="J1948" s="104">
        <v>0.13333333333333333</v>
      </c>
      <c r="K1948" s="56" t="s">
        <v>676</v>
      </c>
      <c r="L1948" s="57" t="s">
        <v>678</v>
      </c>
      <c r="M1948" s="57" t="s">
        <v>679</v>
      </c>
      <c r="N1948" s="57" t="s">
        <v>7387</v>
      </c>
      <c r="O1948" s="57"/>
      <c r="P1948" s="57"/>
      <c r="Q1948" s="57"/>
      <c r="R1948" s="57" t="s">
        <v>18</v>
      </c>
      <c r="S1948" s="56" t="s">
        <v>680</v>
      </c>
      <c r="T1948" s="61" t="s">
        <v>13</v>
      </c>
      <c r="U1948" s="56" t="s">
        <v>7330</v>
      </c>
      <c r="V1948" s="61" t="s">
        <v>13</v>
      </c>
      <c r="W1948" s="61" t="s">
        <v>13</v>
      </c>
      <c r="X1948" s="61" t="s">
        <v>7330</v>
      </c>
      <c r="Y1948" s="61" t="s">
        <v>13</v>
      </c>
      <c r="Z1948" s="61" t="s">
        <v>13</v>
      </c>
      <c r="AA1948" s="58" t="s">
        <v>7330</v>
      </c>
      <c r="AB1948" s="61" t="s">
        <v>13</v>
      </c>
      <c r="AC1948" s="56" t="s">
        <v>13</v>
      </c>
      <c r="AD1948" s="56" t="s">
        <v>7330</v>
      </c>
      <c r="AE1948" s="56" t="s">
        <v>13</v>
      </c>
      <c r="AF1948" s="56" t="s">
        <v>13</v>
      </c>
      <c r="AG1948" s="56" t="s">
        <v>7330</v>
      </c>
      <c r="AH1948" s="56" t="s">
        <v>13</v>
      </c>
    </row>
    <row r="1949" spans="1:34" ht="24.9" customHeight="1" x14ac:dyDescent="0.3">
      <c r="A1949" s="59" t="s">
        <v>1101</v>
      </c>
      <c r="B1949" s="60" t="s">
        <v>1099</v>
      </c>
      <c r="C1949" s="57" t="s">
        <v>1103</v>
      </c>
      <c r="D1949" s="57" t="s">
        <v>1100</v>
      </c>
      <c r="E1949" s="57">
        <v>5</v>
      </c>
      <c r="F1949" s="57">
        <v>2</v>
      </c>
      <c r="G1949" s="57">
        <v>10</v>
      </c>
      <c r="H1949" s="57">
        <v>17</v>
      </c>
      <c r="I1949" s="57">
        <v>46</v>
      </c>
      <c r="J1949" s="104">
        <v>0.36956521739130432</v>
      </c>
      <c r="K1949" s="56" t="s">
        <v>1102</v>
      </c>
      <c r="L1949" s="56" t="s">
        <v>1104</v>
      </c>
      <c r="M1949" s="56" t="s">
        <v>1103</v>
      </c>
      <c r="N1949" s="56">
        <v>100</v>
      </c>
      <c r="O1949" s="56"/>
      <c r="P1949" s="56"/>
      <c r="Q1949" s="56"/>
      <c r="R1949" s="57" t="s">
        <v>18</v>
      </c>
      <c r="S1949" s="57" t="s">
        <v>55</v>
      </c>
      <c r="T1949" s="61" t="s">
        <v>13</v>
      </c>
      <c r="U1949" s="56" t="s">
        <v>7330</v>
      </c>
      <c r="V1949" s="61" t="s">
        <v>13</v>
      </c>
      <c r="W1949" s="61" t="s">
        <v>13</v>
      </c>
      <c r="X1949" s="61" t="s">
        <v>13</v>
      </c>
      <c r="Y1949" s="61" t="s">
        <v>13</v>
      </c>
      <c r="Z1949" s="61" t="s">
        <v>13</v>
      </c>
      <c r="AA1949" s="58" t="s">
        <v>7330</v>
      </c>
      <c r="AB1949" s="61" t="s">
        <v>13</v>
      </c>
      <c r="AC1949" s="56" t="s">
        <v>13</v>
      </c>
      <c r="AD1949" s="56" t="s">
        <v>13</v>
      </c>
      <c r="AE1949" s="56" t="s">
        <v>13</v>
      </c>
      <c r="AF1949" s="56" t="s">
        <v>13</v>
      </c>
      <c r="AG1949" s="56" t="s">
        <v>13</v>
      </c>
      <c r="AH1949" s="56" t="s">
        <v>13</v>
      </c>
    </row>
    <row r="1950" spans="1:34" ht="24.9" customHeight="1" x14ac:dyDescent="0.3">
      <c r="A1950" s="54" t="s">
        <v>3531</v>
      </c>
      <c r="B1950" s="55" t="s">
        <v>3525</v>
      </c>
      <c r="C1950" s="56" t="s">
        <v>3529</v>
      </c>
      <c r="D1950" s="56" t="s">
        <v>3526</v>
      </c>
      <c r="E1950" s="56">
        <v>1</v>
      </c>
      <c r="F1950" s="56">
        <v>1</v>
      </c>
      <c r="G1950" s="56">
        <v>2</v>
      </c>
      <c r="H1950" s="56">
        <v>4</v>
      </c>
      <c r="I1950" s="56">
        <v>21</v>
      </c>
      <c r="J1950" s="104">
        <v>0.19047619047619047</v>
      </c>
      <c r="K1950" s="56" t="s">
        <v>3532</v>
      </c>
      <c r="L1950" s="56" t="s">
        <v>3530</v>
      </c>
      <c r="M1950" s="56" t="s">
        <v>3529</v>
      </c>
      <c r="N1950" s="56" t="s">
        <v>7372</v>
      </c>
      <c r="O1950" s="56"/>
      <c r="P1950" s="56"/>
      <c r="Q1950" s="56"/>
      <c r="R1950" s="56" t="s">
        <v>18</v>
      </c>
      <c r="S1950" s="56" t="s">
        <v>102</v>
      </c>
      <c r="T1950" s="58" t="s">
        <v>13</v>
      </c>
      <c r="U1950" s="56" t="s">
        <v>13</v>
      </c>
      <c r="V1950" s="58" t="s">
        <v>7330</v>
      </c>
      <c r="W1950" s="58" t="s">
        <v>13</v>
      </c>
      <c r="X1950" s="58" t="s">
        <v>13</v>
      </c>
      <c r="Y1950" s="58" t="s">
        <v>7330</v>
      </c>
      <c r="Z1950" s="58" t="s">
        <v>13</v>
      </c>
      <c r="AA1950" s="58" t="s">
        <v>7330</v>
      </c>
      <c r="AB1950" s="58" t="s">
        <v>13</v>
      </c>
      <c r="AC1950" s="56" t="s">
        <v>13</v>
      </c>
      <c r="AD1950" s="56" t="s">
        <v>13</v>
      </c>
      <c r="AE1950" s="56" t="s">
        <v>7330</v>
      </c>
      <c r="AF1950" s="56" t="s">
        <v>13</v>
      </c>
      <c r="AG1950" s="56" t="s">
        <v>13</v>
      </c>
      <c r="AH1950" s="56" t="s">
        <v>7330</v>
      </c>
    </row>
    <row r="1951" spans="1:34" ht="24.9" customHeight="1" x14ac:dyDescent="0.3">
      <c r="A1951" s="54" t="s">
        <v>5757</v>
      </c>
      <c r="B1951" s="55" t="s">
        <v>5755</v>
      </c>
      <c r="C1951" s="56" t="s">
        <v>3529</v>
      </c>
      <c r="D1951" s="56" t="s">
        <v>5756</v>
      </c>
      <c r="E1951" s="56">
        <v>2</v>
      </c>
      <c r="F1951" s="56">
        <v>0</v>
      </c>
      <c r="G1951" s="56">
        <v>3</v>
      </c>
      <c r="H1951" s="56">
        <v>5</v>
      </c>
      <c r="I1951" s="56">
        <v>21</v>
      </c>
      <c r="J1951" s="104">
        <v>0.23809523809523808</v>
      </c>
      <c r="K1951" s="56" t="s">
        <v>5758</v>
      </c>
      <c r="L1951" s="56" t="s">
        <v>5759</v>
      </c>
      <c r="M1951" s="56" t="s">
        <v>3529</v>
      </c>
      <c r="N1951" s="56" t="s">
        <v>7377</v>
      </c>
      <c r="O1951" s="56"/>
      <c r="P1951" s="56"/>
      <c r="Q1951" s="56"/>
      <c r="R1951" s="56" t="s">
        <v>18</v>
      </c>
      <c r="S1951" s="56" t="s">
        <v>102</v>
      </c>
      <c r="T1951" s="58" t="s">
        <v>13</v>
      </c>
      <c r="U1951" s="56" t="s">
        <v>13</v>
      </c>
      <c r="V1951" s="58" t="s">
        <v>7330</v>
      </c>
      <c r="W1951" s="58" t="s">
        <v>13</v>
      </c>
      <c r="X1951" s="58" t="s">
        <v>13</v>
      </c>
      <c r="Y1951" s="58" t="s">
        <v>7330</v>
      </c>
      <c r="Z1951" s="58" t="s">
        <v>13</v>
      </c>
      <c r="AA1951" s="58" t="s">
        <v>7330</v>
      </c>
      <c r="AB1951" s="58" t="s">
        <v>13</v>
      </c>
      <c r="AC1951" s="56" t="s">
        <v>13</v>
      </c>
      <c r="AD1951" s="56" t="s">
        <v>7330</v>
      </c>
      <c r="AE1951" s="56" t="s">
        <v>13</v>
      </c>
      <c r="AF1951" s="56" t="s">
        <v>13</v>
      </c>
      <c r="AG1951" s="56" t="s">
        <v>7330</v>
      </c>
      <c r="AH1951" s="56" t="s">
        <v>13</v>
      </c>
    </row>
    <row r="1952" spans="1:34" ht="24.9" customHeight="1" x14ac:dyDescent="0.3">
      <c r="A1952" s="54" t="s">
        <v>2342</v>
      </c>
      <c r="B1952" s="55" t="s">
        <v>2340</v>
      </c>
      <c r="C1952" s="56" t="s">
        <v>2344</v>
      </c>
      <c r="D1952" s="56" t="s">
        <v>2341</v>
      </c>
      <c r="E1952" s="56">
        <v>0</v>
      </c>
      <c r="F1952" s="56">
        <v>0</v>
      </c>
      <c r="G1952" s="56">
        <v>2</v>
      </c>
      <c r="H1952" s="56">
        <v>2</v>
      </c>
      <c r="I1952" s="56">
        <v>5</v>
      </c>
      <c r="J1952" s="104">
        <v>0.4</v>
      </c>
      <c r="K1952" s="56" t="s">
        <v>2343</v>
      </c>
      <c r="L1952" s="56" t="s">
        <v>2345</v>
      </c>
      <c r="M1952" s="56" t="s">
        <v>2346</v>
      </c>
      <c r="N1952" s="56">
        <v>100</v>
      </c>
      <c r="O1952" s="56"/>
      <c r="P1952" s="56"/>
      <c r="Q1952" s="56"/>
      <c r="R1952" s="56" t="s">
        <v>18</v>
      </c>
      <c r="S1952" s="56" t="s">
        <v>91</v>
      </c>
      <c r="T1952" s="58" t="s">
        <v>13</v>
      </c>
      <c r="U1952" s="56" t="s">
        <v>13</v>
      </c>
      <c r="V1952" s="58" t="s">
        <v>7330</v>
      </c>
      <c r="W1952" s="58" t="s">
        <v>13</v>
      </c>
      <c r="X1952" s="58" t="s">
        <v>13</v>
      </c>
      <c r="Y1952" s="58" t="s">
        <v>7330</v>
      </c>
      <c r="Z1952" s="58" t="s">
        <v>13</v>
      </c>
      <c r="AA1952" s="58" t="s">
        <v>13</v>
      </c>
      <c r="AB1952" s="58" t="s">
        <v>7330</v>
      </c>
      <c r="AC1952" s="56" t="s">
        <v>13</v>
      </c>
      <c r="AD1952" s="56" t="s">
        <v>13</v>
      </c>
      <c r="AE1952" s="56" t="s">
        <v>7330</v>
      </c>
      <c r="AF1952" s="56" t="s">
        <v>7330</v>
      </c>
      <c r="AG1952" s="56" t="s">
        <v>13</v>
      </c>
      <c r="AH1952" s="56" t="s">
        <v>13</v>
      </c>
    </row>
    <row r="1953" spans="1:34" ht="24.9" customHeight="1" x14ac:dyDescent="0.3">
      <c r="A1953" s="54" t="s">
        <v>3339</v>
      </c>
      <c r="B1953" s="55" t="s">
        <v>3327</v>
      </c>
      <c r="C1953" s="56" t="s">
        <v>3331</v>
      </c>
      <c r="D1953" s="56" t="s">
        <v>3328</v>
      </c>
      <c r="E1953" s="56">
        <v>2</v>
      </c>
      <c r="F1953" s="56">
        <v>2</v>
      </c>
      <c r="G1953" s="56">
        <v>2</v>
      </c>
      <c r="H1953" s="56">
        <v>6</v>
      </c>
      <c r="I1953" s="56">
        <v>22</v>
      </c>
      <c r="J1953" s="104">
        <v>0.27272727272727271</v>
      </c>
      <c r="K1953" s="56" t="s">
        <v>3340</v>
      </c>
      <c r="L1953" s="56" t="s">
        <v>3332</v>
      </c>
      <c r="M1953" s="56" t="s">
        <v>3331</v>
      </c>
      <c r="N1953" s="56" t="s">
        <v>7387</v>
      </c>
      <c r="O1953" s="56"/>
      <c r="P1953" s="56"/>
      <c r="Q1953" s="56"/>
      <c r="R1953" s="56" t="s">
        <v>18</v>
      </c>
      <c r="S1953" s="56" t="s">
        <v>102</v>
      </c>
      <c r="T1953" s="58" t="s">
        <v>7330</v>
      </c>
      <c r="U1953" s="56" t="s">
        <v>13</v>
      </c>
      <c r="V1953" s="58" t="s">
        <v>13</v>
      </c>
      <c r="W1953" s="58" t="s">
        <v>7330</v>
      </c>
      <c r="X1953" s="58" t="s">
        <v>13</v>
      </c>
      <c r="Y1953" s="58" t="s">
        <v>13</v>
      </c>
      <c r="Z1953" s="58" t="s">
        <v>13</v>
      </c>
      <c r="AA1953" s="58" t="s">
        <v>13</v>
      </c>
      <c r="AB1953" s="58" t="s">
        <v>13</v>
      </c>
      <c r="AC1953" s="56" t="s">
        <v>13</v>
      </c>
      <c r="AD1953" s="56" t="s">
        <v>13</v>
      </c>
      <c r="AE1953" s="56" t="s">
        <v>13</v>
      </c>
      <c r="AF1953" s="56" t="s">
        <v>13</v>
      </c>
      <c r="AG1953" s="56" t="s">
        <v>13</v>
      </c>
      <c r="AH1953" s="56" t="s">
        <v>13</v>
      </c>
    </row>
    <row r="1954" spans="1:34" ht="24.9" customHeight="1" x14ac:dyDescent="0.3">
      <c r="A1954" s="54" t="s">
        <v>620</v>
      </c>
      <c r="B1954" s="55" t="s">
        <v>611</v>
      </c>
      <c r="C1954" s="56" t="s">
        <v>615</v>
      </c>
      <c r="D1954" s="56" t="s">
        <v>612</v>
      </c>
      <c r="E1954" s="56">
        <v>5</v>
      </c>
      <c r="F1954" s="56">
        <v>2</v>
      </c>
      <c r="G1954" s="56">
        <v>0</v>
      </c>
      <c r="H1954" s="56">
        <v>7</v>
      </c>
      <c r="I1954" s="56">
        <v>34</v>
      </c>
      <c r="J1954" s="104">
        <v>0.20588235294117646</v>
      </c>
      <c r="K1954" s="56" t="s">
        <v>621</v>
      </c>
      <c r="L1954" s="56" t="s">
        <v>616</v>
      </c>
      <c r="M1954" s="56" t="s">
        <v>615</v>
      </c>
      <c r="N1954" s="56" t="s">
        <v>7372</v>
      </c>
      <c r="O1954" s="56"/>
      <c r="P1954" s="56"/>
      <c r="Q1954" s="56"/>
      <c r="R1954" s="56" t="s">
        <v>18</v>
      </c>
      <c r="S1954" s="57" t="s">
        <v>102</v>
      </c>
      <c r="T1954" s="58" t="s">
        <v>7330</v>
      </c>
      <c r="U1954" s="56" t="s">
        <v>13</v>
      </c>
      <c r="V1954" s="58" t="s">
        <v>13</v>
      </c>
      <c r="W1954" s="58" t="s">
        <v>7330</v>
      </c>
      <c r="X1954" s="58" t="s">
        <v>13</v>
      </c>
      <c r="Y1954" s="58" t="s">
        <v>13</v>
      </c>
      <c r="Z1954" s="58" t="s">
        <v>13</v>
      </c>
      <c r="AA1954" s="58" t="s">
        <v>13</v>
      </c>
      <c r="AB1954" s="58" t="s">
        <v>13</v>
      </c>
      <c r="AC1954" s="56" t="s">
        <v>7330</v>
      </c>
      <c r="AD1954" s="56" t="s">
        <v>13</v>
      </c>
      <c r="AE1954" s="56" t="s">
        <v>13</v>
      </c>
      <c r="AF1954" s="56" t="s">
        <v>7330</v>
      </c>
      <c r="AG1954" s="56" t="s">
        <v>13</v>
      </c>
      <c r="AH1954" s="56" t="s">
        <v>13</v>
      </c>
    </row>
    <row r="1955" spans="1:34" ht="24.9" customHeight="1" x14ac:dyDescent="0.3">
      <c r="A1955" s="54" t="s">
        <v>1465</v>
      </c>
      <c r="B1955" s="55" t="s">
        <v>1460</v>
      </c>
      <c r="C1955" s="56" t="s">
        <v>207</v>
      </c>
      <c r="D1955" s="56"/>
      <c r="E1955" s="56">
        <v>1</v>
      </c>
      <c r="F1955" s="56">
        <v>1</v>
      </c>
      <c r="G1955" s="56">
        <v>0</v>
      </c>
      <c r="H1955" s="56">
        <v>2</v>
      </c>
      <c r="I1955" s="56">
        <v>25</v>
      </c>
      <c r="J1955" s="104">
        <v>0.08</v>
      </c>
      <c r="K1955" s="56" t="s">
        <v>1466</v>
      </c>
      <c r="L1955" s="56" t="s">
        <v>1463</v>
      </c>
      <c r="M1955" s="56" t="s">
        <v>1464</v>
      </c>
      <c r="N1955" s="56" t="s">
        <v>7378</v>
      </c>
      <c r="O1955" s="56"/>
      <c r="P1955" s="56"/>
      <c r="Q1955" s="56"/>
      <c r="R1955" s="56" t="s">
        <v>18</v>
      </c>
      <c r="S1955" s="56" t="s">
        <v>465</v>
      </c>
      <c r="T1955" s="58" t="s">
        <v>7330</v>
      </c>
      <c r="U1955" s="56" t="s">
        <v>13</v>
      </c>
      <c r="V1955" s="58" t="s">
        <v>13</v>
      </c>
      <c r="W1955" s="58" t="s">
        <v>7330</v>
      </c>
      <c r="X1955" s="58" t="s">
        <v>13</v>
      </c>
      <c r="Y1955" s="58" t="s">
        <v>13</v>
      </c>
      <c r="Z1955" s="58" t="s">
        <v>13</v>
      </c>
      <c r="AA1955" s="58" t="s">
        <v>13</v>
      </c>
      <c r="AB1955" s="58" t="s">
        <v>13</v>
      </c>
      <c r="AC1955" s="56" t="s">
        <v>13</v>
      </c>
      <c r="AD1955" s="56" t="s">
        <v>13</v>
      </c>
      <c r="AE1955" s="56" t="s">
        <v>13</v>
      </c>
      <c r="AF1955" s="56" t="s">
        <v>13</v>
      </c>
      <c r="AG1955" s="56" t="s">
        <v>13</v>
      </c>
      <c r="AH1955" s="56" t="s">
        <v>13</v>
      </c>
    </row>
    <row r="1956" spans="1:34" ht="24.9" customHeight="1" x14ac:dyDescent="0.3">
      <c r="A1956" s="54" t="s">
        <v>3365</v>
      </c>
      <c r="B1956" s="55" t="s">
        <v>3355</v>
      </c>
      <c r="C1956" s="56" t="s">
        <v>3359</v>
      </c>
      <c r="D1956" s="56" t="s">
        <v>3356</v>
      </c>
      <c r="E1956" s="56">
        <v>2</v>
      </c>
      <c r="F1956" s="56">
        <v>1</v>
      </c>
      <c r="G1956" s="56">
        <v>1</v>
      </c>
      <c r="H1956" s="56">
        <v>4</v>
      </c>
      <c r="I1956" s="56">
        <v>51</v>
      </c>
      <c r="J1956" s="104">
        <v>7.8431372549019607E-2</v>
      </c>
      <c r="K1956" s="56" t="s">
        <v>3366</v>
      </c>
      <c r="L1956" s="56" t="s">
        <v>3360</v>
      </c>
      <c r="M1956" s="56" t="s">
        <v>3361</v>
      </c>
      <c r="N1956" s="56" t="s">
        <v>7387</v>
      </c>
      <c r="O1956" s="56"/>
      <c r="P1956" s="56"/>
      <c r="Q1956" s="56"/>
      <c r="R1956" s="56" t="s">
        <v>402</v>
      </c>
      <c r="S1956" s="56" t="s">
        <v>465</v>
      </c>
      <c r="T1956" s="58" t="s">
        <v>7330</v>
      </c>
      <c r="U1956" s="56" t="s">
        <v>13</v>
      </c>
      <c r="V1956" s="58" t="s">
        <v>13</v>
      </c>
      <c r="W1956" s="58" t="s">
        <v>7330</v>
      </c>
      <c r="X1956" s="58" t="s">
        <v>13</v>
      </c>
      <c r="Y1956" s="58" t="s">
        <v>13</v>
      </c>
      <c r="Z1956" s="58" t="s">
        <v>13</v>
      </c>
      <c r="AA1956" s="58" t="s">
        <v>13</v>
      </c>
      <c r="AB1956" s="58" t="s">
        <v>13</v>
      </c>
      <c r="AC1956" s="56" t="s">
        <v>7330</v>
      </c>
      <c r="AD1956" s="56" t="s">
        <v>13</v>
      </c>
      <c r="AE1956" s="56" t="s">
        <v>13</v>
      </c>
      <c r="AF1956" s="56" t="s">
        <v>13</v>
      </c>
      <c r="AG1956" s="56" t="s">
        <v>13</v>
      </c>
      <c r="AH1956" s="56" t="s">
        <v>13</v>
      </c>
    </row>
    <row r="1957" spans="1:34" ht="24.9" customHeight="1" x14ac:dyDescent="0.3">
      <c r="A1957" s="54" t="s">
        <v>6827</v>
      </c>
      <c r="B1957" s="55" t="s">
        <v>6825</v>
      </c>
      <c r="C1957" s="56" t="s">
        <v>6829</v>
      </c>
      <c r="D1957" s="56" t="s">
        <v>6826</v>
      </c>
      <c r="E1957" s="56">
        <v>1</v>
      </c>
      <c r="F1957" s="56">
        <v>0</v>
      </c>
      <c r="G1957" s="56">
        <v>0</v>
      </c>
      <c r="H1957" s="56">
        <v>1</v>
      </c>
      <c r="I1957" s="56">
        <v>2</v>
      </c>
      <c r="J1957" s="104">
        <v>0.5</v>
      </c>
      <c r="K1957" s="56" t="s">
        <v>6828</v>
      </c>
      <c r="L1957" s="56" t="s">
        <v>6830</v>
      </c>
      <c r="M1957" s="56" t="s">
        <v>6831</v>
      </c>
      <c r="N1957" s="56">
        <v>100</v>
      </c>
      <c r="O1957" s="56"/>
      <c r="P1957" s="56"/>
      <c r="Q1957" s="56"/>
      <c r="R1957" s="56" t="s">
        <v>112</v>
      </c>
      <c r="S1957" s="56" t="s">
        <v>91</v>
      </c>
      <c r="T1957" s="58" t="s">
        <v>7330</v>
      </c>
      <c r="U1957" s="56" t="s">
        <v>13</v>
      </c>
      <c r="V1957" s="58" t="s">
        <v>13</v>
      </c>
      <c r="W1957" s="58" t="s">
        <v>7330</v>
      </c>
      <c r="X1957" s="58" t="s">
        <v>13</v>
      </c>
      <c r="Y1957" s="58" t="s">
        <v>13</v>
      </c>
      <c r="Z1957" s="58" t="s">
        <v>13</v>
      </c>
      <c r="AA1957" s="58" t="s">
        <v>13</v>
      </c>
      <c r="AB1957" s="58" t="s">
        <v>13</v>
      </c>
      <c r="AC1957" s="56" t="s">
        <v>13</v>
      </c>
      <c r="AD1957" s="56" t="s">
        <v>13</v>
      </c>
      <c r="AE1957" s="56" t="s">
        <v>13</v>
      </c>
      <c r="AF1957" s="56" t="s">
        <v>13</v>
      </c>
      <c r="AG1957" s="56" t="s">
        <v>13</v>
      </c>
      <c r="AH1957" s="56" t="s">
        <v>13</v>
      </c>
    </row>
    <row r="1958" spans="1:34" ht="24.9" customHeight="1" x14ac:dyDescent="0.3">
      <c r="A1958" s="59" t="s">
        <v>1429</v>
      </c>
      <c r="B1958" s="60" t="s">
        <v>1427</v>
      </c>
      <c r="C1958" s="57" t="s">
        <v>1431</v>
      </c>
      <c r="D1958" s="57" t="s">
        <v>1428</v>
      </c>
      <c r="E1958" s="57">
        <v>2</v>
      </c>
      <c r="F1958" s="57">
        <v>1</v>
      </c>
      <c r="G1958" s="57">
        <v>5</v>
      </c>
      <c r="H1958" s="57">
        <v>8</v>
      </c>
      <c r="I1958" s="57">
        <v>15</v>
      </c>
      <c r="J1958" s="104">
        <v>0.53333333333333333</v>
      </c>
      <c r="K1958" s="56" t="s">
        <v>1430</v>
      </c>
      <c r="L1958" s="57" t="s">
        <v>1432</v>
      </c>
      <c r="M1958" s="57" t="s">
        <v>1431</v>
      </c>
      <c r="N1958" s="57">
        <v>100</v>
      </c>
      <c r="O1958" s="57"/>
      <c r="P1958" s="57"/>
      <c r="Q1958" s="57"/>
      <c r="R1958" s="57" t="s">
        <v>18</v>
      </c>
      <c r="S1958" s="57" t="s">
        <v>79</v>
      </c>
      <c r="T1958" s="61" t="s">
        <v>13</v>
      </c>
      <c r="U1958" s="56" t="s">
        <v>7330</v>
      </c>
      <c r="V1958" s="61" t="s">
        <v>13</v>
      </c>
      <c r="W1958" s="61" t="s">
        <v>13</v>
      </c>
      <c r="X1958" s="61" t="s">
        <v>13</v>
      </c>
      <c r="Y1958" s="61" t="s">
        <v>13</v>
      </c>
      <c r="Z1958" s="61" t="s">
        <v>13</v>
      </c>
      <c r="AA1958" s="61" t="s">
        <v>13</v>
      </c>
      <c r="AB1958" s="61" t="s">
        <v>13</v>
      </c>
      <c r="AC1958" s="56" t="s">
        <v>13</v>
      </c>
      <c r="AD1958" s="56" t="s">
        <v>7330</v>
      </c>
      <c r="AE1958" s="56" t="s">
        <v>13</v>
      </c>
      <c r="AF1958" s="56" t="s">
        <v>13</v>
      </c>
      <c r="AG1958" s="56" t="s">
        <v>13</v>
      </c>
      <c r="AH1958" s="56" t="s">
        <v>13</v>
      </c>
    </row>
    <row r="1959" spans="1:34" ht="24.9" customHeight="1" x14ac:dyDescent="0.3">
      <c r="A1959" s="54" t="s">
        <v>1772</v>
      </c>
      <c r="B1959" s="55" t="s">
        <v>1764</v>
      </c>
      <c r="C1959" s="56" t="s">
        <v>1768</v>
      </c>
      <c r="D1959" s="56" t="s">
        <v>1765</v>
      </c>
      <c r="E1959" s="56">
        <v>1</v>
      </c>
      <c r="F1959" s="56">
        <v>0</v>
      </c>
      <c r="G1959" s="56">
        <v>1</v>
      </c>
      <c r="H1959" s="56">
        <v>2</v>
      </c>
      <c r="I1959" s="56">
        <v>16</v>
      </c>
      <c r="J1959" s="104">
        <v>6.25E-2</v>
      </c>
      <c r="K1959" s="56" t="s">
        <v>1773</v>
      </c>
      <c r="L1959" s="56" t="s">
        <v>1769</v>
      </c>
      <c r="M1959" s="56" t="s">
        <v>1768</v>
      </c>
      <c r="N1959" s="56">
        <v>100</v>
      </c>
      <c r="O1959" s="56"/>
      <c r="P1959" s="56"/>
      <c r="Q1959" s="56"/>
      <c r="R1959" s="56" t="s">
        <v>18</v>
      </c>
      <c r="S1959" s="56" t="s">
        <v>102</v>
      </c>
      <c r="T1959" s="58" t="s">
        <v>7330</v>
      </c>
      <c r="U1959" s="56" t="s">
        <v>13</v>
      </c>
      <c r="V1959" s="58" t="s">
        <v>13</v>
      </c>
      <c r="W1959" s="58" t="s">
        <v>7330</v>
      </c>
      <c r="X1959" s="58" t="s">
        <v>13</v>
      </c>
      <c r="Y1959" s="58" t="s">
        <v>13</v>
      </c>
      <c r="Z1959" s="58" t="s">
        <v>13</v>
      </c>
      <c r="AA1959" s="58" t="s">
        <v>13</v>
      </c>
      <c r="AB1959" s="58" t="s">
        <v>13</v>
      </c>
      <c r="AC1959" s="56" t="s">
        <v>13</v>
      </c>
      <c r="AD1959" s="56" t="s">
        <v>13</v>
      </c>
      <c r="AE1959" s="56" t="s">
        <v>13</v>
      </c>
      <c r="AF1959" s="56" t="s">
        <v>13</v>
      </c>
      <c r="AG1959" s="56" t="s">
        <v>13</v>
      </c>
      <c r="AH1959" s="56" t="s">
        <v>13</v>
      </c>
    </row>
    <row r="1960" spans="1:34" ht="24.9" customHeight="1" x14ac:dyDescent="0.3">
      <c r="A1960" s="59" t="s">
        <v>1766</v>
      </c>
      <c r="B1960" s="60" t="s">
        <v>1764</v>
      </c>
      <c r="C1960" s="57" t="s">
        <v>1768</v>
      </c>
      <c r="D1960" s="57" t="s">
        <v>1765</v>
      </c>
      <c r="E1960" s="57">
        <v>0</v>
      </c>
      <c r="F1960" s="57">
        <v>-1</v>
      </c>
      <c r="G1960" s="57">
        <v>2</v>
      </c>
      <c r="H1960" s="57">
        <v>1</v>
      </c>
      <c r="I1960" s="57">
        <v>16</v>
      </c>
      <c r="J1960" s="104">
        <v>6.25E-2</v>
      </c>
      <c r="K1960" s="56" t="s">
        <v>1767</v>
      </c>
      <c r="L1960" s="57" t="s">
        <v>1769</v>
      </c>
      <c r="M1960" s="57" t="s">
        <v>1768</v>
      </c>
      <c r="N1960" s="57">
        <v>100</v>
      </c>
      <c r="O1960" s="57"/>
      <c r="P1960" s="57"/>
      <c r="Q1960" s="57"/>
      <c r="R1960" s="57" t="s">
        <v>18</v>
      </c>
      <c r="S1960" s="56" t="s">
        <v>102</v>
      </c>
      <c r="T1960" s="61" t="s">
        <v>13</v>
      </c>
      <c r="U1960" s="56" t="s">
        <v>7330</v>
      </c>
      <c r="V1960" s="61" t="s">
        <v>13</v>
      </c>
      <c r="W1960" s="61" t="s">
        <v>13</v>
      </c>
      <c r="X1960" s="61" t="s">
        <v>13</v>
      </c>
      <c r="Y1960" s="61" t="s">
        <v>13</v>
      </c>
      <c r="Z1960" s="61" t="s">
        <v>13</v>
      </c>
      <c r="AA1960" s="61" t="s">
        <v>13</v>
      </c>
      <c r="AB1960" s="61" t="s">
        <v>13</v>
      </c>
      <c r="AC1960" s="56" t="s">
        <v>13</v>
      </c>
      <c r="AD1960" s="56" t="s">
        <v>13</v>
      </c>
      <c r="AE1960" s="56" t="s">
        <v>13</v>
      </c>
      <c r="AF1960" s="56" t="s">
        <v>13</v>
      </c>
      <c r="AG1960" s="56" t="s">
        <v>7330</v>
      </c>
      <c r="AH1960" s="56" t="s">
        <v>13</v>
      </c>
    </row>
    <row r="1961" spans="1:34" ht="24.9" customHeight="1" x14ac:dyDescent="0.3">
      <c r="A1961" s="54" t="s">
        <v>2379</v>
      </c>
      <c r="B1961" s="55" t="s">
        <v>2372</v>
      </c>
      <c r="C1961" s="56" t="s">
        <v>2376</v>
      </c>
      <c r="D1961" s="56" t="s">
        <v>2373</v>
      </c>
      <c r="E1961" s="56">
        <v>2</v>
      </c>
      <c r="F1961" s="56">
        <v>1</v>
      </c>
      <c r="G1961" s="56">
        <v>0</v>
      </c>
      <c r="H1961" s="56">
        <v>3</v>
      </c>
      <c r="I1961" s="56">
        <v>13</v>
      </c>
      <c r="J1961" s="104">
        <v>0.23076923076923078</v>
      </c>
      <c r="K1961" s="56" t="s">
        <v>2380</v>
      </c>
      <c r="L1961" s="56" t="s">
        <v>2377</v>
      </c>
      <c r="M1961" s="56" t="s">
        <v>2378</v>
      </c>
      <c r="N1961" s="56">
        <v>100</v>
      </c>
      <c r="O1961" s="56"/>
      <c r="P1961" s="56"/>
      <c r="Q1961" s="56"/>
      <c r="R1961" s="56" t="s">
        <v>18</v>
      </c>
      <c r="S1961" s="56" t="s">
        <v>79</v>
      </c>
      <c r="T1961" s="58" t="s">
        <v>7330</v>
      </c>
      <c r="U1961" s="56" t="s">
        <v>13</v>
      </c>
      <c r="V1961" s="58" t="s">
        <v>13</v>
      </c>
      <c r="W1961" s="58" t="s">
        <v>7330</v>
      </c>
      <c r="X1961" s="58" t="s">
        <v>13</v>
      </c>
      <c r="Y1961" s="58" t="s">
        <v>13</v>
      </c>
      <c r="Z1961" s="58" t="s">
        <v>13</v>
      </c>
      <c r="AA1961" s="58" t="s">
        <v>13</v>
      </c>
      <c r="AB1961" s="58" t="s">
        <v>13</v>
      </c>
      <c r="AC1961" s="56" t="s">
        <v>13</v>
      </c>
      <c r="AD1961" s="56" t="s">
        <v>13</v>
      </c>
      <c r="AE1961" s="56" t="s">
        <v>13</v>
      </c>
      <c r="AF1961" s="56" t="s">
        <v>13</v>
      </c>
      <c r="AG1961" s="56" t="s">
        <v>13</v>
      </c>
      <c r="AH1961" s="56" t="s">
        <v>13</v>
      </c>
    </row>
    <row r="1962" spans="1:34" ht="24.9" customHeight="1" x14ac:dyDescent="0.3">
      <c r="A1962" s="54" t="s">
        <v>4587</v>
      </c>
      <c r="B1962" s="55" t="s">
        <v>4575</v>
      </c>
      <c r="C1962" s="56" t="s">
        <v>4579</v>
      </c>
      <c r="D1962" s="56" t="s">
        <v>4576</v>
      </c>
      <c r="E1962" s="56">
        <v>3</v>
      </c>
      <c r="F1962" s="56">
        <v>3</v>
      </c>
      <c r="G1962" s="56">
        <v>2</v>
      </c>
      <c r="H1962" s="56">
        <v>8</v>
      </c>
      <c r="I1962" s="56">
        <v>52</v>
      </c>
      <c r="J1962" s="104">
        <v>0.15384615384615385</v>
      </c>
      <c r="K1962" s="56" t="s">
        <v>4588</v>
      </c>
      <c r="L1962" s="56" t="s">
        <v>4580</v>
      </c>
      <c r="M1962" s="56" t="s">
        <v>4581</v>
      </c>
      <c r="N1962" s="56">
        <v>100</v>
      </c>
      <c r="O1962" s="56"/>
      <c r="P1962" s="56"/>
      <c r="Q1962" s="56"/>
      <c r="R1962" s="56" t="s">
        <v>18</v>
      </c>
      <c r="S1962" s="57" t="s">
        <v>534</v>
      </c>
      <c r="T1962" s="58" t="s">
        <v>13</v>
      </c>
      <c r="U1962" s="56" t="s">
        <v>13</v>
      </c>
      <c r="V1962" s="58" t="s">
        <v>7330</v>
      </c>
      <c r="W1962" s="58" t="s">
        <v>7330</v>
      </c>
      <c r="X1962" s="58" t="s">
        <v>13</v>
      </c>
      <c r="Y1962" s="58" t="s">
        <v>13</v>
      </c>
      <c r="Z1962" s="58" t="s">
        <v>13</v>
      </c>
      <c r="AA1962" s="58" t="s">
        <v>13</v>
      </c>
      <c r="AB1962" s="58" t="s">
        <v>13</v>
      </c>
      <c r="AC1962" s="56" t="s">
        <v>13</v>
      </c>
      <c r="AD1962" s="56" t="s">
        <v>7330</v>
      </c>
      <c r="AE1962" s="56" t="s">
        <v>13</v>
      </c>
      <c r="AF1962" s="56" t="s">
        <v>13</v>
      </c>
      <c r="AG1962" s="56" t="s">
        <v>13</v>
      </c>
      <c r="AH1962" s="56" t="s">
        <v>13</v>
      </c>
    </row>
    <row r="1963" spans="1:34" ht="24.9" customHeight="1" x14ac:dyDescent="0.3">
      <c r="A1963" s="54" t="s">
        <v>6762</v>
      </c>
      <c r="B1963" s="55" t="s">
        <v>6753</v>
      </c>
      <c r="C1963" s="56" t="s">
        <v>6757</v>
      </c>
      <c r="D1963" s="56" t="s">
        <v>6754</v>
      </c>
      <c r="E1963" s="56">
        <v>1</v>
      </c>
      <c r="F1963" s="56">
        <v>1</v>
      </c>
      <c r="G1963" s="56">
        <v>1</v>
      </c>
      <c r="H1963" s="56">
        <v>3</v>
      </c>
      <c r="I1963" s="56">
        <v>32</v>
      </c>
      <c r="J1963" s="104">
        <v>9.375E-2</v>
      </c>
      <c r="K1963" s="56" t="s">
        <v>6763</v>
      </c>
      <c r="L1963" s="56" t="s">
        <v>6758</v>
      </c>
      <c r="M1963" s="56" t="s">
        <v>6757</v>
      </c>
      <c r="N1963" s="56">
        <v>100</v>
      </c>
      <c r="O1963" s="56"/>
      <c r="P1963" s="56"/>
      <c r="Q1963" s="56"/>
      <c r="R1963" s="56" t="s">
        <v>18</v>
      </c>
      <c r="S1963" s="57" t="s">
        <v>403</v>
      </c>
      <c r="T1963" s="58" t="s">
        <v>7330</v>
      </c>
      <c r="U1963" s="56" t="s">
        <v>13</v>
      </c>
      <c r="V1963" s="58" t="s">
        <v>13</v>
      </c>
      <c r="W1963" s="58" t="s">
        <v>7330</v>
      </c>
      <c r="X1963" s="58" t="s">
        <v>13</v>
      </c>
      <c r="Y1963" s="58" t="s">
        <v>13</v>
      </c>
      <c r="Z1963" s="58" t="s">
        <v>13</v>
      </c>
      <c r="AA1963" s="58" t="s">
        <v>13</v>
      </c>
      <c r="AB1963" s="58" t="s">
        <v>13</v>
      </c>
      <c r="AC1963" s="56" t="s">
        <v>13</v>
      </c>
      <c r="AD1963" s="56" t="s">
        <v>13</v>
      </c>
      <c r="AE1963" s="56" t="s">
        <v>13</v>
      </c>
      <c r="AF1963" s="56" t="s">
        <v>13</v>
      </c>
      <c r="AG1963" s="56" t="s">
        <v>13</v>
      </c>
      <c r="AH1963" s="56" t="s">
        <v>13</v>
      </c>
    </row>
    <row r="1964" spans="1:34" ht="24.9" customHeight="1" x14ac:dyDescent="0.3">
      <c r="A1964" s="59" t="s">
        <v>6334</v>
      </c>
      <c r="B1964" s="60" t="s">
        <v>6332</v>
      </c>
      <c r="C1964" s="57" t="s">
        <v>6336</v>
      </c>
      <c r="D1964" s="57" t="s">
        <v>6333</v>
      </c>
      <c r="E1964" s="57">
        <v>0</v>
      </c>
      <c r="F1964" s="57">
        <v>2</v>
      </c>
      <c r="G1964" s="57">
        <v>0</v>
      </c>
      <c r="H1964" s="57">
        <v>2</v>
      </c>
      <c r="I1964" s="57">
        <v>38</v>
      </c>
      <c r="J1964" s="104">
        <v>5.2631578947368418E-2</v>
      </c>
      <c r="K1964" s="56" t="s">
        <v>6335</v>
      </c>
      <c r="L1964" s="57" t="s">
        <v>6337</v>
      </c>
      <c r="M1964" s="57" t="s">
        <v>6338</v>
      </c>
      <c r="N1964" s="57" t="s">
        <v>7372</v>
      </c>
      <c r="O1964" s="57"/>
      <c r="P1964" s="57"/>
      <c r="Q1964" s="57"/>
      <c r="R1964" s="57" t="s">
        <v>18</v>
      </c>
      <c r="S1964" s="57" t="s">
        <v>19</v>
      </c>
      <c r="T1964" s="61" t="s">
        <v>13</v>
      </c>
      <c r="U1964" s="56" t="s">
        <v>7330</v>
      </c>
      <c r="V1964" s="61" t="s">
        <v>13</v>
      </c>
      <c r="W1964" s="61" t="s">
        <v>13</v>
      </c>
      <c r="X1964" s="61" t="s">
        <v>13</v>
      </c>
      <c r="Y1964" s="61" t="s">
        <v>13</v>
      </c>
      <c r="Z1964" s="61" t="s">
        <v>13</v>
      </c>
      <c r="AA1964" s="61" t="s">
        <v>13</v>
      </c>
      <c r="AB1964" s="61" t="s">
        <v>13</v>
      </c>
      <c r="AC1964" s="56" t="s">
        <v>13</v>
      </c>
      <c r="AD1964" s="56" t="s">
        <v>7330</v>
      </c>
      <c r="AE1964" s="56" t="s">
        <v>13</v>
      </c>
      <c r="AF1964" s="56" t="s">
        <v>13</v>
      </c>
      <c r="AG1964" s="56" t="s">
        <v>13</v>
      </c>
      <c r="AH1964" s="56" t="s">
        <v>13</v>
      </c>
    </row>
    <row r="1965" spans="1:34" ht="24.9" customHeight="1" x14ac:dyDescent="0.3">
      <c r="A1965" s="54" t="s">
        <v>2462</v>
      </c>
      <c r="B1965" s="55" t="s">
        <v>2458</v>
      </c>
      <c r="C1965" s="56" t="s">
        <v>110</v>
      </c>
      <c r="D1965" s="56"/>
      <c r="E1965" s="56">
        <v>5</v>
      </c>
      <c r="F1965" s="56">
        <v>0</v>
      </c>
      <c r="G1965" s="56">
        <v>1</v>
      </c>
      <c r="H1965" s="56">
        <v>6</v>
      </c>
      <c r="I1965" s="56">
        <v>25</v>
      </c>
      <c r="J1965" s="104">
        <v>0.24</v>
      </c>
      <c r="K1965" s="56" t="s">
        <v>2463</v>
      </c>
      <c r="L1965" s="56" t="s">
        <v>2461</v>
      </c>
      <c r="M1965" s="56" t="s">
        <v>110</v>
      </c>
      <c r="N1965" s="56" t="s">
        <v>7383</v>
      </c>
      <c r="O1965" s="57" t="s">
        <v>17906</v>
      </c>
      <c r="P1965" s="56" t="s">
        <v>2387</v>
      </c>
      <c r="Q1965" s="56" t="s">
        <v>7377</v>
      </c>
      <c r="R1965" s="56" t="s">
        <v>63</v>
      </c>
      <c r="S1965" s="56" t="s">
        <v>250</v>
      </c>
      <c r="T1965" s="58" t="s">
        <v>7330</v>
      </c>
      <c r="U1965" s="56" t="s">
        <v>13</v>
      </c>
      <c r="V1965" s="58" t="s">
        <v>13</v>
      </c>
      <c r="W1965" s="58" t="s">
        <v>7330</v>
      </c>
      <c r="X1965" s="58" t="s">
        <v>13</v>
      </c>
      <c r="Y1965" s="58" t="s">
        <v>13</v>
      </c>
      <c r="Z1965" s="58" t="s">
        <v>13</v>
      </c>
      <c r="AA1965" s="58" t="s">
        <v>13</v>
      </c>
      <c r="AB1965" s="58" t="s">
        <v>13</v>
      </c>
      <c r="AC1965" s="56" t="s">
        <v>13</v>
      </c>
      <c r="AD1965" s="56" t="s">
        <v>13</v>
      </c>
      <c r="AE1965" s="56" t="s">
        <v>13</v>
      </c>
      <c r="AF1965" s="56" t="s">
        <v>13</v>
      </c>
      <c r="AG1965" s="56" t="s">
        <v>13</v>
      </c>
      <c r="AH1965" s="56" t="s">
        <v>13</v>
      </c>
    </row>
    <row r="1966" spans="1:34" ht="24.9" customHeight="1" x14ac:dyDescent="0.3">
      <c r="A1966" s="54" t="s">
        <v>1801</v>
      </c>
      <c r="B1966" s="55" t="s">
        <v>1791</v>
      </c>
      <c r="C1966" s="56" t="s">
        <v>1795</v>
      </c>
      <c r="D1966" s="56" t="s">
        <v>1792</v>
      </c>
      <c r="E1966" s="56">
        <v>3</v>
      </c>
      <c r="F1966" s="56">
        <v>2</v>
      </c>
      <c r="G1966" s="56">
        <v>3</v>
      </c>
      <c r="H1966" s="56">
        <v>8</v>
      </c>
      <c r="I1966" s="56">
        <v>25</v>
      </c>
      <c r="J1966" s="104">
        <v>0.32</v>
      </c>
      <c r="K1966" s="56" t="s">
        <v>1802</v>
      </c>
      <c r="L1966" s="56" t="s">
        <v>1796</v>
      </c>
      <c r="M1966" s="56" t="s">
        <v>1797</v>
      </c>
      <c r="N1966" s="56">
        <v>100</v>
      </c>
      <c r="O1966" s="56"/>
      <c r="P1966" s="56"/>
      <c r="Q1966" s="56"/>
      <c r="R1966" s="56" t="s">
        <v>18</v>
      </c>
      <c r="S1966" s="56" t="s">
        <v>534</v>
      </c>
      <c r="T1966" s="58" t="s">
        <v>13</v>
      </c>
      <c r="U1966" s="56" t="s">
        <v>13</v>
      </c>
      <c r="V1966" s="58" t="s">
        <v>7330</v>
      </c>
      <c r="W1966" s="58" t="s">
        <v>13</v>
      </c>
      <c r="X1966" s="58" t="s">
        <v>13</v>
      </c>
      <c r="Y1966" s="58" t="s">
        <v>7330</v>
      </c>
      <c r="Z1966" s="58" t="s">
        <v>13</v>
      </c>
      <c r="AA1966" s="58" t="s">
        <v>13</v>
      </c>
      <c r="AB1966" s="58" t="s">
        <v>13</v>
      </c>
      <c r="AC1966" s="56" t="s">
        <v>13</v>
      </c>
      <c r="AD1966" s="56" t="s">
        <v>7330</v>
      </c>
      <c r="AE1966" s="56" t="s">
        <v>13</v>
      </c>
      <c r="AF1966" s="56" t="s">
        <v>13</v>
      </c>
      <c r="AG1966" s="56" t="s">
        <v>7330</v>
      </c>
      <c r="AH1966" s="56" t="s">
        <v>13</v>
      </c>
    </row>
    <row r="1967" spans="1:34" ht="24.9" customHeight="1" x14ac:dyDescent="0.3">
      <c r="A1967" s="54" t="s">
        <v>826</v>
      </c>
      <c r="B1967" s="55" t="s">
        <v>820</v>
      </c>
      <c r="C1967" s="56" t="s">
        <v>824</v>
      </c>
      <c r="D1967" s="56" t="s">
        <v>821</v>
      </c>
      <c r="E1967" s="56">
        <v>4</v>
      </c>
      <c r="F1967" s="56">
        <v>1</v>
      </c>
      <c r="G1967" s="56">
        <v>2</v>
      </c>
      <c r="H1967" s="56">
        <v>7</v>
      </c>
      <c r="I1967" s="56">
        <v>17</v>
      </c>
      <c r="J1967" s="104">
        <v>0.41176470588235292</v>
      </c>
      <c r="K1967" s="56" t="s">
        <v>827</v>
      </c>
      <c r="L1967" s="56" t="s">
        <v>825</v>
      </c>
      <c r="M1967" s="56" t="s">
        <v>824</v>
      </c>
      <c r="N1967" s="56">
        <v>100</v>
      </c>
      <c r="O1967" s="56"/>
      <c r="P1967" s="56"/>
      <c r="Q1967" s="56"/>
      <c r="R1967" s="56" t="s">
        <v>18</v>
      </c>
      <c r="S1967" s="56" t="s">
        <v>465</v>
      </c>
      <c r="T1967" s="58" t="s">
        <v>13</v>
      </c>
      <c r="U1967" s="56" t="s">
        <v>13</v>
      </c>
      <c r="V1967" s="58" t="s">
        <v>7330</v>
      </c>
      <c r="W1967" s="58" t="s">
        <v>13</v>
      </c>
      <c r="X1967" s="58" t="s">
        <v>13</v>
      </c>
      <c r="Y1967" s="58" t="s">
        <v>7330</v>
      </c>
      <c r="Z1967" s="58" t="s">
        <v>7330</v>
      </c>
      <c r="AA1967" s="58" t="s">
        <v>13</v>
      </c>
      <c r="AB1967" s="58" t="s">
        <v>13</v>
      </c>
      <c r="AC1967" s="56" t="s">
        <v>13</v>
      </c>
      <c r="AD1967" s="56" t="s">
        <v>13</v>
      </c>
      <c r="AE1967" s="56" t="s">
        <v>7330</v>
      </c>
      <c r="AF1967" s="56" t="s">
        <v>13</v>
      </c>
      <c r="AG1967" s="56" t="s">
        <v>13</v>
      </c>
      <c r="AH1967" s="56" t="s">
        <v>7330</v>
      </c>
    </row>
    <row r="1968" spans="1:34" ht="24.9" customHeight="1" x14ac:dyDescent="0.3">
      <c r="A1968" s="54" t="s">
        <v>2385</v>
      </c>
      <c r="B1968" s="55" t="s">
        <v>2383</v>
      </c>
      <c r="C1968" s="56" t="s">
        <v>2387</v>
      </c>
      <c r="D1968" s="56" t="s">
        <v>2384</v>
      </c>
      <c r="E1968" s="56">
        <v>6</v>
      </c>
      <c r="F1968" s="56">
        <v>0</v>
      </c>
      <c r="G1968" s="56">
        <v>8</v>
      </c>
      <c r="H1968" s="56">
        <v>14</v>
      </c>
      <c r="I1968" s="56">
        <v>28</v>
      </c>
      <c r="J1968" s="104">
        <v>0.5</v>
      </c>
      <c r="K1968" s="56" t="s">
        <v>2386</v>
      </c>
      <c r="L1968" s="56" t="s">
        <v>2388</v>
      </c>
      <c r="M1968" s="56" t="s">
        <v>2389</v>
      </c>
      <c r="N1968" s="56" t="s">
        <v>7378</v>
      </c>
      <c r="O1968" s="56"/>
      <c r="P1968" s="56"/>
      <c r="Q1968" s="56"/>
      <c r="R1968" s="56" t="s">
        <v>63</v>
      </c>
      <c r="S1968" s="56" t="s">
        <v>250</v>
      </c>
      <c r="T1968" s="58" t="s">
        <v>13</v>
      </c>
      <c r="U1968" s="56" t="s">
        <v>13</v>
      </c>
      <c r="V1968" s="58" t="s">
        <v>7330</v>
      </c>
      <c r="W1968" s="58" t="s">
        <v>7330</v>
      </c>
      <c r="X1968" s="58" t="s">
        <v>13</v>
      </c>
      <c r="Y1968" s="58" t="s">
        <v>13</v>
      </c>
      <c r="Z1968" s="58" t="s">
        <v>13</v>
      </c>
      <c r="AA1968" s="58" t="s">
        <v>13</v>
      </c>
      <c r="AB1968" s="58" t="s">
        <v>7330</v>
      </c>
      <c r="AC1968" s="56" t="s">
        <v>13</v>
      </c>
      <c r="AD1968" s="56" t="s">
        <v>13</v>
      </c>
      <c r="AE1968" s="56" t="s">
        <v>7330</v>
      </c>
      <c r="AF1968" s="56" t="s">
        <v>13</v>
      </c>
      <c r="AG1968" s="56" t="s">
        <v>13</v>
      </c>
      <c r="AH1968" s="56" t="s">
        <v>7330</v>
      </c>
    </row>
    <row r="1969" spans="1:34" ht="24.9" customHeight="1" x14ac:dyDescent="0.3">
      <c r="A1969" s="54" t="s">
        <v>3896</v>
      </c>
      <c r="B1969" s="55" t="s">
        <v>3894</v>
      </c>
      <c r="C1969" s="56" t="s">
        <v>2449</v>
      </c>
      <c r="D1969" s="56" t="s">
        <v>3895</v>
      </c>
      <c r="E1969" s="56">
        <v>0</v>
      </c>
      <c r="F1969" s="56">
        <v>0</v>
      </c>
      <c r="G1969" s="56">
        <v>2</v>
      </c>
      <c r="H1969" s="56">
        <v>2</v>
      </c>
      <c r="I1969" s="56">
        <v>8</v>
      </c>
      <c r="J1969" s="104">
        <v>0.25</v>
      </c>
      <c r="K1969" s="56" t="s">
        <v>3897</v>
      </c>
      <c r="L1969" s="56" t="s">
        <v>3898</v>
      </c>
      <c r="M1969" s="56" t="s">
        <v>3899</v>
      </c>
      <c r="N1969" s="56">
        <v>100</v>
      </c>
      <c r="O1969" s="56"/>
      <c r="P1969" s="56"/>
      <c r="Q1969" s="56"/>
      <c r="R1969" s="56" t="s">
        <v>18</v>
      </c>
      <c r="S1969" s="57" t="s">
        <v>680</v>
      </c>
      <c r="T1969" s="58" t="s">
        <v>13</v>
      </c>
      <c r="U1969" s="56" t="s">
        <v>13</v>
      </c>
      <c r="V1969" s="58" t="s">
        <v>7330</v>
      </c>
      <c r="W1969" s="58" t="s">
        <v>7330</v>
      </c>
      <c r="X1969" s="58" t="s">
        <v>13</v>
      </c>
      <c r="Y1969" s="58" t="s">
        <v>13</v>
      </c>
      <c r="Z1969" s="58" t="s">
        <v>13</v>
      </c>
      <c r="AA1969" s="58" t="s">
        <v>13</v>
      </c>
      <c r="AB1969" s="58" t="s">
        <v>13</v>
      </c>
      <c r="AC1969" s="56" t="s">
        <v>7330</v>
      </c>
      <c r="AD1969" s="56" t="s">
        <v>13</v>
      </c>
      <c r="AE1969" s="56" t="s">
        <v>13</v>
      </c>
      <c r="AF1969" s="56" t="s">
        <v>13</v>
      </c>
      <c r="AG1969" s="56" t="s">
        <v>7330</v>
      </c>
      <c r="AH1969" s="56" t="s">
        <v>13</v>
      </c>
    </row>
    <row r="1970" spans="1:34" ht="24.9" customHeight="1" x14ac:dyDescent="0.3">
      <c r="A1970" s="59" t="s">
        <v>4787</v>
      </c>
      <c r="B1970" s="60" t="s">
        <v>4785</v>
      </c>
      <c r="C1970" s="57" t="s">
        <v>4789</v>
      </c>
      <c r="D1970" s="57" t="s">
        <v>4786</v>
      </c>
      <c r="E1970" s="57">
        <v>3</v>
      </c>
      <c r="F1970" s="57">
        <v>4</v>
      </c>
      <c r="G1970" s="57">
        <v>2</v>
      </c>
      <c r="H1970" s="57">
        <v>9</v>
      </c>
      <c r="I1970" s="57">
        <v>29</v>
      </c>
      <c r="J1970" s="104">
        <v>0.31034482758620691</v>
      </c>
      <c r="K1970" s="56" t="s">
        <v>4788</v>
      </c>
      <c r="L1970" s="57" t="s">
        <v>4790</v>
      </c>
      <c r="M1970" s="57" t="s">
        <v>4789</v>
      </c>
      <c r="N1970" s="57">
        <v>100</v>
      </c>
      <c r="O1970" s="57"/>
      <c r="P1970" s="57"/>
      <c r="Q1970" s="57"/>
      <c r="R1970" s="57" t="s">
        <v>18</v>
      </c>
      <c r="S1970" s="57" t="s">
        <v>55</v>
      </c>
      <c r="T1970" s="61" t="s">
        <v>13</v>
      </c>
      <c r="U1970" s="56" t="s">
        <v>7330</v>
      </c>
      <c r="V1970" s="61" t="s">
        <v>13</v>
      </c>
      <c r="W1970" s="61" t="s">
        <v>13</v>
      </c>
      <c r="X1970" s="61" t="s">
        <v>7330</v>
      </c>
      <c r="Y1970" s="61" t="s">
        <v>13</v>
      </c>
      <c r="Z1970" s="61" t="s">
        <v>13</v>
      </c>
      <c r="AA1970" s="61" t="s">
        <v>13</v>
      </c>
      <c r="AB1970" s="61" t="s">
        <v>13</v>
      </c>
      <c r="AC1970" s="56" t="s">
        <v>13</v>
      </c>
      <c r="AD1970" s="56" t="s">
        <v>7330</v>
      </c>
      <c r="AE1970" s="56" t="s">
        <v>13</v>
      </c>
      <c r="AF1970" s="56" t="s">
        <v>13</v>
      </c>
      <c r="AG1970" s="56" t="s">
        <v>7330</v>
      </c>
      <c r="AH1970" s="56" t="s">
        <v>13</v>
      </c>
    </row>
    <row r="1971" spans="1:34" ht="24.9" customHeight="1" x14ac:dyDescent="0.3">
      <c r="A1971" s="54" t="s">
        <v>5894</v>
      </c>
      <c r="B1971" s="55" t="s">
        <v>5893</v>
      </c>
      <c r="C1971" s="56" t="s">
        <v>110</v>
      </c>
      <c r="D1971" s="56"/>
      <c r="E1971" s="56">
        <v>1</v>
      </c>
      <c r="F1971" s="56">
        <v>0</v>
      </c>
      <c r="G1971" s="56">
        <v>3</v>
      </c>
      <c r="H1971" s="56">
        <v>4</v>
      </c>
      <c r="I1971" s="56">
        <v>7</v>
      </c>
      <c r="J1971" s="104">
        <v>0.5714285714285714</v>
      </c>
      <c r="K1971" s="56" t="s">
        <v>5895</v>
      </c>
      <c r="L1971" s="56" t="s">
        <v>5896</v>
      </c>
      <c r="M1971" s="56" t="s">
        <v>202</v>
      </c>
      <c r="N1971" s="56">
        <v>100</v>
      </c>
      <c r="O1971" s="57" t="s">
        <v>18000</v>
      </c>
      <c r="P1971" s="56" t="s">
        <v>18001</v>
      </c>
      <c r="Q1971" s="56">
        <v>100</v>
      </c>
      <c r="R1971" s="56" t="s">
        <v>112</v>
      </c>
      <c r="S1971" s="56" t="s">
        <v>403</v>
      </c>
      <c r="T1971" s="58" t="s">
        <v>13</v>
      </c>
      <c r="U1971" s="56" t="s">
        <v>13</v>
      </c>
      <c r="V1971" s="58" t="s">
        <v>7330</v>
      </c>
      <c r="W1971" s="58" t="s">
        <v>13</v>
      </c>
      <c r="X1971" s="61" t="s">
        <v>7330</v>
      </c>
      <c r="Y1971" s="58" t="s">
        <v>13</v>
      </c>
      <c r="Z1971" s="58" t="s">
        <v>13</v>
      </c>
      <c r="AA1971" s="58" t="s">
        <v>7330</v>
      </c>
      <c r="AB1971" s="58" t="s">
        <v>13</v>
      </c>
      <c r="AC1971" s="56" t="s">
        <v>13</v>
      </c>
      <c r="AD1971" s="56" t="s">
        <v>13</v>
      </c>
      <c r="AE1971" s="56" t="s">
        <v>7330</v>
      </c>
      <c r="AF1971" s="56" t="s">
        <v>13</v>
      </c>
      <c r="AG1971" s="56" t="s">
        <v>13</v>
      </c>
      <c r="AH1971" s="56" t="s">
        <v>13</v>
      </c>
    </row>
    <row r="1972" spans="1:34" ht="24.9" customHeight="1" x14ac:dyDescent="0.3">
      <c r="A1972" s="54" t="s">
        <v>7003</v>
      </c>
      <c r="B1972" s="55" t="s">
        <v>6985</v>
      </c>
      <c r="C1972" s="56" t="s">
        <v>110</v>
      </c>
      <c r="D1972" s="56" t="s">
        <v>7427</v>
      </c>
      <c r="E1972" s="56">
        <v>9</v>
      </c>
      <c r="F1972" s="56">
        <v>0</v>
      </c>
      <c r="G1972" s="56">
        <v>6</v>
      </c>
      <c r="H1972" s="56">
        <v>15</v>
      </c>
      <c r="I1972" s="56">
        <v>28</v>
      </c>
      <c r="J1972" s="104">
        <v>0.5357142857142857</v>
      </c>
      <c r="K1972" s="56" t="s">
        <v>7004</v>
      </c>
      <c r="L1972" s="56" t="s">
        <v>6988</v>
      </c>
      <c r="M1972" s="56" t="s">
        <v>6989</v>
      </c>
      <c r="N1972" s="56">
        <v>100</v>
      </c>
      <c r="O1972" s="57" t="s">
        <v>17906</v>
      </c>
      <c r="P1972" s="56" t="s">
        <v>6990</v>
      </c>
      <c r="Q1972" s="56" t="s">
        <v>17913</v>
      </c>
      <c r="R1972" s="56" t="s">
        <v>236</v>
      </c>
      <c r="S1972" s="56" t="s">
        <v>250</v>
      </c>
      <c r="T1972" s="58" t="s">
        <v>7330</v>
      </c>
      <c r="U1972" s="56" t="s">
        <v>13</v>
      </c>
      <c r="V1972" s="58" t="s">
        <v>13</v>
      </c>
      <c r="W1972" s="58" t="s">
        <v>7330</v>
      </c>
      <c r="X1972" s="58" t="s">
        <v>13</v>
      </c>
      <c r="Y1972" s="58" t="s">
        <v>13</v>
      </c>
      <c r="Z1972" s="58" t="s">
        <v>13</v>
      </c>
      <c r="AA1972" s="58" t="s">
        <v>13</v>
      </c>
      <c r="AB1972" s="58" t="s">
        <v>13</v>
      </c>
      <c r="AC1972" s="56" t="s">
        <v>7330</v>
      </c>
      <c r="AD1972" s="56" t="s">
        <v>13</v>
      </c>
      <c r="AE1972" s="56" t="s">
        <v>13</v>
      </c>
      <c r="AF1972" s="56" t="s">
        <v>13</v>
      </c>
      <c r="AG1972" s="56" t="s">
        <v>13</v>
      </c>
      <c r="AH1972" s="56" t="s">
        <v>13</v>
      </c>
    </row>
    <row r="1973" spans="1:34" ht="24.9" customHeight="1" x14ac:dyDescent="0.3">
      <c r="A1973" s="59" t="s">
        <v>4243</v>
      </c>
      <c r="B1973" s="60" t="s">
        <v>4241</v>
      </c>
      <c r="C1973" s="57" t="s">
        <v>3581</v>
      </c>
      <c r="D1973" s="57" t="s">
        <v>4242</v>
      </c>
      <c r="E1973" s="57">
        <v>5</v>
      </c>
      <c r="F1973" s="57">
        <v>2</v>
      </c>
      <c r="G1973" s="57">
        <v>6</v>
      </c>
      <c r="H1973" s="57">
        <v>13</v>
      </c>
      <c r="I1973" s="57">
        <v>36</v>
      </c>
      <c r="J1973" s="104">
        <v>0.3611111111111111</v>
      </c>
      <c r="K1973" s="56" t="s">
        <v>4244</v>
      </c>
      <c r="L1973" s="57" t="s">
        <v>4245</v>
      </c>
      <c r="M1973" s="57" t="s">
        <v>4246</v>
      </c>
      <c r="N1973" s="57">
        <v>100</v>
      </c>
      <c r="O1973" s="57"/>
      <c r="P1973" s="57"/>
      <c r="Q1973" s="57"/>
      <c r="R1973" s="57" t="s">
        <v>18</v>
      </c>
      <c r="S1973" s="56" t="s">
        <v>465</v>
      </c>
      <c r="T1973" s="61" t="s">
        <v>13</v>
      </c>
      <c r="U1973" s="56" t="s">
        <v>7330</v>
      </c>
      <c r="V1973" s="61" t="s">
        <v>13</v>
      </c>
      <c r="W1973" s="61" t="s">
        <v>13</v>
      </c>
      <c r="X1973" s="61" t="s">
        <v>13</v>
      </c>
      <c r="Y1973" s="61" t="s">
        <v>13</v>
      </c>
      <c r="Z1973" s="61" t="s">
        <v>13</v>
      </c>
      <c r="AA1973" s="61" t="s">
        <v>13</v>
      </c>
      <c r="AB1973" s="61" t="s">
        <v>13</v>
      </c>
      <c r="AC1973" s="56" t="s">
        <v>13</v>
      </c>
      <c r="AD1973" s="56" t="s">
        <v>13</v>
      </c>
      <c r="AE1973" s="56" t="s">
        <v>13</v>
      </c>
      <c r="AF1973" s="56" t="s">
        <v>13</v>
      </c>
      <c r="AG1973" s="56" t="s">
        <v>7330</v>
      </c>
      <c r="AH1973" s="56" t="s">
        <v>13</v>
      </c>
    </row>
    <row r="1974" spans="1:34" ht="24.9" customHeight="1" x14ac:dyDescent="0.3">
      <c r="A1974" s="54" t="s">
        <v>689</v>
      </c>
      <c r="B1974" s="55" t="s">
        <v>674</v>
      </c>
      <c r="C1974" s="56" t="s">
        <v>677</v>
      </c>
      <c r="D1974" s="56" t="s">
        <v>7421</v>
      </c>
      <c r="E1974" s="56">
        <v>1</v>
      </c>
      <c r="F1974" s="56">
        <v>5</v>
      </c>
      <c r="G1974" s="56">
        <v>2</v>
      </c>
      <c r="H1974" s="56">
        <v>8</v>
      </c>
      <c r="I1974" s="56">
        <v>60</v>
      </c>
      <c r="J1974" s="104">
        <v>0.13333333333333333</v>
      </c>
      <c r="K1974" s="56" t="s">
        <v>690</v>
      </c>
      <c r="L1974" s="56" t="s">
        <v>678</v>
      </c>
      <c r="M1974" s="56" t="s">
        <v>679</v>
      </c>
      <c r="N1974" s="56" t="s">
        <v>7387</v>
      </c>
      <c r="O1974" s="56"/>
      <c r="P1974" s="56"/>
      <c r="Q1974" s="56"/>
      <c r="R1974" s="56" t="s">
        <v>18</v>
      </c>
      <c r="S1974" s="56" t="s">
        <v>680</v>
      </c>
      <c r="T1974" s="58" t="s">
        <v>13</v>
      </c>
      <c r="U1974" s="56" t="s">
        <v>13</v>
      </c>
      <c r="V1974" s="58" t="s">
        <v>7330</v>
      </c>
      <c r="W1974" s="58" t="s">
        <v>13</v>
      </c>
      <c r="X1974" s="58" t="s">
        <v>13</v>
      </c>
      <c r="Y1974" s="58" t="s">
        <v>7330</v>
      </c>
      <c r="Z1974" s="58" t="s">
        <v>13</v>
      </c>
      <c r="AA1974" s="58" t="s">
        <v>13</v>
      </c>
      <c r="AB1974" s="58" t="s">
        <v>13</v>
      </c>
      <c r="AC1974" s="56" t="s">
        <v>13</v>
      </c>
      <c r="AD1974" s="56" t="s">
        <v>7330</v>
      </c>
      <c r="AE1974" s="56" t="s">
        <v>13</v>
      </c>
      <c r="AF1974" s="56" t="s">
        <v>13</v>
      </c>
      <c r="AG1974" s="56" t="s">
        <v>13</v>
      </c>
      <c r="AH1974" s="56" t="s">
        <v>13</v>
      </c>
    </row>
    <row r="1975" spans="1:34" ht="24.9" customHeight="1" x14ac:dyDescent="0.3">
      <c r="A1975" s="54" t="s">
        <v>4280</v>
      </c>
      <c r="B1975" s="55" t="s">
        <v>4272</v>
      </c>
      <c r="C1975" s="56" t="s">
        <v>4276</v>
      </c>
      <c r="D1975" s="56" t="s">
        <v>4273</v>
      </c>
      <c r="E1975" s="56">
        <v>3</v>
      </c>
      <c r="F1975" s="56">
        <v>0</v>
      </c>
      <c r="G1975" s="56">
        <v>3</v>
      </c>
      <c r="H1975" s="56">
        <v>6</v>
      </c>
      <c r="I1975" s="56">
        <v>29</v>
      </c>
      <c r="J1975" s="104">
        <v>0.17</v>
      </c>
      <c r="K1975" s="56" t="s">
        <v>4281</v>
      </c>
      <c r="L1975" s="56" t="s">
        <v>4277</v>
      </c>
      <c r="M1975" s="56" t="s">
        <v>4278</v>
      </c>
      <c r="N1975" s="56" t="s">
        <v>7372</v>
      </c>
      <c r="O1975" s="56"/>
      <c r="P1975" s="56"/>
      <c r="Q1975" s="56"/>
      <c r="R1975" s="56" t="s">
        <v>18</v>
      </c>
      <c r="S1975" s="56" t="s">
        <v>465</v>
      </c>
      <c r="T1975" s="58" t="s">
        <v>13</v>
      </c>
      <c r="U1975" s="56" t="s">
        <v>13</v>
      </c>
      <c r="V1975" s="58" t="s">
        <v>7330</v>
      </c>
      <c r="W1975" s="58" t="s">
        <v>7330</v>
      </c>
      <c r="X1975" s="58" t="s">
        <v>13</v>
      </c>
      <c r="Y1975" s="58" t="s">
        <v>13</v>
      </c>
      <c r="Z1975" s="58" t="s">
        <v>13</v>
      </c>
      <c r="AA1975" s="58" t="s">
        <v>13</v>
      </c>
      <c r="AB1975" s="58" t="s">
        <v>13</v>
      </c>
      <c r="AC1975" s="56" t="s">
        <v>13</v>
      </c>
      <c r="AD1975" s="56" t="s">
        <v>7330</v>
      </c>
      <c r="AE1975" s="56" t="s">
        <v>13</v>
      </c>
      <c r="AF1975" s="56" t="s">
        <v>13</v>
      </c>
      <c r="AG1975" s="56" t="s">
        <v>7330</v>
      </c>
      <c r="AH1975" s="56" t="s">
        <v>13</v>
      </c>
    </row>
    <row r="1976" spans="1:34" ht="24.9" customHeight="1" x14ac:dyDescent="0.3">
      <c r="A1976" s="54" t="s">
        <v>4274</v>
      </c>
      <c r="B1976" s="55" t="s">
        <v>4272</v>
      </c>
      <c r="C1976" s="56" t="s">
        <v>4276</v>
      </c>
      <c r="D1976" s="56" t="s">
        <v>4273</v>
      </c>
      <c r="E1976" s="56">
        <v>3</v>
      </c>
      <c r="F1976" s="56">
        <v>0</v>
      </c>
      <c r="G1976" s="56">
        <v>3</v>
      </c>
      <c r="H1976" s="56">
        <v>6</v>
      </c>
      <c r="I1976" s="56">
        <v>29</v>
      </c>
      <c r="J1976" s="104">
        <v>0.17</v>
      </c>
      <c r="K1976" s="56" t="s">
        <v>4275</v>
      </c>
      <c r="L1976" s="56" t="s">
        <v>4277</v>
      </c>
      <c r="M1976" s="56" t="s">
        <v>4278</v>
      </c>
      <c r="N1976" s="56" t="s">
        <v>7372</v>
      </c>
      <c r="O1976" s="56"/>
      <c r="P1976" s="56"/>
      <c r="Q1976" s="56"/>
      <c r="R1976" s="56" t="s">
        <v>18</v>
      </c>
      <c r="S1976" s="56" t="s">
        <v>465</v>
      </c>
      <c r="T1976" s="58" t="s">
        <v>13</v>
      </c>
      <c r="U1976" s="56" t="s">
        <v>13</v>
      </c>
      <c r="V1976" s="58" t="s">
        <v>7330</v>
      </c>
      <c r="W1976" s="58" t="s">
        <v>13</v>
      </c>
      <c r="X1976" s="58" t="s">
        <v>13</v>
      </c>
      <c r="Y1976" s="58" t="s">
        <v>7330</v>
      </c>
      <c r="Z1976" s="58" t="s">
        <v>13</v>
      </c>
      <c r="AA1976" s="58" t="s">
        <v>13</v>
      </c>
      <c r="AB1976" s="58" t="s">
        <v>13</v>
      </c>
      <c r="AC1976" s="56" t="s">
        <v>13</v>
      </c>
      <c r="AD1976" s="56" t="s">
        <v>7330</v>
      </c>
      <c r="AE1976" s="56" t="s">
        <v>13</v>
      </c>
      <c r="AF1976" s="56" t="s">
        <v>13</v>
      </c>
      <c r="AG1976" s="56" t="s">
        <v>13</v>
      </c>
      <c r="AH1976" s="56" t="s">
        <v>7330</v>
      </c>
    </row>
    <row r="1977" spans="1:34" ht="24.9" customHeight="1" x14ac:dyDescent="0.3">
      <c r="A1977" s="59" t="s">
        <v>5401</v>
      </c>
      <c r="B1977" s="60" t="s">
        <v>5399</v>
      </c>
      <c r="C1977" s="57" t="s">
        <v>5403</v>
      </c>
      <c r="D1977" s="57" t="s">
        <v>5400</v>
      </c>
      <c r="E1977" s="57">
        <v>2</v>
      </c>
      <c r="F1977" s="57">
        <v>1</v>
      </c>
      <c r="G1977" s="57">
        <v>1</v>
      </c>
      <c r="H1977" s="57">
        <v>4</v>
      </c>
      <c r="I1977" s="57">
        <v>50</v>
      </c>
      <c r="J1977" s="104">
        <v>0.08</v>
      </c>
      <c r="K1977" s="56" t="s">
        <v>5402</v>
      </c>
      <c r="L1977" s="57" t="s">
        <v>5404</v>
      </c>
      <c r="M1977" s="57" t="s">
        <v>5405</v>
      </c>
      <c r="N1977" s="57" t="s">
        <v>7386</v>
      </c>
      <c r="O1977" s="57"/>
      <c r="P1977" s="57"/>
      <c r="Q1977" s="57"/>
      <c r="R1977" s="57" t="s">
        <v>18</v>
      </c>
      <c r="S1977" s="56" t="s">
        <v>169</v>
      </c>
      <c r="T1977" s="61" t="s">
        <v>13</v>
      </c>
      <c r="U1977" s="56" t="s">
        <v>7330</v>
      </c>
      <c r="V1977" s="61" t="s">
        <v>13</v>
      </c>
      <c r="W1977" s="61" t="s">
        <v>13</v>
      </c>
      <c r="X1977" s="61" t="s">
        <v>13</v>
      </c>
      <c r="Y1977" s="61" t="s">
        <v>13</v>
      </c>
      <c r="Z1977" s="61" t="s">
        <v>13</v>
      </c>
      <c r="AA1977" s="58" t="s">
        <v>7330</v>
      </c>
      <c r="AB1977" s="61" t="s">
        <v>13</v>
      </c>
      <c r="AC1977" s="56" t="s">
        <v>13</v>
      </c>
      <c r="AD1977" s="56" t="s">
        <v>13</v>
      </c>
      <c r="AE1977" s="56" t="s">
        <v>13</v>
      </c>
      <c r="AF1977" s="56" t="s">
        <v>13</v>
      </c>
      <c r="AG1977" s="56" t="s">
        <v>13</v>
      </c>
      <c r="AH1977" s="56" t="s">
        <v>13</v>
      </c>
    </row>
    <row r="1978" spans="1:34" ht="24.9" customHeight="1" x14ac:dyDescent="0.3">
      <c r="A1978" s="54" t="s">
        <v>4934</v>
      </c>
      <c r="B1978" s="55" t="s">
        <v>4932</v>
      </c>
      <c r="C1978" s="56" t="s">
        <v>4936</v>
      </c>
      <c r="D1978" s="56" t="s">
        <v>4933</v>
      </c>
      <c r="E1978" s="56">
        <v>3</v>
      </c>
      <c r="F1978" s="56">
        <v>0</v>
      </c>
      <c r="G1978" s="56">
        <v>1</v>
      </c>
      <c r="H1978" s="56">
        <v>4</v>
      </c>
      <c r="I1978" s="56">
        <v>23</v>
      </c>
      <c r="J1978" s="104">
        <v>0.17391304347826086</v>
      </c>
      <c r="K1978" s="56" t="s">
        <v>4935</v>
      </c>
      <c r="L1978" s="56" t="s">
        <v>4937</v>
      </c>
      <c r="M1978" s="56" t="s">
        <v>4936</v>
      </c>
      <c r="N1978" s="56">
        <v>100</v>
      </c>
      <c r="O1978" s="56"/>
      <c r="P1978" s="56"/>
      <c r="Q1978" s="56"/>
      <c r="R1978" s="56" t="s">
        <v>63</v>
      </c>
      <c r="S1978" s="56" t="s">
        <v>250</v>
      </c>
      <c r="T1978" s="58" t="s">
        <v>13</v>
      </c>
      <c r="U1978" s="56" t="s">
        <v>13</v>
      </c>
      <c r="V1978" s="58" t="s">
        <v>7330</v>
      </c>
      <c r="W1978" s="58" t="s">
        <v>13</v>
      </c>
      <c r="X1978" s="58" t="s">
        <v>13</v>
      </c>
      <c r="Y1978" s="58" t="s">
        <v>7330</v>
      </c>
      <c r="Z1978" s="58" t="s">
        <v>13</v>
      </c>
      <c r="AA1978" s="58" t="s">
        <v>13</v>
      </c>
      <c r="AB1978" s="58" t="s">
        <v>13</v>
      </c>
      <c r="AC1978" s="56" t="s">
        <v>13</v>
      </c>
      <c r="AD1978" s="56" t="s">
        <v>7330</v>
      </c>
      <c r="AE1978" s="56" t="s">
        <v>13</v>
      </c>
      <c r="AF1978" s="56" t="s">
        <v>13</v>
      </c>
      <c r="AG1978" s="56" t="s">
        <v>13</v>
      </c>
      <c r="AH1978" s="56" t="s">
        <v>13</v>
      </c>
    </row>
    <row r="1979" spans="1:34" ht="24.9" customHeight="1" x14ac:dyDescent="0.3">
      <c r="A1979" s="54" t="s">
        <v>2262</v>
      </c>
      <c r="B1979" s="55" t="s">
        <v>2253</v>
      </c>
      <c r="C1979" s="56" t="s">
        <v>2256</v>
      </c>
      <c r="D1979" s="56"/>
      <c r="E1979" s="56">
        <v>2</v>
      </c>
      <c r="F1979" s="56">
        <v>2</v>
      </c>
      <c r="G1979" s="56">
        <v>4</v>
      </c>
      <c r="H1979" s="56">
        <v>8</v>
      </c>
      <c r="I1979" s="56">
        <v>14</v>
      </c>
      <c r="J1979" s="104">
        <v>0.5714285714285714</v>
      </c>
      <c r="K1979" s="56" t="s">
        <v>2263</v>
      </c>
      <c r="L1979" s="56" t="s">
        <v>2257</v>
      </c>
      <c r="M1979" s="56" t="s">
        <v>2258</v>
      </c>
      <c r="N1979" s="56">
        <v>100</v>
      </c>
      <c r="O1979" s="56"/>
      <c r="P1979" s="56"/>
      <c r="Q1979" s="56"/>
      <c r="R1979" s="56" t="s">
        <v>18</v>
      </c>
      <c r="S1979" s="56" t="s">
        <v>149</v>
      </c>
      <c r="T1979" s="58" t="s">
        <v>13</v>
      </c>
      <c r="U1979" s="56" t="s">
        <v>13</v>
      </c>
      <c r="V1979" s="58" t="s">
        <v>7330</v>
      </c>
      <c r="W1979" s="58" t="s">
        <v>13</v>
      </c>
      <c r="X1979" s="61" t="s">
        <v>7330</v>
      </c>
      <c r="Y1979" s="58" t="s">
        <v>13</v>
      </c>
      <c r="Z1979" s="58" t="s">
        <v>13</v>
      </c>
      <c r="AA1979" s="58" t="s">
        <v>13</v>
      </c>
      <c r="AB1979" s="58" t="s">
        <v>7330</v>
      </c>
      <c r="AC1979" s="56" t="s">
        <v>13</v>
      </c>
      <c r="AD1979" s="56" t="s">
        <v>7330</v>
      </c>
      <c r="AE1979" s="56" t="s">
        <v>13</v>
      </c>
      <c r="AF1979" s="56" t="s">
        <v>13</v>
      </c>
      <c r="AG1979" s="56" t="s">
        <v>7330</v>
      </c>
      <c r="AH1979" s="56" t="s">
        <v>13</v>
      </c>
    </row>
    <row r="1980" spans="1:34" ht="24.9" customHeight="1" x14ac:dyDescent="0.3">
      <c r="A1980" s="59" t="s">
        <v>1776</v>
      </c>
      <c r="B1980" s="60" t="s">
        <v>1774</v>
      </c>
      <c r="C1980" s="57" t="s">
        <v>1778</v>
      </c>
      <c r="D1980" s="57" t="s">
        <v>1775</v>
      </c>
      <c r="E1980" s="57">
        <v>0</v>
      </c>
      <c r="F1980" s="57">
        <v>1</v>
      </c>
      <c r="G1980" s="57">
        <v>0</v>
      </c>
      <c r="H1980" s="57">
        <v>1</v>
      </c>
      <c r="I1980" s="57">
        <v>32</v>
      </c>
      <c r="J1980" s="104">
        <v>3.125E-2</v>
      </c>
      <c r="K1980" s="56" t="s">
        <v>1777</v>
      </c>
      <c r="L1980" s="57" t="s">
        <v>1779</v>
      </c>
      <c r="M1980" s="57" t="s">
        <v>202</v>
      </c>
      <c r="N1980" s="57" t="s">
        <v>7372</v>
      </c>
      <c r="O1980" s="57"/>
      <c r="P1980" s="57"/>
      <c r="Q1980" s="57"/>
      <c r="R1980" s="57" t="s">
        <v>236</v>
      </c>
      <c r="S1980" s="57" t="s">
        <v>55</v>
      </c>
      <c r="T1980" s="61" t="s">
        <v>13</v>
      </c>
      <c r="U1980" s="56" t="s">
        <v>7330</v>
      </c>
      <c r="V1980" s="61" t="s">
        <v>13</v>
      </c>
      <c r="W1980" s="61" t="s">
        <v>13</v>
      </c>
      <c r="X1980" s="61" t="s">
        <v>7330</v>
      </c>
      <c r="Y1980" s="61" t="s">
        <v>13</v>
      </c>
      <c r="Z1980" s="61" t="s">
        <v>13</v>
      </c>
      <c r="AA1980" s="61" t="s">
        <v>13</v>
      </c>
      <c r="AB1980" s="61" t="s">
        <v>13</v>
      </c>
      <c r="AC1980" s="56" t="s">
        <v>13</v>
      </c>
      <c r="AD1980" s="56" t="s">
        <v>7330</v>
      </c>
      <c r="AE1980" s="56" t="s">
        <v>13</v>
      </c>
      <c r="AF1980" s="56" t="s">
        <v>13</v>
      </c>
      <c r="AG1980" s="56" t="s">
        <v>13</v>
      </c>
      <c r="AH1980" s="56" t="s">
        <v>13</v>
      </c>
    </row>
    <row r="1981" spans="1:34" ht="24.9" customHeight="1" x14ac:dyDescent="0.3">
      <c r="A1981" s="54" t="s">
        <v>4852</v>
      </c>
      <c r="B1981" s="55" t="s">
        <v>4844</v>
      </c>
      <c r="C1981" s="56" t="s">
        <v>4848</v>
      </c>
      <c r="D1981" s="56" t="s">
        <v>4845</v>
      </c>
      <c r="E1981" s="56">
        <v>1</v>
      </c>
      <c r="F1981" s="56">
        <v>2</v>
      </c>
      <c r="G1981" s="56">
        <v>0</v>
      </c>
      <c r="H1981" s="56">
        <v>3</v>
      </c>
      <c r="I1981" s="56">
        <v>32</v>
      </c>
      <c r="J1981" s="104">
        <v>3.125E-2</v>
      </c>
      <c r="K1981" s="56" t="s">
        <v>4853</v>
      </c>
      <c r="L1981" s="56" t="s">
        <v>4849</v>
      </c>
      <c r="M1981" s="56" t="s">
        <v>4848</v>
      </c>
      <c r="N1981" s="56">
        <v>100</v>
      </c>
      <c r="O1981" s="56"/>
      <c r="P1981" s="56"/>
      <c r="Q1981" s="56"/>
      <c r="R1981" s="56" t="s">
        <v>18</v>
      </c>
      <c r="S1981" s="56" t="s">
        <v>149</v>
      </c>
      <c r="T1981" s="58" t="s">
        <v>7330</v>
      </c>
      <c r="U1981" s="56" t="s">
        <v>13</v>
      </c>
      <c r="V1981" s="58" t="s">
        <v>13</v>
      </c>
      <c r="W1981" s="58" t="s">
        <v>7330</v>
      </c>
      <c r="X1981" s="58" t="s">
        <v>13</v>
      </c>
      <c r="Y1981" s="58" t="s">
        <v>13</v>
      </c>
      <c r="Z1981" s="58" t="s">
        <v>13</v>
      </c>
      <c r="AA1981" s="58" t="s">
        <v>13</v>
      </c>
      <c r="AB1981" s="58" t="s">
        <v>13</v>
      </c>
      <c r="AC1981" s="56" t="s">
        <v>7330</v>
      </c>
      <c r="AD1981" s="56" t="s">
        <v>13</v>
      </c>
      <c r="AE1981" s="56" t="s">
        <v>13</v>
      </c>
      <c r="AF1981" s="56" t="s">
        <v>7330</v>
      </c>
      <c r="AG1981" s="56" t="s">
        <v>13</v>
      </c>
      <c r="AH1981" s="56" t="s">
        <v>13</v>
      </c>
    </row>
    <row r="1982" spans="1:34" ht="24.9" customHeight="1" x14ac:dyDescent="0.3">
      <c r="A1982" s="59" t="s">
        <v>3674</v>
      </c>
      <c r="B1982" s="60" t="s">
        <v>3672</v>
      </c>
      <c r="C1982" s="57" t="s">
        <v>3676</v>
      </c>
      <c r="D1982" s="57" t="s">
        <v>3673</v>
      </c>
      <c r="E1982" s="57">
        <v>1</v>
      </c>
      <c r="F1982" s="57">
        <v>1</v>
      </c>
      <c r="G1982" s="57">
        <v>1</v>
      </c>
      <c r="H1982" s="57">
        <v>3</v>
      </c>
      <c r="I1982" s="57">
        <v>20</v>
      </c>
      <c r="J1982" s="104">
        <v>0.15</v>
      </c>
      <c r="K1982" s="56" t="s">
        <v>3675</v>
      </c>
      <c r="L1982" s="57" t="s">
        <v>3677</v>
      </c>
      <c r="M1982" s="57" t="s">
        <v>3676</v>
      </c>
      <c r="N1982" s="57" t="s">
        <v>7387</v>
      </c>
      <c r="O1982" s="57"/>
      <c r="P1982" s="57"/>
      <c r="Q1982" s="57"/>
      <c r="R1982" s="57" t="s">
        <v>18</v>
      </c>
      <c r="S1982" s="56" t="s">
        <v>102</v>
      </c>
      <c r="T1982" s="61" t="s">
        <v>13</v>
      </c>
      <c r="U1982" s="56" t="s">
        <v>7330</v>
      </c>
      <c r="V1982" s="61" t="s">
        <v>13</v>
      </c>
      <c r="W1982" s="61" t="s">
        <v>13</v>
      </c>
      <c r="X1982" s="61" t="s">
        <v>7330</v>
      </c>
      <c r="Y1982" s="61" t="s">
        <v>13</v>
      </c>
      <c r="Z1982" s="61" t="s">
        <v>13</v>
      </c>
      <c r="AA1982" s="58" t="s">
        <v>7330</v>
      </c>
      <c r="AB1982" s="61" t="s">
        <v>13</v>
      </c>
      <c r="AC1982" s="56" t="s">
        <v>13</v>
      </c>
      <c r="AD1982" s="56" t="s">
        <v>13</v>
      </c>
      <c r="AE1982" s="56" t="s">
        <v>13</v>
      </c>
      <c r="AF1982" s="56" t="s">
        <v>13</v>
      </c>
      <c r="AG1982" s="56" t="s">
        <v>13</v>
      </c>
      <c r="AH1982" s="56" t="s">
        <v>13</v>
      </c>
    </row>
    <row r="1983" spans="1:34" ht="24.9" customHeight="1" x14ac:dyDescent="0.3">
      <c r="A1983" s="54" t="s">
        <v>2140</v>
      </c>
      <c r="B1983" s="55" t="s">
        <v>2129</v>
      </c>
      <c r="C1983" s="56" t="s">
        <v>2133</v>
      </c>
      <c r="D1983" s="56" t="s">
        <v>2130</v>
      </c>
      <c r="E1983" s="56">
        <v>6</v>
      </c>
      <c r="F1983" s="56">
        <v>2</v>
      </c>
      <c r="G1983" s="56">
        <v>1</v>
      </c>
      <c r="H1983" s="56">
        <v>9</v>
      </c>
      <c r="I1983" s="56">
        <v>30</v>
      </c>
      <c r="J1983" s="104">
        <v>0.3</v>
      </c>
      <c r="K1983" s="56" t="s">
        <v>2141</v>
      </c>
      <c r="L1983" s="56" t="s">
        <v>2134</v>
      </c>
      <c r="M1983" s="56" t="s">
        <v>2135</v>
      </c>
      <c r="N1983" s="56">
        <v>100</v>
      </c>
      <c r="O1983" s="56"/>
      <c r="P1983" s="56"/>
      <c r="Q1983" s="56"/>
      <c r="R1983" s="56" t="s">
        <v>18</v>
      </c>
      <c r="S1983" s="56" t="s">
        <v>465</v>
      </c>
      <c r="T1983" s="58" t="s">
        <v>7330</v>
      </c>
      <c r="U1983" s="56" t="s">
        <v>13</v>
      </c>
      <c r="V1983" s="58" t="s">
        <v>13</v>
      </c>
      <c r="W1983" s="58" t="s">
        <v>7330</v>
      </c>
      <c r="X1983" s="58" t="s">
        <v>13</v>
      </c>
      <c r="Y1983" s="58" t="s">
        <v>13</v>
      </c>
      <c r="Z1983" s="58" t="s">
        <v>13</v>
      </c>
      <c r="AA1983" s="58" t="s">
        <v>13</v>
      </c>
      <c r="AB1983" s="58" t="s">
        <v>13</v>
      </c>
      <c r="AC1983" s="56" t="s">
        <v>13</v>
      </c>
      <c r="AD1983" s="56" t="s">
        <v>13</v>
      </c>
      <c r="AE1983" s="56" t="s">
        <v>13</v>
      </c>
      <c r="AF1983" s="56" t="s">
        <v>13</v>
      </c>
      <c r="AG1983" s="56" t="s">
        <v>13</v>
      </c>
      <c r="AH1983" s="56" t="s">
        <v>13</v>
      </c>
    </row>
    <row r="1984" spans="1:34" ht="24.9" customHeight="1" x14ac:dyDescent="0.3">
      <c r="A1984" s="54" t="s">
        <v>4605</v>
      </c>
      <c r="B1984" s="55" t="s">
        <v>4604</v>
      </c>
      <c r="C1984" s="56" t="s">
        <v>110</v>
      </c>
      <c r="D1984" s="56"/>
      <c r="E1984" s="56">
        <v>1</v>
      </c>
      <c r="F1984" s="56">
        <v>0</v>
      </c>
      <c r="G1984" s="56">
        <v>0</v>
      </c>
      <c r="H1984" s="56">
        <v>1</v>
      </c>
      <c r="I1984" s="56">
        <v>8</v>
      </c>
      <c r="J1984" s="104">
        <v>0.125</v>
      </c>
      <c r="K1984" s="56" t="s">
        <v>4606</v>
      </c>
      <c r="L1984" s="56" t="s">
        <v>4607</v>
      </c>
      <c r="M1984" s="56" t="s">
        <v>202</v>
      </c>
      <c r="N1984" s="56">
        <v>100</v>
      </c>
      <c r="O1984" s="57" t="s">
        <v>17987</v>
      </c>
      <c r="P1984" s="56" t="s">
        <v>4608</v>
      </c>
      <c r="Q1984" s="56" t="s">
        <v>7387</v>
      </c>
      <c r="R1984" s="56" t="s">
        <v>18</v>
      </c>
      <c r="S1984" s="56" t="s">
        <v>113</v>
      </c>
      <c r="T1984" s="58" t="s">
        <v>7330</v>
      </c>
      <c r="U1984" s="56" t="s">
        <v>13</v>
      </c>
      <c r="V1984" s="58" t="s">
        <v>13</v>
      </c>
      <c r="W1984" s="58" t="s">
        <v>7330</v>
      </c>
      <c r="X1984" s="58" t="s">
        <v>13</v>
      </c>
      <c r="Y1984" s="58" t="s">
        <v>13</v>
      </c>
      <c r="Z1984" s="58" t="s">
        <v>13</v>
      </c>
      <c r="AA1984" s="58" t="s">
        <v>13</v>
      </c>
      <c r="AB1984" s="58" t="s">
        <v>13</v>
      </c>
      <c r="AC1984" s="56" t="s">
        <v>13</v>
      </c>
      <c r="AD1984" s="56" t="s">
        <v>13</v>
      </c>
      <c r="AE1984" s="56" t="s">
        <v>13</v>
      </c>
      <c r="AF1984" s="56" t="s">
        <v>13</v>
      </c>
      <c r="AG1984" s="56" t="s">
        <v>13</v>
      </c>
      <c r="AH1984" s="56" t="s">
        <v>13</v>
      </c>
    </row>
    <row r="1985" spans="1:34" ht="24.9" customHeight="1" x14ac:dyDescent="0.3">
      <c r="A1985" s="54" t="s">
        <v>1654</v>
      </c>
      <c r="B1985" s="55" t="s">
        <v>1652</v>
      </c>
      <c r="C1985" s="56" t="s">
        <v>1656</v>
      </c>
      <c r="D1985" s="56" t="s">
        <v>1653</v>
      </c>
      <c r="E1985" s="56">
        <v>1</v>
      </c>
      <c r="F1985" s="56">
        <v>0</v>
      </c>
      <c r="G1985" s="56">
        <v>0</v>
      </c>
      <c r="H1985" s="56">
        <v>1</v>
      </c>
      <c r="I1985" s="56">
        <v>17</v>
      </c>
      <c r="J1985" s="104">
        <v>5.8823529411764705E-2</v>
      </c>
      <c r="K1985" s="56" t="s">
        <v>1655</v>
      </c>
      <c r="L1985" s="56" t="s">
        <v>1657</v>
      </c>
      <c r="M1985" s="56" t="s">
        <v>1656</v>
      </c>
      <c r="N1985" s="56">
        <v>100</v>
      </c>
      <c r="O1985" s="56"/>
      <c r="P1985" s="56"/>
      <c r="Q1985" s="56"/>
      <c r="R1985" s="56" t="s">
        <v>18</v>
      </c>
      <c r="S1985" s="57" t="s">
        <v>130</v>
      </c>
      <c r="T1985" s="58" t="s">
        <v>7330</v>
      </c>
      <c r="U1985" s="56" t="s">
        <v>13</v>
      </c>
      <c r="V1985" s="58" t="s">
        <v>13</v>
      </c>
      <c r="W1985" s="58" t="s">
        <v>7330</v>
      </c>
      <c r="X1985" s="58" t="s">
        <v>13</v>
      </c>
      <c r="Y1985" s="58" t="s">
        <v>13</v>
      </c>
      <c r="Z1985" s="58" t="s">
        <v>13</v>
      </c>
      <c r="AA1985" s="58" t="s">
        <v>13</v>
      </c>
      <c r="AB1985" s="58" t="s">
        <v>13</v>
      </c>
      <c r="AC1985" s="56" t="s">
        <v>13</v>
      </c>
      <c r="AD1985" s="56" t="s">
        <v>13</v>
      </c>
      <c r="AE1985" s="56" t="s">
        <v>13</v>
      </c>
      <c r="AF1985" s="56" t="s">
        <v>13</v>
      </c>
      <c r="AG1985" s="56" t="s">
        <v>13</v>
      </c>
      <c r="AH1985" s="56" t="s">
        <v>13</v>
      </c>
    </row>
    <row r="1986" spans="1:34" ht="24.9" customHeight="1" x14ac:dyDescent="0.3">
      <c r="A1986" s="54" t="s">
        <v>3513</v>
      </c>
      <c r="B1986" s="55" t="s">
        <v>3512</v>
      </c>
      <c r="C1986" s="56" t="s">
        <v>1471</v>
      </c>
      <c r="D1986" s="56"/>
      <c r="E1986" s="56">
        <v>0</v>
      </c>
      <c r="F1986" s="56">
        <v>0</v>
      </c>
      <c r="G1986" s="56">
        <v>2</v>
      </c>
      <c r="H1986" s="56">
        <v>2</v>
      </c>
      <c r="I1986" s="56">
        <v>13</v>
      </c>
      <c r="J1986" s="104">
        <v>0.15384615384615385</v>
      </c>
      <c r="K1986" s="56" t="s">
        <v>3514</v>
      </c>
      <c r="L1986" s="56" t="s">
        <v>3515</v>
      </c>
      <c r="M1986" s="56" t="s">
        <v>3516</v>
      </c>
      <c r="N1986" s="56" t="s">
        <v>7374</v>
      </c>
      <c r="O1986" s="56"/>
      <c r="P1986" s="56"/>
      <c r="Q1986" s="56"/>
      <c r="R1986" s="56" t="s">
        <v>18</v>
      </c>
      <c r="S1986" s="56" t="s">
        <v>79</v>
      </c>
      <c r="T1986" s="58" t="s">
        <v>13</v>
      </c>
      <c r="U1986" s="56" t="s">
        <v>13</v>
      </c>
      <c r="V1986" s="58" t="s">
        <v>7330</v>
      </c>
      <c r="W1986" s="58" t="s">
        <v>13</v>
      </c>
      <c r="X1986" s="58" t="s">
        <v>13</v>
      </c>
      <c r="Y1986" s="58" t="s">
        <v>7330</v>
      </c>
      <c r="Z1986" s="58" t="s">
        <v>13</v>
      </c>
      <c r="AA1986" s="58" t="s">
        <v>7330</v>
      </c>
      <c r="AB1986" s="58" t="s">
        <v>13</v>
      </c>
      <c r="AC1986" s="56" t="s">
        <v>13</v>
      </c>
      <c r="AD1986" s="56" t="s">
        <v>7330</v>
      </c>
      <c r="AE1986" s="56" t="s">
        <v>13</v>
      </c>
      <c r="AF1986" s="56" t="s">
        <v>13</v>
      </c>
      <c r="AG1986" s="56" t="s">
        <v>7330</v>
      </c>
      <c r="AH1986" s="56" t="s">
        <v>13</v>
      </c>
    </row>
    <row r="1987" spans="1:34" ht="24.9" customHeight="1" x14ac:dyDescent="0.3">
      <c r="A1987" s="59" t="s">
        <v>3801</v>
      </c>
      <c r="B1987" s="55" t="s">
        <v>3799</v>
      </c>
      <c r="C1987" s="57" t="s">
        <v>1350</v>
      </c>
      <c r="D1987" s="57" t="s">
        <v>3800</v>
      </c>
      <c r="E1987" s="56">
        <v>1</v>
      </c>
      <c r="F1987" s="56">
        <v>0</v>
      </c>
      <c r="G1987" s="56">
        <v>4</v>
      </c>
      <c r="H1987" s="57">
        <v>5</v>
      </c>
      <c r="I1987" s="57">
        <v>11</v>
      </c>
      <c r="J1987" s="104">
        <v>0.45454545454545453</v>
      </c>
      <c r="K1987" s="56" t="s">
        <v>3802</v>
      </c>
      <c r="L1987" s="57" t="s">
        <v>3803</v>
      </c>
      <c r="M1987" s="57" t="s">
        <v>1352</v>
      </c>
      <c r="N1987" s="57">
        <v>100</v>
      </c>
      <c r="O1987" s="57"/>
      <c r="P1987" s="57"/>
      <c r="Q1987" s="57"/>
      <c r="R1987" s="57" t="s">
        <v>18</v>
      </c>
      <c r="S1987" s="56" t="s">
        <v>130</v>
      </c>
      <c r="T1987" s="61" t="s">
        <v>13</v>
      </c>
      <c r="U1987" s="56" t="s">
        <v>13</v>
      </c>
      <c r="V1987" s="58" t="s">
        <v>7330</v>
      </c>
      <c r="W1987" s="61" t="s">
        <v>13</v>
      </c>
      <c r="X1987" s="61" t="s">
        <v>13</v>
      </c>
      <c r="Y1987" s="58" t="s">
        <v>7330</v>
      </c>
      <c r="Z1987" s="61" t="s">
        <v>13</v>
      </c>
      <c r="AA1987" s="61" t="s">
        <v>13</v>
      </c>
      <c r="AB1987" s="58" t="s">
        <v>7330</v>
      </c>
      <c r="AC1987" s="56" t="s">
        <v>13</v>
      </c>
      <c r="AD1987" s="56" t="s">
        <v>13</v>
      </c>
      <c r="AE1987" s="56" t="s">
        <v>7330</v>
      </c>
      <c r="AF1987" s="56" t="s">
        <v>13</v>
      </c>
      <c r="AG1987" s="56" t="s">
        <v>13</v>
      </c>
      <c r="AH1987" s="56" t="s">
        <v>7330</v>
      </c>
    </row>
    <row r="1988" spans="1:34" ht="24.9" customHeight="1" x14ac:dyDescent="0.3">
      <c r="A1988" s="54" t="s">
        <v>1904</v>
      </c>
      <c r="B1988" s="55" t="s">
        <v>1898</v>
      </c>
      <c r="C1988" s="56" t="s">
        <v>1902</v>
      </c>
      <c r="D1988" s="56" t="s">
        <v>1899</v>
      </c>
      <c r="E1988" s="56">
        <v>4</v>
      </c>
      <c r="F1988" s="56">
        <v>1</v>
      </c>
      <c r="G1988" s="56">
        <v>1</v>
      </c>
      <c r="H1988" s="56">
        <v>6</v>
      </c>
      <c r="I1988" s="56">
        <v>25</v>
      </c>
      <c r="J1988" s="104">
        <v>0.24</v>
      </c>
      <c r="K1988" s="56" t="s">
        <v>1905</v>
      </c>
      <c r="L1988" s="56" t="s">
        <v>1903</v>
      </c>
      <c r="M1988" s="56" t="s">
        <v>1902</v>
      </c>
      <c r="N1988" s="56" t="s">
        <v>7387</v>
      </c>
      <c r="O1988" s="56"/>
      <c r="P1988" s="56"/>
      <c r="Q1988" s="56"/>
      <c r="R1988" s="56" t="s">
        <v>18</v>
      </c>
      <c r="S1988" s="57" t="s">
        <v>55</v>
      </c>
      <c r="T1988" s="58" t="s">
        <v>13</v>
      </c>
      <c r="U1988" s="56" t="s">
        <v>13</v>
      </c>
      <c r="V1988" s="58" t="s">
        <v>7330</v>
      </c>
      <c r="W1988" s="58" t="s">
        <v>13</v>
      </c>
      <c r="X1988" s="58" t="s">
        <v>13</v>
      </c>
      <c r="Y1988" s="58" t="s">
        <v>7330</v>
      </c>
      <c r="Z1988" s="58" t="s">
        <v>13</v>
      </c>
      <c r="AA1988" s="58" t="s">
        <v>7330</v>
      </c>
      <c r="AB1988" s="58" t="s">
        <v>13</v>
      </c>
      <c r="AC1988" s="56" t="s">
        <v>13</v>
      </c>
      <c r="AD1988" s="56" t="s">
        <v>7330</v>
      </c>
      <c r="AE1988" s="56" t="s">
        <v>13</v>
      </c>
      <c r="AF1988" s="56" t="s">
        <v>13</v>
      </c>
      <c r="AG1988" s="56" t="s">
        <v>13</v>
      </c>
      <c r="AH1988" s="56" t="s">
        <v>13</v>
      </c>
    </row>
    <row r="1989" spans="1:34" ht="24.9" customHeight="1" x14ac:dyDescent="0.3">
      <c r="A1989" s="54" t="s">
        <v>3193</v>
      </c>
      <c r="B1989" s="55" t="s">
        <v>3186</v>
      </c>
      <c r="C1989" s="56" t="s">
        <v>3190</v>
      </c>
      <c r="D1989" s="56" t="s">
        <v>3187</v>
      </c>
      <c r="E1989" s="56">
        <v>2</v>
      </c>
      <c r="F1989" s="56">
        <v>1</v>
      </c>
      <c r="G1989" s="56">
        <v>1</v>
      </c>
      <c r="H1989" s="56">
        <v>4</v>
      </c>
      <c r="I1989" s="57">
        <v>14</v>
      </c>
      <c r="J1989" s="104">
        <v>0.2857142857142857</v>
      </c>
      <c r="K1989" s="56" t="s">
        <v>3194</v>
      </c>
      <c r="L1989" s="56" t="s">
        <v>3191</v>
      </c>
      <c r="M1989" s="56" t="s">
        <v>3192</v>
      </c>
      <c r="N1989" s="56" t="s">
        <v>7392</v>
      </c>
      <c r="O1989" s="56"/>
      <c r="P1989" s="56"/>
      <c r="Q1989" s="56"/>
      <c r="R1989" s="56" t="s">
        <v>63</v>
      </c>
      <c r="S1989" s="57" t="s">
        <v>130</v>
      </c>
      <c r="T1989" s="58" t="s">
        <v>13</v>
      </c>
      <c r="U1989" s="56" t="s">
        <v>13</v>
      </c>
      <c r="V1989" s="58" t="s">
        <v>7330</v>
      </c>
      <c r="W1989" s="58" t="s">
        <v>7330</v>
      </c>
      <c r="X1989" s="58" t="s">
        <v>13</v>
      </c>
      <c r="Y1989" s="58" t="s">
        <v>13</v>
      </c>
      <c r="Z1989" s="58" t="s">
        <v>13</v>
      </c>
      <c r="AA1989" s="58" t="s">
        <v>13</v>
      </c>
      <c r="AB1989" s="58" t="s">
        <v>13</v>
      </c>
      <c r="AC1989" s="56" t="s">
        <v>13</v>
      </c>
      <c r="AD1989" s="56" t="s">
        <v>7330</v>
      </c>
      <c r="AE1989" s="56" t="s">
        <v>13</v>
      </c>
      <c r="AF1989" s="56" t="s">
        <v>13</v>
      </c>
      <c r="AG1989" s="56" t="s">
        <v>13</v>
      </c>
      <c r="AH1989" s="56" t="s">
        <v>13</v>
      </c>
    </row>
    <row r="1990" spans="1:34" ht="24.9" customHeight="1" x14ac:dyDescent="0.3">
      <c r="A1990" s="54" t="s">
        <v>4294</v>
      </c>
      <c r="B1990" s="55" t="s">
        <v>4287</v>
      </c>
      <c r="C1990" s="56" t="s">
        <v>4291</v>
      </c>
      <c r="D1990" s="56" t="s">
        <v>4288</v>
      </c>
      <c r="E1990" s="56">
        <v>1</v>
      </c>
      <c r="F1990" s="56">
        <v>0</v>
      </c>
      <c r="G1990" s="56">
        <v>1</v>
      </c>
      <c r="H1990" s="56">
        <v>2</v>
      </c>
      <c r="I1990" s="56">
        <v>43</v>
      </c>
      <c r="J1990" s="104">
        <v>4.6511627906976744E-2</v>
      </c>
      <c r="K1990" s="56" t="s">
        <v>4295</v>
      </c>
      <c r="L1990" s="56" t="s">
        <v>4292</v>
      </c>
      <c r="M1990" s="56" t="s">
        <v>4293</v>
      </c>
      <c r="N1990" s="56">
        <v>100</v>
      </c>
      <c r="O1990" s="56"/>
      <c r="P1990" s="56"/>
      <c r="Q1990" s="56"/>
      <c r="R1990" s="56" t="s">
        <v>18</v>
      </c>
      <c r="S1990" s="56" t="s">
        <v>465</v>
      </c>
      <c r="T1990" s="58" t="s">
        <v>7330</v>
      </c>
      <c r="U1990" s="56" t="s">
        <v>13</v>
      </c>
      <c r="V1990" s="58" t="s">
        <v>13</v>
      </c>
      <c r="W1990" s="58" t="s">
        <v>13</v>
      </c>
      <c r="X1990" s="58" t="s">
        <v>13</v>
      </c>
      <c r="Y1990" s="58" t="s">
        <v>13</v>
      </c>
      <c r="Z1990" s="58" t="s">
        <v>13</v>
      </c>
      <c r="AA1990" s="58" t="s">
        <v>13</v>
      </c>
      <c r="AB1990" s="58" t="s">
        <v>13</v>
      </c>
      <c r="AC1990" s="56" t="s">
        <v>13</v>
      </c>
      <c r="AD1990" s="56" t="s">
        <v>13</v>
      </c>
      <c r="AE1990" s="56" t="s">
        <v>13</v>
      </c>
      <c r="AF1990" s="56" t="s">
        <v>7330</v>
      </c>
      <c r="AG1990" s="56" t="s">
        <v>13</v>
      </c>
      <c r="AH1990" s="56" t="s">
        <v>13</v>
      </c>
    </row>
    <row r="1991" spans="1:34" ht="24.9" customHeight="1" x14ac:dyDescent="0.3">
      <c r="A1991" s="54" t="s">
        <v>2856</v>
      </c>
      <c r="B1991" s="55" t="s">
        <v>2855</v>
      </c>
      <c r="C1991" s="56" t="s">
        <v>110</v>
      </c>
      <c r="D1991" s="56"/>
      <c r="E1991" s="56">
        <v>1</v>
      </c>
      <c r="F1991" s="56">
        <v>0</v>
      </c>
      <c r="G1991" s="56">
        <v>1</v>
      </c>
      <c r="H1991" s="56">
        <v>2</v>
      </c>
      <c r="I1991" s="56">
        <v>6</v>
      </c>
      <c r="J1991" s="104">
        <v>0.33333333333333331</v>
      </c>
      <c r="K1991" s="56" t="s">
        <v>2857</v>
      </c>
      <c r="L1991" s="56" t="s">
        <v>2858</v>
      </c>
      <c r="M1991" s="56" t="s">
        <v>110</v>
      </c>
      <c r="N1991" s="56">
        <v>100</v>
      </c>
      <c r="O1991" s="57" t="s">
        <v>17906</v>
      </c>
      <c r="P1991" s="56" t="s">
        <v>2859</v>
      </c>
      <c r="Q1991" s="56">
        <v>100</v>
      </c>
      <c r="R1991" s="56" t="s">
        <v>18</v>
      </c>
      <c r="S1991" s="56" t="s">
        <v>130</v>
      </c>
      <c r="T1991" s="58" t="s">
        <v>13</v>
      </c>
      <c r="U1991" s="56" t="s">
        <v>13</v>
      </c>
      <c r="V1991" s="58" t="s">
        <v>7330</v>
      </c>
      <c r="W1991" s="58" t="s">
        <v>7330</v>
      </c>
      <c r="X1991" s="58" t="s">
        <v>13</v>
      </c>
      <c r="Y1991" s="58" t="s">
        <v>13</v>
      </c>
      <c r="Z1991" s="58" t="s">
        <v>13</v>
      </c>
      <c r="AA1991" s="58" t="s">
        <v>13</v>
      </c>
      <c r="AB1991" s="58" t="s">
        <v>7330</v>
      </c>
      <c r="AC1991" s="56" t="s">
        <v>13</v>
      </c>
      <c r="AD1991" s="56" t="s">
        <v>13</v>
      </c>
      <c r="AE1991" s="56" t="s">
        <v>7330</v>
      </c>
      <c r="AF1991" s="56" t="s">
        <v>13</v>
      </c>
      <c r="AG1991" s="56" t="s">
        <v>13</v>
      </c>
      <c r="AH1991" s="56" t="s">
        <v>13</v>
      </c>
    </row>
    <row r="1992" spans="1:34" ht="24.9" customHeight="1" x14ac:dyDescent="0.3">
      <c r="A1992" s="54" t="s">
        <v>1615</v>
      </c>
      <c r="B1992" s="55" t="s">
        <v>1597</v>
      </c>
      <c r="C1992" s="56" t="s">
        <v>1601</v>
      </c>
      <c r="D1992" s="56" t="s">
        <v>1598</v>
      </c>
      <c r="E1992" s="56">
        <v>4</v>
      </c>
      <c r="F1992" s="56">
        <v>3</v>
      </c>
      <c r="G1992" s="56">
        <v>3</v>
      </c>
      <c r="H1992" s="56">
        <v>10</v>
      </c>
      <c r="I1992" s="56">
        <v>50</v>
      </c>
      <c r="J1992" s="104">
        <v>0.2</v>
      </c>
      <c r="K1992" s="56" t="s">
        <v>1616</v>
      </c>
      <c r="L1992" s="56" t="s">
        <v>1602</v>
      </c>
      <c r="M1992" s="56" t="s">
        <v>1601</v>
      </c>
      <c r="N1992" s="56" t="s">
        <v>7375</v>
      </c>
      <c r="O1992" s="56"/>
      <c r="P1992" s="56"/>
      <c r="Q1992" s="56"/>
      <c r="R1992" s="56" t="s">
        <v>18</v>
      </c>
      <c r="S1992" s="57" t="s">
        <v>55</v>
      </c>
      <c r="T1992" s="58" t="s">
        <v>7330</v>
      </c>
      <c r="U1992" s="56" t="s">
        <v>13</v>
      </c>
      <c r="V1992" s="58" t="s">
        <v>13</v>
      </c>
      <c r="W1992" s="58" t="s">
        <v>7330</v>
      </c>
      <c r="X1992" s="58" t="s">
        <v>13</v>
      </c>
      <c r="Y1992" s="58" t="s">
        <v>13</v>
      </c>
      <c r="Z1992" s="58" t="s">
        <v>13</v>
      </c>
      <c r="AA1992" s="58" t="s">
        <v>13</v>
      </c>
      <c r="AB1992" s="58" t="s">
        <v>13</v>
      </c>
      <c r="AC1992" s="56" t="s">
        <v>13</v>
      </c>
      <c r="AD1992" s="56" t="s">
        <v>13</v>
      </c>
      <c r="AE1992" s="56" t="s">
        <v>13</v>
      </c>
      <c r="AF1992" s="56" t="s">
        <v>13</v>
      </c>
      <c r="AG1992" s="56" t="s">
        <v>13</v>
      </c>
      <c r="AH1992" s="56" t="s">
        <v>13</v>
      </c>
    </row>
    <row r="1993" spans="1:34" ht="24.9" customHeight="1" x14ac:dyDescent="0.3">
      <c r="A1993" s="54" t="s">
        <v>4991</v>
      </c>
      <c r="B1993" s="55" t="s">
        <v>4990</v>
      </c>
      <c r="C1993" s="56" t="s">
        <v>110</v>
      </c>
      <c r="D1993" s="56"/>
      <c r="E1993" s="56">
        <v>1</v>
      </c>
      <c r="F1993" s="56">
        <v>0</v>
      </c>
      <c r="G1993" s="56">
        <v>0</v>
      </c>
      <c r="H1993" s="56">
        <v>1</v>
      </c>
      <c r="I1993" s="56">
        <v>19</v>
      </c>
      <c r="J1993" s="104">
        <v>5.2631578947368418E-2</v>
      </c>
      <c r="K1993" s="56" t="s">
        <v>4992</v>
      </c>
      <c r="L1993" s="56" t="s">
        <v>4993</v>
      </c>
      <c r="M1993" s="56" t="s">
        <v>110</v>
      </c>
      <c r="N1993" s="56">
        <v>100</v>
      </c>
      <c r="O1993" s="56"/>
      <c r="P1993" s="56"/>
      <c r="Q1993" s="56"/>
      <c r="R1993" s="56" t="s">
        <v>112</v>
      </c>
      <c r="S1993" s="57" t="s">
        <v>113</v>
      </c>
      <c r="T1993" s="58" t="s">
        <v>7330</v>
      </c>
      <c r="U1993" s="56" t="s">
        <v>13</v>
      </c>
      <c r="V1993" s="58" t="s">
        <v>13</v>
      </c>
      <c r="W1993" s="58" t="s">
        <v>7330</v>
      </c>
      <c r="X1993" s="58" t="s">
        <v>13</v>
      </c>
      <c r="Y1993" s="58" t="s">
        <v>13</v>
      </c>
      <c r="Z1993" s="58" t="s">
        <v>13</v>
      </c>
      <c r="AA1993" s="58" t="s">
        <v>13</v>
      </c>
      <c r="AB1993" s="58" t="s">
        <v>13</v>
      </c>
      <c r="AC1993" s="56" t="s">
        <v>7330</v>
      </c>
      <c r="AD1993" s="56" t="s">
        <v>13</v>
      </c>
      <c r="AE1993" s="56" t="s">
        <v>13</v>
      </c>
      <c r="AF1993" s="56" t="s">
        <v>7330</v>
      </c>
      <c r="AG1993" s="56" t="s">
        <v>13</v>
      </c>
      <c r="AH1993" s="56" t="s">
        <v>13</v>
      </c>
    </row>
    <row r="1994" spans="1:34" ht="24.9" customHeight="1" x14ac:dyDescent="0.3">
      <c r="A1994" s="54" t="s">
        <v>5624</v>
      </c>
      <c r="B1994" s="55" t="s">
        <v>5622</v>
      </c>
      <c r="C1994" s="56" t="s">
        <v>5626</v>
      </c>
      <c r="D1994" s="56" t="s">
        <v>5623</v>
      </c>
      <c r="E1994" s="56">
        <v>1</v>
      </c>
      <c r="F1994" s="56">
        <v>0</v>
      </c>
      <c r="G1994" s="56">
        <v>0</v>
      </c>
      <c r="H1994" s="56">
        <v>1</v>
      </c>
      <c r="I1994" s="56">
        <v>40</v>
      </c>
      <c r="J1994" s="104">
        <v>2.5000000000000001E-2</v>
      </c>
      <c r="K1994" s="56" t="s">
        <v>5625</v>
      </c>
      <c r="L1994" s="56" t="s">
        <v>5627</v>
      </c>
      <c r="M1994" s="56" t="s">
        <v>3620</v>
      </c>
      <c r="N1994" s="56" t="s">
        <v>7384</v>
      </c>
      <c r="O1994" s="56"/>
      <c r="P1994" s="56"/>
      <c r="Q1994" s="56"/>
      <c r="R1994" s="56" t="s">
        <v>63</v>
      </c>
      <c r="S1994" s="56" t="s">
        <v>250</v>
      </c>
      <c r="T1994" s="58" t="s">
        <v>7330</v>
      </c>
      <c r="U1994" s="56" t="s">
        <v>13</v>
      </c>
      <c r="V1994" s="58" t="s">
        <v>13</v>
      </c>
      <c r="W1994" s="58" t="s">
        <v>7330</v>
      </c>
      <c r="X1994" s="58" t="s">
        <v>13</v>
      </c>
      <c r="Y1994" s="58" t="s">
        <v>13</v>
      </c>
      <c r="Z1994" s="58" t="s">
        <v>13</v>
      </c>
      <c r="AA1994" s="58" t="s">
        <v>13</v>
      </c>
      <c r="AB1994" s="58" t="s">
        <v>13</v>
      </c>
      <c r="AC1994" s="56" t="s">
        <v>13</v>
      </c>
      <c r="AD1994" s="56" t="s">
        <v>13</v>
      </c>
      <c r="AE1994" s="56" t="s">
        <v>13</v>
      </c>
      <c r="AF1994" s="56" t="s">
        <v>13</v>
      </c>
      <c r="AG1994" s="56" t="s">
        <v>13</v>
      </c>
      <c r="AH1994" s="56" t="s">
        <v>13</v>
      </c>
    </row>
    <row r="1995" spans="1:34" ht="24.9" customHeight="1" x14ac:dyDescent="0.3">
      <c r="A1995" s="54" t="s">
        <v>2934</v>
      </c>
      <c r="B1995" s="55" t="s">
        <v>2921</v>
      </c>
      <c r="C1995" s="56" t="s">
        <v>2925</v>
      </c>
      <c r="D1995" s="56" t="s">
        <v>2922</v>
      </c>
      <c r="E1995" s="56">
        <v>3</v>
      </c>
      <c r="F1995" s="56">
        <v>4</v>
      </c>
      <c r="G1995" s="56">
        <v>2</v>
      </c>
      <c r="H1995" s="56">
        <v>9</v>
      </c>
      <c r="I1995" s="56">
        <v>72</v>
      </c>
      <c r="J1995" s="104">
        <v>0.125</v>
      </c>
      <c r="K1995" s="56" t="s">
        <v>2935</v>
      </c>
      <c r="L1995" s="56" t="s">
        <v>2926</v>
      </c>
      <c r="M1995" s="56" t="s">
        <v>2925</v>
      </c>
      <c r="N1995" s="56">
        <v>100</v>
      </c>
      <c r="O1995" s="56"/>
      <c r="P1995" s="56"/>
      <c r="Q1995" s="56"/>
      <c r="R1995" s="56" t="s">
        <v>18</v>
      </c>
      <c r="S1995" s="57" t="s">
        <v>19</v>
      </c>
      <c r="T1995" s="58" t="s">
        <v>13</v>
      </c>
      <c r="U1995" s="56" t="s">
        <v>13</v>
      </c>
      <c r="V1995" s="58" t="s">
        <v>7330</v>
      </c>
      <c r="W1995" s="58" t="s">
        <v>13</v>
      </c>
      <c r="X1995" s="58" t="s">
        <v>13</v>
      </c>
      <c r="Y1995" s="58" t="s">
        <v>7330</v>
      </c>
      <c r="Z1995" s="58" t="s">
        <v>13</v>
      </c>
      <c r="AA1995" s="58" t="s">
        <v>13</v>
      </c>
      <c r="AB1995" s="58" t="s">
        <v>7330</v>
      </c>
      <c r="AC1995" s="56" t="s">
        <v>13</v>
      </c>
      <c r="AD1995" s="56" t="s">
        <v>13</v>
      </c>
      <c r="AE1995" s="56" t="s">
        <v>7330</v>
      </c>
      <c r="AF1995" s="56" t="s">
        <v>13</v>
      </c>
      <c r="AG1995" s="56" t="s">
        <v>13</v>
      </c>
      <c r="AH1995" s="56" t="s">
        <v>7330</v>
      </c>
    </row>
    <row r="1996" spans="1:34" ht="24.9" customHeight="1" x14ac:dyDescent="0.3">
      <c r="A1996" s="54" t="s">
        <v>4309</v>
      </c>
      <c r="B1996" s="55" t="s">
        <v>4307</v>
      </c>
      <c r="C1996" s="56" t="s">
        <v>4311</v>
      </c>
      <c r="D1996" s="56" t="s">
        <v>4308</v>
      </c>
      <c r="E1996" s="56">
        <v>3</v>
      </c>
      <c r="F1996" s="56">
        <v>0</v>
      </c>
      <c r="G1996" s="56">
        <v>5</v>
      </c>
      <c r="H1996" s="56">
        <v>8</v>
      </c>
      <c r="I1996" s="56">
        <v>26</v>
      </c>
      <c r="J1996" s="104">
        <v>0.30769230769230771</v>
      </c>
      <c r="K1996" s="56" t="s">
        <v>4310</v>
      </c>
      <c r="L1996" s="56" t="s">
        <v>4312</v>
      </c>
      <c r="M1996" s="56" t="s">
        <v>4313</v>
      </c>
      <c r="N1996" s="56">
        <v>100</v>
      </c>
      <c r="O1996" s="56"/>
      <c r="P1996" s="56"/>
      <c r="Q1996" s="56"/>
      <c r="R1996" s="56" t="s">
        <v>18</v>
      </c>
      <c r="S1996" s="56" t="s">
        <v>465</v>
      </c>
      <c r="T1996" s="58" t="s">
        <v>13</v>
      </c>
      <c r="U1996" s="56" t="s">
        <v>13</v>
      </c>
      <c r="V1996" s="58" t="s">
        <v>7330</v>
      </c>
      <c r="W1996" s="58" t="s">
        <v>13</v>
      </c>
      <c r="X1996" s="58" t="s">
        <v>13</v>
      </c>
      <c r="Y1996" s="58" t="s">
        <v>7330</v>
      </c>
      <c r="Z1996" s="58" t="s">
        <v>13</v>
      </c>
      <c r="AA1996" s="58" t="s">
        <v>13</v>
      </c>
      <c r="AB1996" s="58" t="s">
        <v>13</v>
      </c>
      <c r="AC1996" s="56" t="s">
        <v>13</v>
      </c>
      <c r="AD1996" s="56" t="s">
        <v>7330</v>
      </c>
      <c r="AE1996" s="56" t="s">
        <v>13</v>
      </c>
      <c r="AF1996" s="56" t="s">
        <v>13</v>
      </c>
      <c r="AG1996" s="56" t="s">
        <v>7330</v>
      </c>
      <c r="AH1996" s="56" t="s">
        <v>13</v>
      </c>
    </row>
    <row r="1997" spans="1:34" ht="24.9" customHeight="1" x14ac:dyDescent="0.3">
      <c r="A1997" s="59" t="s">
        <v>1423</v>
      </c>
      <c r="B1997" s="60" t="s">
        <v>1421</v>
      </c>
      <c r="C1997" s="57" t="s">
        <v>1425</v>
      </c>
      <c r="D1997" s="57" t="s">
        <v>1422</v>
      </c>
      <c r="E1997" s="57">
        <v>0</v>
      </c>
      <c r="F1997" s="57">
        <v>1</v>
      </c>
      <c r="G1997" s="57">
        <v>0</v>
      </c>
      <c r="H1997" s="57">
        <v>1</v>
      </c>
      <c r="I1997" s="57">
        <v>6</v>
      </c>
      <c r="J1997" s="104">
        <v>0.16666666666666666</v>
      </c>
      <c r="K1997" s="56" t="s">
        <v>1424</v>
      </c>
      <c r="L1997" s="57" t="s">
        <v>1426</v>
      </c>
      <c r="M1997" s="57" t="s">
        <v>1425</v>
      </c>
      <c r="N1997" s="57" t="s">
        <v>7374</v>
      </c>
      <c r="O1997" s="57"/>
      <c r="P1997" s="57"/>
      <c r="Q1997" s="57"/>
      <c r="R1997" s="57" t="s">
        <v>18</v>
      </c>
      <c r="S1997" s="57" t="s">
        <v>91</v>
      </c>
      <c r="T1997" s="61" t="s">
        <v>13</v>
      </c>
      <c r="U1997" s="56" t="s">
        <v>7330</v>
      </c>
      <c r="V1997" s="61" t="s">
        <v>13</v>
      </c>
      <c r="W1997" s="61" t="s">
        <v>13</v>
      </c>
      <c r="X1997" s="61" t="s">
        <v>7330</v>
      </c>
      <c r="Y1997" s="61" t="s">
        <v>13</v>
      </c>
      <c r="Z1997" s="61" t="s">
        <v>13</v>
      </c>
      <c r="AA1997" s="58" t="s">
        <v>7330</v>
      </c>
      <c r="AB1997" s="61" t="s">
        <v>13</v>
      </c>
      <c r="AC1997" s="56" t="s">
        <v>13</v>
      </c>
      <c r="AD1997" s="56" t="s">
        <v>7330</v>
      </c>
      <c r="AE1997" s="56" t="s">
        <v>13</v>
      </c>
      <c r="AF1997" s="56" t="s">
        <v>13</v>
      </c>
      <c r="AG1997" s="56" t="s">
        <v>7330</v>
      </c>
      <c r="AH1997" s="56" t="s">
        <v>13</v>
      </c>
    </row>
    <row r="1998" spans="1:34" ht="24.9" customHeight="1" x14ac:dyDescent="0.3">
      <c r="A1998" s="54" t="s">
        <v>6275</v>
      </c>
      <c r="B1998" s="55" t="s">
        <v>6273</v>
      </c>
      <c r="C1998" s="56" t="s">
        <v>6277</v>
      </c>
      <c r="D1998" s="56" t="s">
        <v>6274</v>
      </c>
      <c r="E1998" s="56">
        <v>2</v>
      </c>
      <c r="F1998" s="56">
        <v>0</v>
      </c>
      <c r="G1998" s="56">
        <v>1</v>
      </c>
      <c r="H1998" s="56">
        <v>3</v>
      </c>
      <c r="I1998" s="56">
        <v>5</v>
      </c>
      <c r="J1998" s="104">
        <v>0.6</v>
      </c>
      <c r="K1998" s="56" t="s">
        <v>6276</v>
      </c>
      <c r="L1998" s="56" t="s">
        <v>6278</v>
      </c>
      <c r="M1998" s="56" t="s">
        <v>6277</v>
      </c>
      <c r="N1998" s="56">
        <v>100</v>
      </c>
      <c r="O1998" s="56"/>
      <c r="P1998" s="56"/>
      <c r="Q1998" s="56"/>
      <c r="R1998" s="56" t="s">
        <v>18</v>
      </c>
      <c r="S1998" s="57" t="s">
        <v>55</v>
      </c>
      <c r="T1998" s="58" t="s">
        <v>13</v>
      </c>
      <c r="U1998" s="56" t="s">
        <v>13</v>
      </c>
      <c r="V1998" s="58" t="s">
        <v>7330</v>
      </c>
      <c r="W1998" s="58" t="s">
        <v>13</v>
      </c>
      <c r="X1998" s="58" t="s">
        <v>13</v>
      </c>
      <c r="Y1998" s="58" t="s">
        <v>7330</v>
      </c>
      <c r="Z1998" s="58" t="s">
        <v>13</v>
      </c>
      <c r="AA1998" s="58" t="s">
        <v>13</v>
      </c>
      <c r="AB1998" s="58" t="s">
        <v>7330</v>
      </c>
      <c r="AC1998" s="56" t="s">
        <v>13</v>
      </c>
      <c r="AD1998" s="56" t="s">
        <v>7330</v>
      </c>
      <c r="AE1998" s="56" t="s">
        <v>13</v>
      </c>
      <c r="AF1998" s="56" t="s">
        <v>13</v>
      </c>
      <c r="AG1998" s="56" t="s">
        <v>13</v>
      </c>
      <c r="AH1998" s="56" t="s">
        <v>13</v>
      </c>
    </row>
    <row r="1999" spans="1:34" ht="24.9" customHeight="1" x14ac:dyDescent="0.3">
      <c r="A1999" s="54" t="s">
        <v>581</v>
      </c>
      <c r="B1999" s="55" t="s">
        <v>579</v>
      </c>
      <c r="C1999" s="56" t="s">
        <v>583</v>
      </c>
      <c r="D1999" s="56" t="s">
        <v>580</v>
      </c>
      <c r="E1999" s="56">
        <v>2</v>
      </c>
      <c r="F1999" s="56">
        <v>0</v>
      </c>
      <c r="G1999" s="56">
        <v>0</v>
      </c>
      <c r="H1999" s="56">
        <v>2</v>
      </c>
      <c r="I1999" s="56">
        <v>22</v>
      </c>
      <c r="J1999" s="104">
        <v>9.0909090909090912E-2</v>
      </c>
      <c r="K1999" s="56" t="s">
        <v>582</v>
      </c>
      <c r="L1999" s="56" t="s">
        <v>584</v>
      </c>
      <c r="M1999" s="56" t="s">
        <v>585</v>
      </c>
      <c r="N1999" s="56">
        <v>100</v>
      </c>
      <c r="O1999" s="56"/>
      <c r="P1999" s="56"/>
      <c r="Q1999" s="56"/>
      <c r="R1999" s="56" t="s">
        <v>236</v>
      </c>
      <c r="S1999" s="56" t="s">
        <v>149</v>
      </c>
      <c r="T1999" s="58" t="s">
        <v>7330</v>
      </c>
      <c r="U1999" s="56" t="s">
        <v>13</v>
      </c>
      <c r="V1999" s="58" t="s">
        <v>13</v>
      </c>
      <c r="W1999" s="58" t="s">
        <v>7330</v>
      </c>
      <c r="X1999" s="58" t="s">
        <v>13</v>
      </c>
      <c r="Y1999" s="58" t="s">
        <v>13</v>
      </c>
      <c r="Z1999" s="58" t="s">
        <v>13</v>
      </c>
      <c r="AA1999" s="58" t="s">
        <v>13</v>
      </c>
      <c r="AB1999" s="58" t="s">
        <v>13</v>
      </c>
      <c r="AC1999" s="56" t="s">
        <v>13</v>
      </c>
      <c r="AD1999" s="56" t="s">
        <v>13</v>
      </c>
      <c r="AE1999" s="56" t="s">
        <v>13</v>
      </c>
      <c r="AF1999" s="56" t="s">
        <v>13</v>
      </c>
      <c r="AG1999" s="56" t="s">
        <v>13</v>
      </c>
      <c r="AH1999" s="56" t="s">
        <v>13</v>
      </c>
    </row>
    <row r="2000" spans="1:34" ht="24.9" customHeight="1" x14ac:dyDescent="0.3">
      <c r="A2000" s="59" t="s">
        <v>2254</v>
      </c>
      <c r="B2000" s="60" t="s">
        <v>2253</v>
      </c>
      <c r="C2000" s="57" t="s">
        <v>2256</v>
      </c>
      <c r="D2000" s="57"/>
      <c r="E2000" s="57">
        <v>2</v>
      </c>
      <c r="F2000" s="57">
        <v>2</v>
      </c>
      <c r="G2000" s="57">
        <v>4</v>
      </c>
      <c r="H2000" s="57">
        <v>8</v>
      </c>
      <c r="I2000" s="57">
        <v>14</v>
      </c>
      <c r="J2000" s="104">
        <v>0.5714285714285714</v>
      </c>
      <c r="K2000" s="56" t="s">
        <v>2255</v>
      </c>
      <c r="L2000" s="57" t="s">
        <v>2257</v>
      </c>
      <c r="M2000" s="57" t="s">
        <v>2258</v>
      </c>
      <c r="N2000" s="57">
        <v>100</v>
      </c>
      <c r="O2000" s="57"/>
      <c r="P2000" s="57"/>
      <c r="Q2000" s="57"/>
      <c r="R2000" s="57" t="s">
        <v>18</v>
      </c>
      <c r="S2000" s="56" t="s">
        <v>149</v>
      </c>
      <c r="T2000" s="61" t="s">
        <v>13</v>
      </c>
      <c r="U2000" s="56" t="s">
        <v>7330</v>
      </c>
      <c r="V2000" s="61" t="s">
        <v>13</v>
      </c>
      <c r="W2000" s="61" t="s">
        <v>13</v>
      </c>
      <c r="X2000" s="61" t="s">
        <v>7330</v>
      </c>
      <c r="Y2000" s="61" t="s">
        <v>13</v>
      </c>
      <c r="Z2000" s="61" t="s">
        <v>13</v>
      </c>
      <c r="AA2000" s="58" t="s">
        <v>7330</v>
      </c>
      <c r="AB2000" s="61" t="s">
        <v>13</v>
      </c>
      <c r="AC2000" s="56" t="s">
        <v>13</v>
      </c>
      <c r="AD2000" s="56" t="s">
        <v>7330</v>
      </c>
      <c r="AE2000" s="56" t="s">
        <v>13</v>
      </c>
      <c r="AF2000" s="56" t="s">
        <v>13</v>
      </c>
      <c r="AG2000" s="56" t="s">
        <v>7330</v>
      </c>
      <c r="AH2000" s="56" t="s">
        <v>13</v>
      </c>
    </row>
    <row r="2001" spans="1:34" ht="24.9" customHeight="1" x14ac:dyDescent="0.3">
      <c r="A2001" s="59" t="s">
        <v>5674</v>
      </c>
      <c r="B2001" s="60" t="s">
        <v>5672</v>
      </c>
      <c r="C2001" s="57" t="s">
        <v>5676</v>
      </c>
      <c r="D2001" s="57" t="s">
        <v>5673</v>
      </c>
      <c r="E2001" s="57">
        <v>2</v>
      </c>
      <c r="F2001" s="57">
        <v>7</v>
      </c>
      <c r="G2001" s="57">
        <v>1</v>
      </c>
      <c r="H2001" s="57">
        <v>10</v>
      </c>
      <c r="I2001" s="57">
        <v>51</v>
      </c>
      <c r="J2001" s="104">
        <v>0.19607843137254902</v>
      </c>
      <c r="K2001" s="56" t="s">
        <v>5675</v>
      </c>
      <c r="L2001" s="57" t="s">
        <v>5677</v>
      </c>
      <c r="M2001" s="57" t="s">
        <v>5678</v>
      </c>
      <c r="N2001" s="57">
        <v>100</v>
      </c>
      <c r="O2001" s="57"/>
      <c r="P2001" s="57"/>
      <c r="Q2001" s="57"/>
      <c r="R2001" s="57" t="s">
        <v>18</v>
      </c>
      <c r="S2001" s="57" t="s">
        <v>680</v>
      </c>
      <c r="T2001" s="61" t="s">
        <v>13</v>
      </c>
      <c r="U2001" s="56" t="s">
        <v>7330</v>
      </c>
      <c r="V2001" s="61" t="s">
        <v>13</v>
      </c>
      <c r="W2001" s="61" t="s">
        <v>13</v>
      </c>
      <c r="X2001" s="61" t="s">
        <v>7330</v>
      </c>
      <c r="Y2001" s="61" t="s">
        <v>13</v>
      </c>
      <c r="Z2001" s="61" t="s">
        <v>13</v>
      </c>
      <c r="AA2001" s="58" t="s">
        <v>7330</v>
      </c>
      <c r="AB2001" s="61" t="s">
        <v>13</v>
      </c>
      <c r="AC2001" s="56" t="s">
        <v>13</v>
      </c>
      <c r="AD2001" s="56" t="s">
        <v>13</v>
      </c>
      <c r="AE2001" s="56" t="s">
        <v>13</v>
      </c>
      <c r="AF2001" s="56" t="s">
        <v>13</v>
      </c>
      <c r="AG2001" s="56" t="s">
        <v>13</v>
      </c>
      <c r="AH2001" s="56" t="s">
        <v>13</v>
      </c>
    </row>
    <row r="2002" spans="1:34" ht="24.9" customHeight="1" x14ac:dyDescent="0.3">
      <c r="A2002" s="54" t="s">
        <v>779</v>
      </c>
      <c r="B2002" s="55" t="s">
        <v>770</v>
      </c>
      <c r="C2002" s="56" t="s">
        <v>774</v>
      </c>
      <c r="D2002" s="56" t="s">
        <v>771</v>
      </c>
      <c r="E2002" s="56">
        <v>1</v>
      </c>
      <c r="F2002" s="56">
        <v>2</v>
      </c>
      <c r="G2002" s="56">
        <v>2</v>
      </c>
      <c r="H2002" s="56">
        <v>5</v>
      </c>
      <c r="I2002" s="56">
        <v>21</v>
      </c>
      <c r="J2002" s="104">
        <v>0.23809523809523808</v>
      </c>
      <c r="K2002" s="56" t="s">
        <v>780</v>
      </c>
      <c r="L2002" s="56" t="s">
        <v>775</v>
      </c>
      <c r="M2002" s="56" t="s">
        <v>776</v>
      </c>
      <c r="N2002" s="56">
        <v>100</v>
      </c>
      <c r="O2002" s="56"/>
      <c r="P2002" s="56"/>
      <c r="Q2002" s="56"/>
      <c r="R2002" s="56" t="s">
        <v>18</v>
      </c>
      <c r="S2002" s="57" t="s">
        <v>102</v>
      </c>
      <c r="T2002" s="58" t="s">
        <v>13</v>
      </c>
      <c r="U2002" s="56" t="s">
        <v>13</v>
      </c>
      <c r="V2002" s="58" t="s">
        <v>7330</v>
      </c>
      <c r="W2002" s="58" t="s">
        <v>13</v>
      </c>
      <c r="X2002" s="58" t="s">
        <v>13</v>
      </c>
      <c r="Y2002" s="58" t="s">
        <v>7330</v>
      </c>
      <c r="Z2002" s="58" t="s">
        <v>13</v>
      </c>
      <c r="AA2002" s="58" t="s">
        <v>7330</v>
      </c>
      <c r="AB2002" s="58" t="s">
        <v>13</v>
      </c>
      <c r="AC2002" s="56" t="s">
        <v>13</v>
      </c>
      <c r="AD2002" s="56" t="s">
        <v>7330</v>
      </c>
      <c r="AE2002" s="56" t="s">
        <v>13</v>
      </c>
      <c r="AF2002" s="56" t="s">
        <v>13</v>
      </c>
      <c r="AG2002" s="56" t="s">
        <v>7330</v>
      </c>
      <c r="AH2002" s="56" t="s">
        <v>13</v>
      </c>
    </row>
    <row r="2003" spans="1:34" ht="24.9" customHeight="1" x14ac:dyDescent="0.3">
      <c r="A2003" s="54" t="s">
        <v>6523</v>
      </c>
      <c r="B2003" s="55" t="s">
        <v>6521</v>
      </c>
      <c r="C2003" s="56" t="s">
        <v>6525</v>
      </c>
      <c r="D2003" s="56" t="s">
        <v>6522</v>
      </c>
      <c r="E2003" s="56">
        <v>1</v>
      </c>
      <c r="F2003" s="56">
        <v>0</v>
      </c>
      <c r="G2003" s="56">
        <v>0</v>
      </c>
      <c r="H2003" s="56">
        <v>1</v>
      </c>
      <c r="I2003" s="56">
        <v>17</v>
      </c>
      <c r="J2003" s="104">
        <v>5.8823529411764705E-2</v>
      </c>
      <c r="K2003" s="56" t="s">
        <v>6524</v>
      </c>
      <c r="L2003" s="56" t="s">
        <v>6526</v>
      </c>
      <c r="M2003" s="56" t="s">
        <v>6527</v>
      </c>
      <c r="N2003" s="56" t="s">
        <v>7372</v>
      </c>
      <c r="O2003" s="56"/>
      <c r="P2003" s="56"/>
      <c r="Q2003" s="56"/>
      <c r="R2003" s="56" t="s">
        <v>18</v>
      </c>
      <c r="S2003" s="56" t="s">
        <v>102</v>
      </c>
      <c r="T2003" s="58" t="s">
        <v>7330</v>
      </c>
      <c r="U2003" s="56" t="s">
        <v>13</v>
      </c>
      <c r="V2003" s="58" t="s">
        <v>13</v>
      </c>
      <c r="W2003" s="58" t="s">
        <v>7330</v>
      </c>
      <c r="X2003" s="58" t="s">
        <v>13</v>
      </c>
      <c r="Y2003" s="58" t="s">
        <v>13</v>
      </c>
      <c r="Z2003" s="58" t="s">
        <v>13</v>
      </c>
      <c r="AA2003" s="58" t="s">
        <v>13</v>
      </c>
      <c r="AB2003" s="58" t="s">
        <v>13</v>
      </c>
      <c r="AC2003" s="56" t="s">
        <v>13</v>
      </c>
      <c r="AD2003" s="56" t="s">
        <v>13</v>
      </c>
      <c r="AE2003" s="56" t="s">
        <v>13</v>
      </c>
      <c r="AF2003" s="56" t="s">
        <v>13</v>
      </c>
      <c r="AG2003" s="56" t="s">
        <v>13</v>
      </c>
      <c r="AH2003" s="56" t="s">
        <v>13</v>
      </c>
    </row>
    <row r="2004" spans="1:34" ht="24.9" customHeight="1" x14ac:dyDescent="0.3">
      <c r="A2004" s="54" t="s">
        <v>6530</v>
      </c>
      <c r="B2004" s="55" t="s">
        <v>6528</v>
      </c>
      <c r="C2004" s="56" t="s">
        <v>6532</v>
      </c>
      <c r="D2004" s="56" t="s">
        <v>6529</v>
      </c>
      <c r="E2004" s="56">
        <v>1</v>
      </c>
      <c r="F2004" s="56">
        <v>0</v>
      </c>
      <c r="G2004" s="56">
        <v>0</v>
      </c>
      <c r="H2004" s="56">
        <v>1</v>
      </c>
      <c r="I2004" s="56">
        <v>13</v>
      </c>
      <c r="J2004" s="104">
        <v>7.6923076923076927E-2</v>
      </c>
      <c r="K2004" s="56" t="s">
        <v>6531</v>
      </c>
      <c r="L2004" s="56" t="s">
        <v>6533</v>
      </c>
      <c r="M2004" s="56" t="s">
        <v>6532</v>
      </c>
      <c r="N2004" s="56" t="s">
        <v>7374</v>
      </c>
      <c r="O2004" s="56"/>
      <c r="P2004" s="56"/>
      <c r="Q2004" s="56"/>
      <c r="R2004" s="56" t="s">
        <v>18</v>
      </c>
      <c r="S2004" s="56" t="s">
        <v>465</v>
      </c>
      <c r="T2004" s="58" t="s">
        <v>7330</v>
      </c>
      <c r="U2004" s="56" t="s">
        <v>13</v>
      </c>
      <c r="V2004" s="58" t="s">
        <v>13</v>
      </c>
      <c r="W2004" s="58" t="s">
        <v>7330</v>
      </c>
      <c r="X2004" s="58" t="s">
        <v>13</v>
      </c>
      <c r="Y2004" s="58" t="s">
        <v>13</v>
      </c>
      <c r="Z2004" s="58" t="s">
        <v>7330</v>
      </c>
      <c r="AA2004" s="58" t="s">
        <v>13</v>
      </c>
      <c r="AB2004" s="58" t="s">
        <v>13</v>
      </c>
      <c r="AC2004" s="56" t="s">
        <v>7330</v>
      </c>
      <c r="AD2004" s="56" t="s">
        <v>13</v>
      </c>
      <c r="AE2004" s="56" t="s">
        <v>13</v>
      </c>
      <c r="AF2004" s="56" t="s">
        <v>7330</v>
      </c>
      <c r="AG2004" s="56" t="s">
        <v>13</v>
      </c>
      <c r="AH2004" s="56" t="s">
        <v>13</v>
      </c>
    </row>
    <row r="2005" spans="1:34" ht="24.9" customHeight="1" x14ac:dyDescent="0.3">
      <c r="A2005" s="54" t="s">
        <v>4702</v>
      </c>
      <c r="B2005" s="55" t="s">
        <v>4698</v>
      </c>
      <c r="C2005" s="56" t="s">
        <v>709</v>
      </c>
      <c r="D2005" s="56"/>
      <c r="E2005" s="56">
        <v>2</v>
      </c>
      <c r="F2005" s="56">
        <v>0</v>
      </c>
      <c r="G2005" s="56">
        <v>1</v>
      </c>
      <c r="H2005" s="56">
        <v>3</v>
      </c>
      <c r="I2005" s="56">
        <v>7</v>
      </c>
      <c r="J2005" s="104">
        <v>0.42857142857142855</v>
      </c>
      <c r="K2005" s="56" t="s">
        <v>4703</v>
      </c>
      <c r="L2005" s="56" t="s">
        <v>4701</v>
      </c>
      <c r="M2005" s="56" t="s">
        <v>711</v>
      </c>
      <c r="N2005" s="56" t="s">
        <v>7375</v>
      </c>
      <c r="O2005" s="56"/>
      <c r="P2005" s="56"/>
      <c r="Q2005" s="56"/>
      <c r="R2005" s="56" t="s">
        <v>18</v>
      </c>
      <c r="S2005" s="56" t="s">
        <v>102</v>
      </c>
      <c r="T2005" s="58" t="s">
        <v>7330</v>
      </c>
      <c r="U2005" s="56" t="s">
        <v>13</v>
      </c>
      <c r="V2005" s="58" t="s">
        <v>13</v>
      </c>
      <c r="W2005" s="58" t="s">
        <v>7330</v>
      </c>
      <c r="X2005" s="58" t="s">
        <v>13</v>
      </c>
      <c r="Y2005" s="58" t="s">
        <v>13</v>
      </c>
      <c r="Z2005" s="58" t="s">
        <v>7330</v>
      </c>
      <c r="AA2005" s="58" t="s">
        <v>13</v>
      </c>
      <c r="AB2005" s="58" t="s">
        <v>13</v>
      </c>
      <c r="AC2005" s="56" t="s">
        <v>7330</v>
      </c>
      <c r="AD2005" s="56" t="s">
        <v>13</v>
      </c>
      <c r="AE2005" s="56" t="s">
        <v>13</v>
      </c>
      <c r="AF2005" s="56" t="s">
        <v>13</v>
      </c>
      <c r="AG2005" s="56" t="s">
        <v>13</v>
      </c>
      <c r="AH2005" s="56" t="s">
        <v>13</v>
      </c>
    </row>
    <row r="2006" spans="1:34" ht="24.9" customHeight="1" x14ac:dyDescent="0.3">
      <c r="A2006" s="54" t="s">
        <v>7153</v>
      </c>
      <c r="B2006" s="55" t="s">
        <v>7143</v>
      </c>
      <c r="C2006" s="56" t="s">
        <v>7147</v>
      </c>
      <c r="D2006" s="56" t="s">
        <v>7144</v>
      </c>
      <c r="E2006" s="56">
        <v>3</v>
      </c>
      <c r="F2006" s="56">
        <v>1</v>
      </c>
      <c r="G2006" s="56">
        <v>1</v>
      </c>
      <c r="H2006" s="56">
        <v>5</v>
      </c>
      <c r="I2006" s="56">
        <v>22</v>
      </c>
      <c r="J2006" s="104">
        <v>0.22727272727272727</v>
      </c>
      <c r="K2006" s="56" t="s">
        <v>7154</v>
      </c>
      <c r="L2006" s="56" t="s">
        <v>7148</v>
      </c>
      <c r="M2006" s="56" t="s">
        <v>7149</v>
      </c>
      <c r="N2006" s="56">
        <v>100</v>
      </c>
      <c r="O2006" s="56"/>
      <c r="P2006" s="56"/>
      <c r="Q2006" s="56"/>
      <c r="R2006" s="56" t="s">
        <v>18</v>
      </c>
      <c r="S2006" s="56" t="s">
        <v>79</v>
      </c>
      <c r="T2006" s="58" t="s">
        <v>7330</v>
      </c>
      <c r="U2006" s="56" t="s">
        <v>13</v>
      </c>
      <c r="V2006" s="58" t="s">
        <v>13</v>
      </c>
      <c r="W2006" s="58" t="s">
        <v>7330</v>
      </c>
      <c r="X2006" s="58" t="s">
        <v>13</v>
      </c>
      <c r="Y2006" s="58" t="s">
        <v>13</v>
      </c>
      <c r="Z2006" s="58" t="s">
        <v>13</v>
      </c>
      <c r="AA2006" s="58" t="s">
        <v>13</v>
      </c>
      <c r="AB2006" s="58" t="s">
        <v>13</v>
      </c>
      <c r="AC2006" s="56" t="s">
        <v>7330</v>
      </c>
      <c r="AD2006" s="56" t="s">
        <v>13</v>
      </c>
      <c r="AE2006" s="56" t="s">
        <v>13</v>
      </c>
      <c r="AF2006" s="56" t="s">
        <v>7330</v>
      </c>
      <c r="AG2006" s="56" t="s">
        <v>13</v>
      </c>
      <c r="AH2006" s="56" t="s">
        <v>13</v>
      </c>
    </row>
  </sheetData>
  <mergeCells count="5">
    <mergeCell ref="T4:V4"/>
    <mergeCell ref="W4:Y4"/>
    <mergeCell ref="Z4:AB4"/>
    <mergeCell ref="AC4:AE4"/>
    <mergeCell ref="AF4:AH4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E23E-C3B2-41F8-AB25-79DA870BBAB9}">
  <dimension ref="A1:M1523"/>
  <sheetViews>
    <sheetView workbookViewId="0"/>
  </sheetViews>
  <sheetFormatPr baseColWidth="10" defaultColWidth="11.44140625" defaultRowHeight="24.9" customHeight="1" x14ac:dyDescent="0.3"/>
  <cols>
    <col min="1" max="1" width="23.6640625" style="8" customWidth="1"/>
    <col min="2" max="2" width="14.109375" style="8" customWidth="1"/>
    <col min="3" max="3" width="28.88671875" style="8" customWidth="1"/>
    <col min="4" max="8" width="11.44140625" style="8" customWidth="1"/>
    <col min="9" max="9" width="16.6640625" style="8" customWidth="1"/>
    <col min="10" max="10" width="17.44140625" style="8" customWidth="1"/>
    <col min="11" max="11" width="16.33203125" style="8" customWidth="1"/>
    <col min="12" max="12" width="16.6640625" style="8" customWidth="1"/>
    <col min="13" max="13" width="17.33203125" style="20" customWidth="1"/>
    <col min="14" max="14" width="11.44140625" style="8" customWidth="1"/>
    <col min="15" max="16384" width="11.44140625" style="8"/>
  </cols>
  <sheetData>
    <row r="1" spans="1:13" ht="24.9" customHeight="1" x14ac:dyDescent="0.3">
      <c r="A1" s="47" t="s">
        <v>18217</v>
      </c>
    </row>
    <row r="3" spans="1:13" s="24" customFormat="1" ht="24.9" customHeight="1" x14ac:dyDescent="0.3">
      <c r="A3" s="21" t="s">
        <v>7254</v>
      </c>
      <c r="B3" s="22" t="s">
        <v>7258</v>
      </c>
      <c r="C3" s="22" t="s">
        <v>1</v>
      </c>
      <c r="D3" s="22" t="s">
        <v>2</v>
      </c>
      <c r="E3" s="22" t="s">
        <v>7255</v>
      </c>
      <c r="F3" s="22" t="s">
        <v>3</v>
      </c>
      <c r="G3" s="22" t="s">
        <v>7256</v>
      </c>
      <c r="H3" s="22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3" t="s">
        <v>9</v>
      </c>
    </row>
    <row r="4" spans="1:13" ht="24.9" customHeight="1" x14ac:dyDescent="0.3">
      <c r="A4" s="25" t="s">
        <v>6412</v>
      </c>
      <c r="B4" s="26" t="s">
        <v>6400</v>
      </c>
      <c r="C4" s="26" t="s">
        <v>38</v>
      </c>
      <c r="D4" s="26">
        <v>1</v>
      </c>
      <c r="E4" s="27">
        <v>0</v>
      </c>
      <c r="F4" s="28">
        <v>63.73</v>
      </c>
      <c r="G4" s="27">
        <v>1.0802895634263301E-6</v>
      </c>
      <c r="H4" s="26">
        <v>2</v>
      </c>
      <c r="I4" s="90" t="s">
        <v>8777</v>
      </c>
      <c r="J4" s="94" t="s">
        <v>10297</v>
      </c>
      <c r="K4" s="94" t="s">
        <v>11815</v>
      </c>
      <c r="L4" s="29" t="s">
        <v>13335</v>
      </c>
      <c r="M4" s="30">
        <v>1</v>
      </c>
    </row>
    <row r="5" spans="1:13" ht="24.9" customHeight="1" x14ac:dyDescent="0.3">
      <c r="A5" s="25" t="s">
        <v>4911</v>
      </c>
      <c r="B5" s="26" t="s">
        <v>4909</v>
      </c>
      <c r="C5" s="26" t="s">
        <v>333</v>
      </c>
      <c r="D5" s="26">
        <v>1</v>
      </c>
      <c r="E5" s="27">
        <v>0</v>
      </c>
      <c r="F5" s="28">
        <v>32.99</v>
      </c>
      <c r="G5" s="27">
        <v>5.2745971899850698E-4</v>
      </c>
      <c r="H5" s="26">
        <v>2</v>
      </c>
      <c r="I5" s="90" t="s">
        <v>8118</v>
      </c>
      <c r="J5" s="94" t="s">
        <v>9636</v>
      </c>
      <c r="K5" s="94" t="s">
        <v>11156</v>
      </c>
      <c r="L5" s="29" t="s">
        <v>12674</v>
      </c>
      <c r="M5" s="30">
        <v>1</v>
      </c>
    </row>
    <row r="6" spans="1:13" ht="24.9" customHeight="1" x14ac:dyDescent="0.3">
      <c r="A6" s="25" t="s">
        <v>6494</v>
      </c>
      <c r="B6" s="26" t="s">
        <v>6481</v>
      </c>
      <c r="C6" s="26" t="s">
        <v>32</v>
      </c>
      <c r="D6" s="26">
        <v>1</v>
      </c>
      <c r="E6" s="27">
        <v>1E-3</v>
      </c>
      <c r="F6" s="28">
        <v>16.36</v>
      </c>
      <c r="G6" s="27">
        <v>2.3065878728019001E-2</v>
      </c>
      <c r="H6" s="26">
        <v>2</v>
      </c>
      <c r="I6" s="90" t="s">
        <v>7483</v>
      </c>
      <c r="J6" s="94" t="s">
        <v>9001</v>
      </c>
      <c r="K6" s="94" t="s">
        <v>10521</v>
      </c>
      <c r="L6" s="29" t="s">
        <v>12039</v>
      </c>
      <c r="M6" s="30">
        <v>2</v>
      </c>
    </row>
    <row r="7" spans="1:13" ht="24.9" customHeight="1" x14ac:dyDescent="0.3">
      <c r="A7" s="31" t="s">
        <v>6822</v>
      </c>
      <c r="B7" s="32" t="s">
        <v>6815</v>
      </c>
      <c r="C7" s="32" t="s">
        <v>6824</v>
      </c>
      <c r="D7" s="32">
        <v>1</v>
      </c>
      <c r="E7" s="33">
        <v>5.0000000000000001E-3</v>
      </c>
      <c r="F7" s="34">
        <v>17.940000000000001</v>
      </c>
      <c r="G7" s="33">
        <v>1.9283295036154498E-2</v>
      </c>
      <c r="H7" s="32">
        <v>2</v>
      </c>
      <c r="I7" s="91" t="s">
        <v>7551</v>
      </c>
      <c r="J7" s="95" t="s">
        <v>9069</v>
      </c>
      <c r="K7" s="95" t="s">
        <v>10589</v>
      </c>
      <c r="L7" s="35" t="s">
        <v>12107</v>
      </c>
      <c r="M7" s="36">
        <v>1</v>
      </c>
    </row>
    <row r="8" spans="1:13" ht="24.9" customHeight="1" x14ac:dyDescent="0.3">
      <c r="A8" s="25" t="s">
        <v>5248</v>
      </c>
      <c r="B8" s="26" t="s">
        <v>5241</v>
      </c>
      <c r="C8" s="26" t="s">
        <v>114</v>
      </c>
      <c r="D8" s="26">
        <v>1</v>
      </c>
      <c r="E8" s="27">
        <v>1E-3</v>
      </c>
      <c r="F8" s="28">
        <v>42.4</v>
      </c>
      <c r="G8" s="27">
        <v>1.2659678621417499E-4</v>
      </c>
      <c r="H8" s="26">
        <v>2</v>
      </c>
      <c r="I8" s="90" t="s">
        <v>8400</v>
      </c>
      <c r="J8" s="94" t="s">
        <v>9918</v>
      </c>
      <c r="K8" s="94" t="s">
        <v>11438</v>
      </c>
      <c r="L8" s="29" t="s">
        <v>12956</v>
      </c>
      <c r="M8" s="30">
        <v>1</v>
      </c>
    </row>
    <row r="9" spans="1:13" ht="24.9" customHeight="1" x14ac:dyDescent="0.3">
      <c r="A9" s="25" t="s">
        <v>791</v>
      </c>
      <c r="B9" s="26" t="s">
        <v>785</v>
      </c>
      <c r="C9" s="26" t="s">
        <v>154</v>
      </c>
      <c r="D9" s="26">
        <v>1</v>
      </c>
      <c r="E9" s="27">
        <v>0</v>
      </c>
      <c r="F9" s="28">
        <v>62.18</v>
      </c>
      <c r="G9" s="27">
        <v>1.11988061829474E-6</v>
      </c>
      <c r="H9" s="26">
        <v>2</v>
      </c>
      <c r="I9" s="90" t="s">
        <v>8758</v>
      </c>
      <c r="J9" s="94" t="s">
        <v>10278</v>
      </c>
      <c r="K9" s="94" t="s">
        <v>11796</v>
      </c>
      <c r="L9" s="29" t="s">
        <v>13316</v>
      </c>
      <c r="M9" s="30">
        <v>1</v>
      </c>
    </row>
    <row r="10" spans="1:13" ht="24.9" customHeight="1" x14ac:dyDescent="0.3">
      <c r="A10" s="25" t="s">
        <v>2484</v>
      </c>
      <c r="B10" s="26" t="s">
        <v>2477</v>
      </c>
      <c r="C10" s="26" t="s">
        <v>32</v>
      </c>
      <c r="D10" s="26">
        <v>1</v>
      </c>
      <c r="E10" s="27">
        <v>0</v>
      </c>
      <c r="F10" s="28">
        <v>32.78</v>
      </c>
      <c r="G10" s="27">
        <v>1.23899017434363E-3</v>
      </c>
      <c r="H10" s="26">
        <v>2</v>
      </c>
      <c r="I10" s="90" t="s">
        <v>8108</v>
      </c>
      <c r="J10" s="94" t="s">
        <v>9626</v>
      </c>
      <c r="K10" s="94" t="s">
        <v>11146</v>
      </c>
      <c r="L10" s="29" t="s">
        <v>12664</v>
      </c>
      <c r="M10" s="30">
        <v>1</v>
      </c>
    </row>
    <row r="11" spans="1:13" ht="24.9" customHeight="1" x14ac:dyDescent="0.3">
      <c r="A11" s="25" t="s">
        <v>6083</v>
      </c>
      <c r="B11" s="26" t="s">
        <v>6043</v>
      </c>
      <c r="C11" s="26" t="s">
        <v>150</v>
      </c>
      <c r="D11" s="26">
        <v>1</v>
      </c>
      <c r="E11" s="27">
        <v>0</v>
      </c>
      <c r="F11" s="28">
        <v>67.41</v>
      </c>
      <c r="G11" s="27">
        <v>1.8112149920834899E-7</v>
      </c>
      <c r="H11" s="26">
        <v>2</v>
      </c>
      <c r="I11" s="90" t="s">
        <v>8818</v>
      </c>
      <c r="J11" s="94" t="s">
        <v>10338</v>
      </c>
      <c r="K11" s="94" t="s">
        <v>11856</v>
      </c>
      <c r="L11" s="29" t="s">
        <v>13376</v>
      </c>
      <c r="M11" s="30">
        <v>1</v>
      </c>
    </row>
    <row r="12" spans="1:13" ht="24.9" customHeight="1" x14ac:dyDescent="0.3">
      <c r="A12" s="25" t="s">
        <v>5571</v>
      </c>
      <c r="B12" s="26" t="s">
        <v>5569</v>
      </c>
      <c r="C12" s="26" t="s">
        <v>114</v>
      </c>
      <c r="D12" s="26">
        <v>1</v>
      </c>
      <c r="E12" s="27">
        <v>0</v>
      </c>
      <c r="F12" s="28">
        <v>33.03</v>
      </c>
      <c r="G12" s="27">
        <v>4.9773708497893605E-4</v>
      </c>
      <c r="H12" s="26">
        <v>2</v>
      </c>
      <c r="I12" s="90" t="s">
        <v>8123</v>
      </c>
      <c r="J12" s="94" t="s">
        <v>9641</v>
      </c>
      <c r="K12" s="94" t="s">
        <v>11161</v>
      </c>
      <c r="L12" s="29" t="s">
        <v>12679</v>
      </c>
      <c r="M12" s="30">
        <v>1</v>
      </c>
    </row>
    <row r="13" spans="1:13" ht="24.9" customHeight="1" x14ac:dyDescent="0.3">
      <c r="A13" s="25" t="s">
        <v>7138</v>
      </c>
      <c r="B13" s="26" t="s">
        <v>7136</v>
      </c>
      <c r="C13" s="26" t="s">
        <v>35</v>
      </c>
      <c r="D13" s="26">
        <v>1</v>
      </c>
      <c r="E13" s="27">
        <v>3.0000000000000001E-3</v>
      </c>
      <c r="F13" s="28">
        <v>17.760000000000002</v>
      </c>
      <c r="G13" s="27">
        <v>4.9410814842779899E-2</v>
      </c>
      <c r="H13" s="26">
        <v>2</v>
      </c>
      <c r="I13" s="90" t="s">
        <v>7540</v>
      </c>
      <c r="J13" s="94" t="s">
        <v>9058</v>
      </c>
      <c r="K13" s="94" t="s">
        <v>10578</v>
      </c>
      <c r="L13" s="29" t="s">
        <v>12096</v>
      </c>
      <c r="M13" s="30">
        <v>1</v>
      </c>
    </row>
    <row r="14" spans="1:13" ht="24.9" customHeight="1" x14ac:dyDescent="0.3">
      <c r="A14" s="25" t="s">
        <v>5045</v>
      </c>
      <c r="B14" s="26" t="s">
        <v>5037</v>
      </c>
      <c r="C14" s="26" t="s">
        <v>38</v>
      </c>
      <c r="D14" s="26">
        <v>1</v>
      </c>
      <c r="E14" s="27">
        <v>0</v>
      </c>
      <c r="F14" s="28">
        <v>45.29</v>
      </c>
      <c r="G14" s="27">
        <v>4.1412174531721699E-5</v>
      </c>
      <c r="H14" s="26">
        <v>2</v>
      </c>
      <c r="I14" s="90" t="s">
        <v>8457</v>
      </c>
      <c r="J14" s="94" t="s">
        <v>9975</v>
      </c>
      <c r="K14" s="94" t="s">
        <v>11495</v>
      </c>
      <c r="L14" s="29" t="s">
        <v>13013</v>
      </c>
      <c r="M14" s="30">
        <v>1</v>
      </c>
    </row>
    <row r="15" spans="1:13" ht="24.9" customHeight="1" x14ac:dyDescent="0.3">
      <c r="A15" s="25" t="s">
        <v>4981</v>
      </c>
      <c r="B15" s="26" t="s">
        <v>4980</v>
      </c>
      <c r="C15" s="26" t="s">
        <v>136</v>
      </c>
      <c r="D15" s="26">
        <v>1</v>
      </c>
      <c r="E15" s="27">
        <v>0</v>
      </c>
      <c r="F15" s="28">
        <v>62.44</v>
      </c>
      <c r="G15" s="27">
        <v>8.55246408421122E-7</v>
      </c>
      <c r="H15" s="26">
        <v>2</v>
      </c>
      <c r="I15" s="90" t="s">
        <v>8766</v>
      </c>
      <c r="J15" s="94" t="s">
        <v>10286</v>
      </c>
      <c r="K15" s="94" t="s">
        <v>11804</v>
      </c>
      <c r="L15" s="29" t="s">
        <v>13324</v>
      </c>
      <c r="M15" s="30">
        <v>1</v>
      </c>
    </row>
    <row r="16" spans="1:13" ht="24.9" customHeight="1" x14ac:dyDescent="0.3">
      <c r="A16" s="25" t="s">
        <v>2585</v>
      </c>
      <c r="B16" s="26" t="s">
        <v>2579</v>
      </c>
      <c r="C16" s="26" t="s">
        <v>333</v>
      </c>
      <c r="D16" s="26">
        <v>1</v>
      </c>
      <c r="E16" s="27">
        <v>0</v>
      </c>
      <c r="F16" s="28">
        <v>15.86</v>
      </c>
      <c r="G16" s="27">
        <v>2.5880341597528399E-2</v>
      </c>
      <c r="H16" s="26">
        <v>3</v>
      </c>
      <c r="I16" s="90" t="s">
        <v>7458</v>
      </c>
      <c r="J16" s="94" t="s">
        <v>8976</v>
      </c>
      <c r="K16" s="94" t="s">
        <v>10496</v>
      </c>
      <c r="L16" s="29" t="s">
        <v>12014</v>
      </c>
      <c r="M16" s="30">
        <v>1</v>
      </c>
    </row>
    <row r="17" spans="1:13" ht="24.9" customHeight="1" x14ac:dyDescent="0.3">
      <c r="A17" s="25" t="s">
        <v>435</v>
      </c>
      <c r="B17" s="26" t="s">
        <v>419</v>
      </c>
      <c r="C17" s="26" t="s">
        <v>154</v>
      </c>
      <c r="D17" s="26">
        <v>1</v>
      </c>
      <c r="E17" s="27">
        <v>0</v>
      </c>
      <c r="F17" s="28">
        <v>114.56</v>
      </c>
      <c r="G17" s="27">
        <v>7.8737662581380506E-12</v>
      </c>
      <c r="H17" s="26">
        <v>2</v>
      </c>
      <c r="I17" s="90" t="s">
        <v>8946</v>
      </c>
      <c r="J17" s="94" t="s">
        <v>10466</v>
      </c>
      <c r="K17" s="94" t="s">
        <v>11984</v>
      </c>
      <c r="L17" s="29" t="s">
        <v>13504</v>
      </c>
      <c r="M17" s="30">
        <v>1</v>
      </c>
    </row>
    <row r="18" spans="1:13" ht="24.9" customHeight="1" x14ac:dyDescent="0.3">
      <c r="A18" s="25" t="s">
        <v>6450</v>
      </c>
      <c r="B18" s="26" t="s">
        <v>6442</v>
      </c>
      <c r="C18" s="26" t="s">
        <v>333</v>
      </c>
      <c r="D18" s="26">
        <v>1</v>
      </c>
      <c r="E18" s="27">
        <v>1E-3</v>
      </c>
      <c r="F18" s="28">
        <v>34.79</v>
      </c>
      <c r="G18" s="27">
        <v>5.3103113208417699E-4</v>
      </c>
      <c r="H18" s="26">
        <v>2</v>
      </c>
      <c r="I18" s="90" t="s">
        <v>8183</v>
      </c>
      <c r="J18" s="94" t="s">
        <v>9701</v>
      </c>
      <c r="K18" s="94" t="s">
        <v>11221</v>
      </c>
      <c r="L18" s="29" t="s">
        <v>12739</v>
      </c>
      <c r="M18" s="30">
        <v>1</v>
      </c>
    </row>
    <row r="19" spans="1:13" ht="24.9" customHeight="1" x14ac:dyDescent="0.3">
      <c r="A19" s="25" t="s">
        <v>6811</v>
      </c>
      <c r="B19" s="26" t="s">
        <v>6810</v>
      </c>
      <c r="C19" s="26" t="s">
        <v>5023</v>
      </c>
      <c r="D19" s="26">
        <v>1</v>
      </c>
      <c r="E19" s="27">
        <v>1E-3</v>
      </c>
      <c r="F19" s="28">
        <v>19.989999999999998</v>
      </c>
      <c r="G19" s="27">
        <v>1.0023052380779E-2</v>
      </c>
      <c r="H19" s="26">
        <v>2</v>
      </c>
      <c r="I19" s="90" t="s">
        <v>7635</v>
      </c>
      <c r="J19" s="94" t="s">
        <v>9153</v>
      </c>
      <c r="K19" s="94" t="s">
        <v>10673</v>
      </c>
      <c r="L19" s="29" t="s">
        <v>12191</v>
      </c>
      <c r="M19" s="30">
        <v>1</v>
      </c>
    </row>
    <row r="20" spans="1:13" ht="24.9" customHeight="1" x14ac:dyDescent="0.3">
      <c r="A20" s="25" t="s">
        <v>456</v>
      </c>
      <c r="B20" s="26" t="s">
        <v>445</v>
      </c>
      <c r="C20" s="26" t="s">
        <v>56</v>
      </c>
      <c r="D20" s="26">
        <v>1</v>
      </c>
      <c r="E20" s="27">
        <v>1E-3</v>
      </c>
      <c r="F20" s="28">
        <v>27.33</v>
      </c>
      <c r="G20" s="27">
        <v>3.23622008321164E-3</v>
      </c>
      <c r="H20" s="26">
        <v>2</v>
      </c>
      <c r="I20" s="90" t="s">
        <v>7903</v>
      </c>
      <c r="J20" s="94" t="s">
        <v>9421</v>
      </c>
      <c r="K20" s="94" t="s">
        <v>10941</v>
      </c>
      <c r="L20" s="29" t="s">
        <v>12459</v>
      </c>
      <c r="M20" s="30">
        <v>1</v>
      </c>
    </row>
    <row r="21" spans="1:13" ht="24.9" customHeight="1" x14ac:dyDescent="0.3">
      <c r="A21" s="25" t="s">
        <v>2441</v>
      </c>
      <c r="B21" s="26" t="s">
        <v>2440</v>
      </c>
      <c r="C21" s="26" t="s">
        <v>56</v>
      </c>
      <c r="D21" s="26">
        <v>1</v>
      </c>
      <c r="E21" s="27">
        <v>0</v>
      </c>
      <c r="F21" s="28">
        <v>18.66</v>
      </c>
      <c r="G21" s="27">
        <v>1.3614446824659499E-2</v>
      </c>
      <c r="H21" s="26">
        <v>3</v>
      </c>
      <c r="I21" s="90" t="s">
        <v>7580</v>
      </c>
      <c r="J21" s="94" t="s">
        <v>9098</v>
      </c>
      <c r="K21" s="94" t="s">
        <v>10618</v>
      </c>
      <c r="L21" s="29" t="s">
        <v>12136</v>
      </c>
      <c r="M21" s="30">
        <v>1</v>
      </c>
    </row>
    <row r="22" spans="1:13" ht="24.9" customHeight="1" x14ac:dyDescent="0.3">
      <c r="A22" s="25" t="s">
        <v>2070</v>
      </c>
      <c r="B22" s="26" t="s">
        <v>2068</v>
      </c>
      <c r="C22" s="26" t="s">
        <v>32</v>
      </c>
      <c r="D22" s="26">
        <v>1</v>
      </c>
      <c r="E22" s="27">
        <v>0</v>
      </c>
      <c r="F22" s="28">
        <v>23.62</v>
      </c>
      <c r="G22" s="27">
        <v>4.9968675779730699E-3</v>
      </c>
      <c r="H22" s="26">
        <v>2</v>
      </c>
      <c r="I22" s="90" t="s">
        <v>7764</v>
      </c>
      <c r="J22" s="94" t="s">
        <v>9282</v>
      </c>
      <c r="K22" s="94" t="s">
        <v>10802</v>
      </c>
      <c r="L22" s="29" t="s">
        <v>12320</v>
      </c>
      <c r="M22" s="30">
        <v>1</v>
      </c>
    </row>
    <row r="23" spans="1:13" ht="24.9" customHeight="1" x14ac:dyDescent="0.3">
      <c r="A23" s="25" t="s">
        <v>870</v>
      </c>
      <c r="B23" s="26" t="s">
        <v>869</v>
      </c>
      <c r="C23" s="26" t="s">
        <v>35</v>
      </c>
      <c r="D23" s="26">
        <v>1</v>
      </c>
      <c r="E23" s="27">
        <v>1E-3</v>
      </c>
      <c r="F23" s="28">
        <v>33.89</v>
      </c>
      <c r="G23" s="27">
        <v>8.9830264993192297E-4</v>
      </c>
      <c r="H23" s="26">
        <v>2</v>
      </c>
      <c r="I23" s="90" t="s">
        <v>8151</v>
      </c>
      <c r="J23" s="94" t="s">
        <v>9669</v>
      </c>
      <c r="K23" s="94" t="s">
        <v>11189</v>
      </c>
      <c r="L23" s="29" t="s">
        <v>12707</v>
      </c>
      <c r="M23" s="30">
        <v>1</v>
      </c>
    </row>
    <row r="24" spans="1:13" ht="24.9" customHeight="1" x14ac:dyDescent="0.3">
      <c r="A24" s="25" t="s">
        <v>805</v>
      </c>
      <c r="B24" s="26" t="s">
        <v>793</v>
      </c>
      <c r="C24" s="26" t="s">
        <v>20</v>
      </c>
      <c r="D24" s="26">
        <v>1</v>
      </c>
      <c r="E24" s="27">
        <v>0</v>
      </c>
      <c r="F24" s="28">
        <v>33.659999999999997</v>
      </c>
      <c r="G24" s="27">
        <v>4.29506760752698E-4</v>
      </c>
      <c r="H24" s="26">
        <v>2</v>
      </c>
      <c r="I24" s="90" t="s">
        <v>8143</v>
      </c>
      <c r="J24" s="94" t="s">
        <v>9661</v>
      </c>
      <c r="K24" s="94" t="s">
        <v>11181</v>
      </c>
      <c r="L24" s="29" t="s">
        <v>12699</v>
      </c>
      <c r="M24" s="30">
        <v>1</v>
      </c>
    </row>
    <row r="25" spans="1:13" ht="24.9" customHeight="1" x14ac:dyDescent="0.3">
      <c r="A25" s="25" t="s">
        <v>4391</v>
      </c>
      <c r="B25" s="26" t="s">
        <v>4344</v>
      </c>
      <c r="C25" s="26" t="s">
        <v>4393</v>
      </c>
      <c r="D25" s="26">
        <v>1</v>
      </c>
      <c r="E25" s="27">
        <v>0</v>
      </c>
      <c r="F25" s="28">
        <v>50.78</v>
      </c>
      <c r="G25" s="27">
        <v>8.3362360627553108E-6</v>
      </c>
      <c r="H25" s="26">
        <v>2</v>
      </c>
      <c r="I25" s="90" t="s">
        <v>8585</v>
      </c>
      <c r="J25" s="94" t="s">
        <v>10104</v>
      </c>
      <c r="K25" s="94" t="s">
        <v>11623</v>
      </c>
      <c r="L25" s="29" t="s">
        <v>13142</v>
      </c>
      <c r="M25" s="30">
        <v>1</v>
      </c>
    </row>
    <row r="26" spans="1:13" ht="24.9" customHeight="1" x14ac:dyDescent="0.3">
      <c r="A26" s="25" t="s">
        <v>5094</v>
      </c>
      <c r="B26" s="26" t="s">
        <v>5087</v>
      </c>
      <c r="C26" s="26" t="s">
        <v>32</v>
      </c>
      <c r="D26" s="26">
        <v>1</v>
      </c>
      <c r="E26" s="27">
        <v>0</v>
      </c>
      <c r="F26" s="28">
        <v>48.47</v>
      </c>
      <c r="G26" s="27">
        <v>1.77791098390352E-5</v>
      </c>
      <c r="H26" s="26">
        <v>2</v>
      </c>
      <c r="I26" s="90" t="s">
        <v>8524</v>
      </c>
      <c r="J26" s="94" t="s">
        <v>10042</v>
      </c>
      <c r="K26" s="94" t="s">
        <v>11562</v>
      </c>
      <c r="L26" s="29" t="s">
        <v>13080</v>
      </c>
      <c r="M26" s="30">
        <v>1</v>
      </c>
    </row>
    <row r="27" spans="1:13" ht="24.9" customHeight="1" x14ac:dyDescent="0.3">
      <c r="A27" s="25" t="s">
        <v>6856</v>
      </c>
      <c r="B27" s="26" t="s">
        <v>6844</v>
      </c>
      <c r="C27" s="26" t="s">
        <v>114</v>
      </c>
      <c r="D27" s="26">
        <v>1</v>
      </c>
      <c r="E27" s="27">
        <v>0</v>
      </c>
      <c r="F27" s="28">
        <v>60.26</v>
      </c>
      <c r="G27" s="27">
        <v>1.3186454351319799E-6</v>
      </c>
      <c r="H27" s="26">
        <v>2</v>
      </c>
      <c r="I27" s="90" t="s">
        <v>8741</v>
      </c>
      <c r="J27" s="94" t="s">
        <v>10260</v>
      </c>
      <c r="K27" s="94" t="s">
        <v>11779</v>
      </c>
      <c r="L27" s="29" t="s">
        <v>13298</v>
      </c>
      <c r="M27" s="30">
        <v>1</v>
      </c>
    </row>
    <row r="28" spans="1:13" ht="24.9" customHeight="1" x14ac:dyDescent="0.3">
      <c r="A28" s="25" t="s">
        <v>5640</v>
      </c>
      <c r="B28" s="26" t="s">
        <v>5633</v>
      </c>
      <c r="C28" s="26" t="s">
        <v>114</v>
      </c>
      <c r="D28" s="26">
        <v>1</v>
      </c>
      <c r="E28" s="27">
        <v>0</v>
      </c>
      <c r="F28" s="28">
        <v>22.09</v>
      </c>
      <c r="G28" s="27">
        <v>9.5792542021454503E-3</v>
      </c>
      <c r="H28" s="26">
        <v>2</v>
      </c>
      <c r="I28" s="90" t="s">
        <v>7710</v>
      </c>
      <c r="J28" s="94" t="s">
        <v>9228</v>
      </c>
      <c r="K28" s="94" t="s">
        <v>10748</v>
      </c>
      <c r="L28" s="29" t="s">
        <v>12266</v>
      </c>
      <c r="M28" s="30">
        <v>1</v>
      </c>
    </row>
    <row r="29" spans="1:13" ht="24.9" customHeight="1" x14ac:dyDescent="0.3">
      <c r="A29" s="25" t="s">
        <v>4270</v>
      </c>
      <c r="B29" s="26" t="s">
        <v>4241</v>
      </c>
      <c r="C29" s="26" t="s">
        <v>4115</v>
      </c>
      <c r="D29" s="26">
        <v>1</v>
      </c>
      <c r="E29" s="27">
        <v>0</v>
      </c>
      <c r="F29" s="28">
        <v>60.85</v>
      </c>
      <c r="G29" s="27">
        <v>1.3567003724126699E-6</v>
      </c>
      <c r="H29" s="26">
        <v>2</v>
      </c>
      <c r="I29" s="90" t="s">
        <v>8750</v>
      </c>
      <c r="J29" s="94" t="s">
        <v>10269</v>
      </c>
      <c r="K29" s="94" t="s">
        <v>11788</v>
      </c>
      <c r="L29" s="29" t="s">
        <v>13307</v>
      </c>
      <c r="M29" s="30">
        <v>1</v>
      </c>
    </row>
    <row r="30" spans="1:13" ht="24.9" customHeight="1" x14ac:dyDescent="0.3">
      <c r="A30" s="25" t="s">
        <v>1724</v>
      </c>
      <c r="B30" s="26" t="s">
        <v>1717</v>
      </c>
      <c r="C30" s="26" t="s">
        <v>693</v>
      </c>
      <c r="D30" s="26">
        <v>1</v>
      </c>
      <c r="E30" s="27">
        <v>0</v>
      </c>
      <c r="F30" s="28">
        <v>82.73</v>
      </c>
      <c r="G30" s="27">
        <v>9.3333606710333599E-9</v>
      </c>
      <c r="H30" s="26">
        <v>2</v>
      </c>
      <c r="I30" s="90" t="s">
        <v>8908</v>
      </c>
      <c r="J30" s="94" t="s">
        <v>10428</v>
      </c>
      <c r="K30" s="94" t="s">
        <v>11946</v>
      </c>
      <c r="L30" s="29" t="s">
        <v>13466</v>
      </c>
      <c r="M30" s="30">
        <v>1</v>
      </c>
    </row>
    <row r="31" spans="1:13" ht="24.9" customHeight="1" x14ac:dyDescent="0.3">
      <c r="A31" s="25" t="s">
        <v>6148</v>
      </c>
      <c r="B31" s="26" t="s">
        <v>6146</v>
      </c>
      <c r="C31" s="26" t="s">
        <v>150</v>
      </c>
      <c r="D31" s="26">
        <v>1</v>
      </c>
      <c r="E31" s="27">
        <v>0</v>
      </c>
      <c r="F31" s="28">
        <v>85.72</v>
      </c>
      <c r="G31" s="27">
        <v>4.4206277359514002E-9</v>
      </c>
      <c r="H31" s="26">
        <v>2</v>
      </c>
      <c r="I31" s="90" t="s">
        <v>8919</v>
      </c>
      <c r="J31" s="94" t="s">
        <v>10439</v>
      </c>
      <c r="K31" s="94" t="s">
        <v>11957</v>
      </c>
      <c r="L31" s="29" t="s">
        <v>13477</v>
      </c>
      <c r="M31" s="30">
        <v>1</v>
      </c>
    </row>
    <row r="32" spans="1:13" ht="24.9" customHeight="1" x14ac:dyDescent="0.3">
      <c r="A32" s="25" t="s">
        <v>6226</v>
      </c>
      <c r="B32" s="26" t="s">
        <v>6200</v>
      </c>
      <c r="C32" s="26" t="s">
        <v>20</v>
      </c>
      <c r="D32" s="26">
        <v>1</v>
      </c>
      <c r="E32" s="27">
        <v>1E-3</v>
      </c>
      <c r="F32" s="28">
        <v>35.409999999999997</v>
      </c>
      <c r="G32" s="27">
        <v>3.3090081769460199E-4</v>
      </c>
      <c r="H32" s="26">
        <v>2</v>
      </c>
      <c r="I32" s="90" t="s">
        <v>8210</v>
      </c>
      <c r="J32" s="94" t="s">
        <v>9728</v>
      </c>
      <c r="K32" s="94" t="s">
        <v>11248</v>
      </c>
      <c r="L32" s="29" t="s">
        <v>12766</v>
      </c>
      <c r="M32" s="30">
        <v>1</v>
      </c>
    </row>
    <row r="33" spans="1:13" ht="24.9" customHeight="1" x14ac:dyDescent="0.3">
      <c r="A33" s="25" t="s">
        <v>1953</v>
      </c>
      <c r="B33" s="26" t="s">
        <v>1936</v>
      </c>
      <c r="C33" s="26" t="s">
        <v>35</v>
      </c>
      <c r="D33" s="26">
        <v>1</v>
      </c>
      <c r="E33" s="27">
        <v>0</v>
      </c>
      <c r="F33" s="28">
        <v>32.17</v>
      </c>
      <c r="G33" s="27">
        <v>8.1909404494448198E-4</v>
      </c>
      <c r="H33" s="26">
        <v>2</v>
      </c>
      <c r="I33" s="90" t="s">
        <v>8079</v>
      </c>
      <c r="J33" s="94" t="s">
        <v>9597</v>
      </c>
      <c r="K33" s="94" t="s">
        <v>11117</v>
      </c>
      <c r="L33" s="29" t="s">
        <v>12635</v>
      </c>
      <c r="M33" s="30">
        <v>1</v>
      </c>
    </row>
    <row r="34" spans="1:13" ht="24.9" customHeight="1" x14ac:dyDescent="0.3">
      <c r="A34" s="25" t="s">
        <v>5712</v>
      </c>
      <c r="B34" s="26" t="s">
        <v>5702</v>
      </c>
      <c r="C34" s="26" t="s">
        <v>38</v>
      </c>
      <c r="D34" s="26">
        <v>1</v>
      </c>
      <c r="E34" s="27">
        <v>0</v>
      </c>
      <c r="F34" s="28">
        <v>15.93</v>
      </c>
      <c r="G34" s="27">
        <v>2.5466543552859801E-2</v>
      </c>
      <c r="H34" s="26">
        <v>2</v>
      </c>
      <c r="I34" s="90" t="s">
        <v>7461</v>
      </c>
      <c r="J34" s="94" t="s">
        <v>8979</v>
      </c>
      <c r="K34" s="94" t="s">
        <v>10499</v>
      </c>
      <c r="L34" s="29" t="s">
        <v>12017</v>
      </c>
      <c r="M34" s="30">
        <v>1</v>
      </c>
    </row>
    <row r="35" spans="1:13" ht="24.9" customHeight="1" x14ac:dyDescent="0.3">
      <c r="A35" s="25" t="s">
        <v>6709</v>
      </c>
      <c r="B35" s="26" t="s">
        <v>6686</v>
      </c>
      <c r="C35" s="26" t="s">
        <v>32</v>
      </c>
      <c r="D35" s="26">
        <v>1</v>
      </c>
      <c r="E35" s="27">
        <v>0</v>
      </c>
      <c r="F35" s="28">
        <v>58.07</v>
      </c>
      <c r="G35" s="27">
        <v>2.1833735039577298E-6</v>
      </c>
      <c r="H35" s="26">
        <v>2</v>
      </c>
      <c r="I35" s="90" t="s">
        <v>8711</v>
      </c>
      <c r="J35" s="94" t="s">
        <v>10230</v>
      </c>
      <c r="K35" s="94" t="s">
        <v>11749</v>
      </c>
      <c r="L35" s="29" t="s">
        <v>13268</v>
      </c>
      <c r="M35" s="30">
        <v>1</v>
      </c>
    </row>
    <row r="36" spans="1:13" ht="24.9" customHeight="1" x14ac:dyDescent="0.3">
      <c r="A36" s="25" t="s">
        <v>5536</v>
      </c>
      <c r="B36" s="26" t="s">
        <v>5518</v>
      </c>
      <c r="C36" s="26" t="s">
        <v>35</v>
      </c>
      <c r="D36" s="26">
        <v>1</v>
      </c>
      <c r="E36" s="27">
        <v>1E-3</v>
      </c>
      <c r="F36" s="28">
        <v>24.97</v>
      </c>
      <c r="G36" s="27">
        <v>3.1766546592587202E-3</v>
      </c>
      <c r="H36" s="26">
        <v>2</v>
      </c>
      <c r="I36" s="90" t="s">
        <v>7821</v>
      </c>
      <c r="J36" s="94" t="s">
        <v>9339</v>
      </c>
      <c r="K36" s="94" t="s">
        <v>10859</v>
      </c>
      <c r="L36" s="29" t="s">
        <v>12377</v>
      </c>
      <c r="M36" s="30">
        <v>1</v>
      </c>
    </row>
    <row r="37" spans="1:13" ht="24.9" customHeight="1" x14ac:dyDescent="0.3">
      <c r="A37" s="25" t="s">
        <v>126</v>
      </c>
      <c r="B37" s="26" t="s">
        <v>124</v>
      </c>
      <c r="C37" s="26" t="s">
        <v>131</v>
      </c>
      <c r="D37" s="26">
        <v>1</v>
      </c>
      <c r="E37" s="27">
        <v>2E-3</v>
      </c>
      <c r="F37" s="28">
        <v>18.61</v>
      </c>
      <c r="G37" s="27">
        <v>2.5478375174538E-2</v>
      </c>
      <c r="H37" s="26">
        <v>2</v>
      </c>
      <c r="I37" s="90" t="s">
        <v>7577</v>
      </c>
      <c r="J37" s="94" t="s">
        <v>9095</v>
      </c>
      <c r="K37" s="94" t="s">
        <v>10615</v>
      </c>
      <c r="L37" s="29" t="s">
        <v>12133</v>
      </c>
      <c r="M37" s="30">
        <v>1</v>
      </c>
    </row>
    <row r="38" spans="1:13" ht="24.9" customHeight="1" x14ac:dyDescent="0.3">
      <c r="A38" s="25" t="s">
        <v>1974</v>
      </c>
      <c r="B38" s="26" t="s">
        <v>1969</v>
      </c>
      <c r="C38" s="26" t="s">
        <v>1976</v>
      </c>
      <c r="D38" s="26">
        <v>1</v>
      </c>
      <c r="E38" s="27">
        <v>1E-3</v>
      </c>
      <c r="F38" s="28">
        <v>16.05</v>
      </c>
      <c r="G38" s="27">
        <v>2.4772509540239501E-2</v>
      </c>
      <c r="H38" s="26">
        <v>2</v>
      </c>
      <c r="I38" s="90" t="s">
        <v>7472</v>
      </c>
      <c r="J38" s="94" t="s">
        <v>8990</v>
      </c>
      <c r="K38" s="94" t="s">
        <v>10510</v>
      </c>
      <c r="L38" s="29" t="s">
        <v>12028</v>
      </c>
      <c r="M38" s="30">
        <v>1</v>
      </c>
    </row>
    <row r="39" spans="1:13" ht="24.9" customHeight="1" x14ac:dyDescent="0.3">
      <c r="A39" s="25" t="s">
        <v>2904</v>
      </c>
      <c r="B39" s="26" t="s">
        <v>2869</v>
      </c>
      <c r="C39" s="26" t="s">
        <v>114</v>
      </c>
      <c r="D39" s="26">
        <v>1</v>
      </c>
      <c r="E39" s="27">
        <v>0</v>
      </c>
      <c r="F39" s="28">
        <v>31.56</v>
      </c>
      <c r="G39" s="27">
        <v>1.46628804856206E-3</v>
      </c>
      <c r="H39" s="26">
        <v>2</v>
      </c>
      <c r="I39" s="90" t="s">
        <v>8055</v>
      </c>
      <c r="J39" s="94" t="s">
        <v>9573</v>
      </c>
      <c r="K39" s="94" t="s">
        <v>11093</v>
      </c>
      <c r="L39" s="29" t="s">
        <v>12611</v>
      </c>
      <c r="M39" s="30">
        <v>1</v>
      </c>
    </row>
    <row r="40" spans="1:13" ht="24.9" customHeight="1" x14ac:dyDescent="0.3">
      <c r="A40" s="25" t="s">
        <v>3143</v>
      </c>
      <c r="B40" s="26" t="s">
        <v>3132</v>
      </c>
      <c r="C40" s="26" t="s">
        <v>35</v>
      </c>
      <c r="D40" s="26">
        <v>1</v>
      </c>
      <c r="E40" s="27">
        <v>0</v>
      </c>
      <c r="F40" s="28">
        <v>48.22</v>
      </c>
      <c r="G40" s="27">
        <v>1.7325981261147499E-5</v>
      </c>
      <c r="H40" s="26">
        <v>2</v>
      </c>
      <c r="I40" s="90" t="s">
        <v>8517</v>
      </c>
      <c r="J40" s="94" t="s">
        <v>10035</v>
      </c>
      <c r="K40" s="94" t="s">
        <v>11555</v>
      </c>
      <c r="L40" s="29" t="s">
        <v>13073</v>
      </c>
      <c r="M40" s="30">
        <v>1</v>
      </c>
    </row>
    <row r="41" spans="1:13" ht="24.9" customHeight="1" x14ac:dyDescent="0.3">
      <c r="A41" s="25" t="s">
        <v>956</v>
      </c>
      <c r="B41" s="26" t="s">
        <v>951</v>
      </c>
      <c r="C41" s="26" t="s">
        <v>114</v>
      </c>
      <c r="D41" s="26">
        <v>1</v>
      </c>
      <c r="E41" s="27">
        <v>0</v>
      </c>
      <c r="F41" s="28">
        <v>19.12</v>
      </c>
      <c r="G41" s="27">
        <v>1.7756934889343198E-2</v>
      </c>
      <c r="H41" s="26">
        <v>2</v>
      </c>
      <c r="I41" s="90" t="s">
        <v>7596</v>
      </c>
      <c r="J41" s="94" t="s">
        <v>9114</v>
      </c>
      <c r="K41" s="94" t="s">
        <v>10634</v>
      </c>
      <c r="L41" s="29" t="s">
        <v>12152</v>
      </c>
      <c r="M41" s="30">
        <v>1</v>
      </c>
    </row>
    <row r="42" spans="1:13" ht="24.9" customHeight="1" x14ac:dyDescent="0.3">
      <c r="A42" s="25" t="s">
        <v>2521</v>
      </c>
      <c r="B42" s="26" t="s">
        <v>2514</v>
      </c>
      <c r="C42" s="26" t="s">
        <v>32</v>
      </c>
      <c r="D42" s="26">
        <v>1</v>
      </c>
      <c r="E42" s="27">
        <v>0</v>
      </c>
      <c r="F42" s="28">
        <v>28.12</v>
      </c>
      <c r="G42" s="27">
        <v>1.54170045294956E-3</v>
      </c>
      <c r="H42" s="26">
        <v>2</v>
      </c>
      <c r="I42" s="90" t="s">
        <v>7933</v>
      </c>
      <c r="J42" s="94" t="s">
        <v>9451</v>
      </c>
      <c r="K42" s="94" t="s">
        <v>10971</v>
      </c>
      <c r="L42" s="29" t="s">
        <v>12489</v>
      </c>
      <c r="M42" s="30">
        <v>1</v>
      </c>
    </row>
    <row r="43" spans="1:13" ht="24.9" customHeight="1" x14ac:dyDescent="0.3">
      <c r="A43" s="25" t="s">
        <v>636</v>
      </c>
      <c r="B43" s="26" t="s">
        <v>631</v>
      </c>
      <c r="C43" s="26" t="s">
        <v>371</v>
      </c>
      <c r="D43" s="26">
        <v>1</v>
      </c>
      <c r="E43" s="27">
        <v>0</v>
      </c>
      <c r="F43" s="28">
        <v>53.97</v>
      </c>
      <c r="G43" s="27">
        <v>3.99917127503515E-6</v>
      </c>
      <c r="H43" s="26">
        <v>2</v>
      </c>
      <c r="I43" s="90" t="s">
        <v>8649</v>
      </c>
      <c r="J43" s="94" t="s">
        <v>10168</v>
      </c>
      <c r="K43" s="94" t="s">
        <v>11687</v>
      </c>
      <c r="L43" s="29" t="s">
        <v>13206</v>
      </c>
      <c r="M43" s="30">
        <v>1</v>
      </c>
    </row>
    <row r="44" spans="1:13" ht="24.9" customHeight="1" x14ac:dyDescent="0.3">
      <c r="A44" s="25" t="s">
        <v>2519</v>
      </c>
      <c r="B44" s="26" t="s">
        <v>2514</v>
      </c>
      <c r="C44" s="26" t="s">
        <v>20</v>
      </c>
      <c r="D44" s="26">
        <v>1</v>
      </c>
      <c r="E44" s="27">
        <v>0</v>
      </c>
      <c r="F44" s="28">
        <v>27.57</v>
      </c>
      <c r="G44" s="27">
        <v>2.9747393706619201E-3</v>
      </c>
      <c r="H44" s="26">
        <v>3</v>
      </c>
      <c r="I44" s="90" t="s">
        <v>7910</v>
      </c>
      <c r="J44" s="94" t="s">
        <v>9428</v>
      </c>
      <c r="K44" s="94" t="s">
        <v>10948</v>
      </c>
      <c r="L44" s="29" t="s">
        <v>12466</v>
      </c>
      <c r="M44" s="30">
        <v>1</v>
      </c>
    </row>
    <row r="45" spans="1:13" ht="24.9" customHeight="1" x14ac:dyDescent="0.3">
      <c r="A45" s="25" t="s">
        <v>4875</v>
      </c>
      <c r="B45" s="26" t="s">
        <v>4868</v>
      </c>
      <c r="C45" s="26" t="s">
        <v>35</v>
      </c>
      <c r="D45" s="26">
        <v>1</v>
      </c>
      <c r="E45" s="27">
        <v>1E-3</v>
      </c>
      <c r="F45" s="28">
        <v>34.49</v>
      </c>
      <c r="G45" s="27">
        <v>6.7569950528107196E-4</v>
      </c>
      <c r="H45" s="26">
        <v>2</v>
      </c>
      <c r="I45" s="90" t="s">
        <v>8170</v>
      </c>
      <c r="J45" s="94" t="s">
        <v>9688</v>
      </c>
      <c r="K45" s="94" t="s">
        <v>11208</v>
      </c>
      <c r="L45" s="29" t="s">
        <v>12726</v>
      </c>
      <c r="M45" s="30">
        <v>1</v>
      </c>
    </row>
    <row r="46" spans="1:13" ht="24.9" customHeight="1" x14ac:dyDescent="0.3">
      <c r="A46" s="25" t="s">
        <v>6971</v>
      </c>
      <c r="B46" s="26" t="s">
        <v>6963</v>
      </c>
      <c r="C46" s="26" t="s">
        <v>38</v>
      </c>
      <c r="D46" s="26">
        <v>1</v>
      </c>
      <c r="E46" s="27">
        <v>1E-3</v>
      </c>
      <c r="F46" s="28">
        <v>25.25</v>
      </c>
      <c r="G46" s="27">
        <v>2.9783107176450498E-3</v>
      </c>
      <c r="H46" s="26">
        <v>2</v>
      </c>
      <c r="I46" s="90" t="s">
        <v>7831</v>
      </c>
      <c r="J46" s="94" t="s">
        <v>9349</v>
      </c>
      <c r="K46" s="94" t="s">
        <v>10869</v>
      </c>
      <c r="L46" s="29" t="s">
        <v>12387</v>
      </c>
      <c r="M46" s="30">
        <v>1</v>
      </c>
    </row>
    <row r="47" spans="1:13" ht="24.9" customHeight="1" x14ac:dyDescent="0.3">
      <c r="A47" s="25" t="s">
        <v>3927</v>
      </c>
      <c r="B47" s="26" t="s">
        <v>3917</v>
      </c>
      <c r="C47" s="26" t="s">
        <v>136</v>
      </c>
      <c r="D47" s="26">
        <v>1</v>
      </c>
      <c r="E47" s="27">
        <v>0</v>
      </c>
      <c r="F47" s="28">
        <v>30.89</v>
      </c>
      <c r="G47" s="27">
        <v>8.12774377875242E-4</v>
      </c>
      <c r="H47" s="26">
        <v>2</v>
      </c>
      <c r="I47" s="90" t="s">
        <v>8029</v>
      </c>
      <c r="J47" s="94" t="s">
        <v>9547</v>
      </c>
      <c r="K47" s="94" t="s">
        <v>11067</v>
      </c>
      <c r="L47" s="29" t="s">
        <v>12585</v>
      </c>
      <c r="M47" s="30">
        <v>1</v>
      </c>
    </row>
    <row r="48" spans="1:13" ht="24.9" customHeight="1" x14ac:dyDescent="0.3">
      <c r="A48" s="25" t="s">
        <v>6079</v>
      </c>
      <c r="B48" s="26" t="s">
        <v>6043</v>
      </c>
      <c r="C48" s="26" t="s">
        <v>154</v>
      </c>
      <c r="D48" s="26">
        <v>1</v>
      </c>
      <c r="E48" s="27">
        <v>0</v>
      </c>
      <c r="F48" s="28">
        <v>43.03</v>
      </c>
      <c r="G48" s="27">
        <v>4.96558024210467E-5</v>
      </c>
      <c r="H48" s="26">
        <v>2</v>
      </c>
      <c r="I48" s="90" t="s">
        <v>8421</v>
      </c>
      <c r="J48" s="94" t="s">
        <v>9939</v>
      </c>
      <c r="K48" s="94" t="s">
        <v>11459</v>
      </c>
      <c r="L48" s="29" t="s">
        <v>12977</v>
      </c>
      <c r="M48" s="30">
        <v>1</v>
      </c>
    </row>
    <row r="49" spans="1:13" ht="24.9" customHeight="1" x14ac:dyDescent="0.3">
      <c r="A49" s="25" t="s">
        <v>5534</v>
      </c>
      <c r="B49" s="26" t="s">
        <v>5518</v>
      </c>
      <c r="C49" s="26" t="s">
        <v>38</v>
      </c>
      <c r="D49" s="26">
        <v>1</v>
      </c>
      <c r="E49" s="27">
        <v>1E-3</v>
      </c>
      <c r="F49" s="28">
        <v>25.99</v>
      </c>
      <c r="G49" s="27">
        <v>4.1541669308021202E-3</v>
      </c>
      <c r="H49" s="26">
        <v>2</v>
      </c>
      <c r="I49" s="90" t="s">
        <v>7862</v>
      </c>
      <c r="J49" s="94" t="s">
        <v>9380</v>
      </c>
      <c r="K49" s="94" t="s">
        <v>10900</v>
      </c>
      <c r="L49" s="29" t="s">
        <v>12418</v>
      </c>
      <c r="M49" s="30">
        <v>1</v>
      </c>
    </row>
    <row r="50" spans="1:13" ht="24.9" customHeight="1" x14ac:dyDescent="0.3">
      <c r="A50" s="25" t="s">
        <v>4342</v>
      </c>
      <c r="B50" s="26" t="s">
        <v>4331</v>
      </c>
      <c r="C50" s="26" t="s">
        <v>136</v>
      </c>
      <c r="D50" s="26">
        <v>1</v>
      </c>
      <c r="E50" s="27">
        <v>0</v>
      </c>
      <c r="F50" s="28">
        <v>19.59</v>
      </c>
      <c r="G50" s="27">
        <v>2.1980116788650399E-2</v>
      </c>
      <c r="H50" s="26">
        <v>2</v>
      </c>
      <c r="I50" s="90" t="s">
        <v>7618</v>
      </c>
      <c r="J50" s="94" t="s">
        <v>9136</v>
      </c>
      <c r="K50" s="94" t="s">
        <v>10656</v>
      </c>
      <c r="L50" s="29" t="s">
        <v>12174</v>
      </c>
      <c r="M50" s="30">
        <v>1</v>
      </c>
    </row>
    <row r="51" spans="1:13" ht="24.9" customHeight="1" x14ac:dyDescent="0.3">
      <c r="A51" s="25" t="s">
        <v>2671</v>
      </c>
      <c r="B51" s="26" t="s">
        <v>2663</v>
      </c>
      <c r="C51" s="26" t="s">
        <v>20</v>
      </c>
      <c r="D51" s="26">
        <v>1</v>
      </c>
      <c r="E51" s="27">
        <v>1E-3</v>
      </c>
      <c r="F51" s="28">
        <v>15.4</v>
      </c>
      <c r="G51" s="27">
        <v>4.1818456795335801E-2</v>
      </c>
      <c r="H51" s="26">
        <v>2</v>
      </c>
      <c r="I51" s="90" t="s">
        <v>7451</v>
      </c>
      <c r="J51" s="94" t="s">
        <v>8969</v>
      </c>
      <c r="K51" s="94" t="s">
        <v>10489</v>
      </c>
      <c r="L51" s="29" t="s">
        <v>12007</v>
      </c>
      <c r="M51" s="30">
        <v>1</v>
      </c>
    </row>
    <row r="52" spans="1:13" ht="24.9" customHeight="1" x14ac:dyDescent="0.3">
      <c r="A52" s="25" t="s">
        <v>6189</v>
      </c>
      <c r="B52" s="26" t="s">
        <v>6176</v>
      </c>
      <c r="C52" s="26" t="s">
        <v>38</v>
      </c>
      <c r="D52" s="26">
        <v>1</v>
      </c>
      <c r="E52" s="27">
        <v>0</v>
      </c>
      <c r="F52" s="28">
        <v>62.09</v>
      </c>
      <c r="G52" s="27">
        <v>1.0815287002422299E-6</v>
      </c>
      <c r="H52" s="26">
        <v>2</v>
      </c>
      <c r="I52" s="90" t="s">
        <v>8433</v>
      </c>
      <c r="J52" s="94" t="s">
        <v>10277</v>
      </c>
      <c r="K52" s="94" t="s">
        <v>11471</v>
      </c>
      <c r="L52" s="29" t="s">
        <v>13315</v>
      </c>
      <c r="M52" s="30">
        <v>1</v>
      </c>
    </row>
    <row r="53" spans="1:13" ht="24.9" customHeight="1" x14ac:dyDescent="0.3">
      <c r="A53" s="25" t="s">
        <v>3250</v>
      </c>
      <c r="B53" s="26" t="s">
        <v>3234</v>
      </c>
      <c r="C53" s="26" t="s">
        <v>154</v>
      </c>
      <c r="D53" s="26">
        <v>1</v>
      </c>
      <c r="E53" s="27">
        <v>0</v>
      </c>
      <c r="F53" s="28">
        <v>30.88</v>
      </c>
      <c r="G53" s="27">
        <v>1.1432153199020299E-3</v>
      </c>
      <c r="H53" s="26">
        <v>3</v>
      </c>
      <c r="I53" s="90" t="s">
        <v>8027</v>
      </c>
      <c r="J53" s="94" t="s">
        <v>9545</v>
      </c>
      <c r="K53" s="94" t="s">
        <v>11065</v>
      </c>
      <c r="L53" s="29" t="s">
        <v>12583</v>
      </c>
      <c r="M53" s="30">
        <v>1</v>
      </c>
    </row>
    <row r="54" spans="1:13" ht="24.9" customHeight="1" x14ac:dyDescent="0.3">
      <c r="A54" s="25" t="s">
        <v>466</v>
      </c>
      <c r="B54" s="26" t="s">
        <v>458</v>
      </c>
      <c r="C54" s="26" t="s">
        <v>468</v>
      </c>
      <c r="D54" s="26">
        <v>1</v>
      </c>
      <c r="E54" s="27">
        <v>0</v>
      </c>
      <c r="F54" s="28">
        <v>30</v>
      </c>
      <c r="G54" s="27">
        <v>9.9763115748443989E-4</v>
      </c>
      <c r="H54" s="26">
        <v>2</v>
      </c>
      <c r="I54" s="90" t="s">
        <v>8002</v>
      </c>
      <c r="J54" s="94" t="s">
        <v>9520</v>
      </c>
      <c r="K54" s="94" t="s">
        <v>11040</v>
      </c>
      <c r="L54" s="29" t="s">
        <v>12558</v>
      </c>
      <c r="M54" s="30">
        <v>1</v>
      </c>
    </row>
    <row r="55" spans="1:13" ht="24.9" customHeight="1" x14ac:dyDescent="0.3">
      <c r="A55" s="25" t="s">
        <v>1038</v>
      </c>
      <c r="B55" s="26" t="s">
        <v>1019</v>
      </c>
      <c r="C55" s="26" t="s">
        <v>32</v>
      </c>
      <c r="D55" s="26">
        <v>1</v>
      </c>
      <c r="E55" s="27">
        <v>6.0000000000000001E-3</v>
      </c>
      <c r="F55" s="28">
        <v>21.83</v>
      </c>
      <c r="G55" s="27">
        <v>6.5459096149970402E-3</v>
      </c>
      <c r="H55" s="26">
        <v>2</v>
      </c>
      <c r="I55" s="90" t="s">
        <v>7701</v>
      </c>
      <c r="J55" s="94" t="s">
        <v>9219</v>
      </c>
      <c r="K55" s="94" t="s">
        <v>10739</v>
      </c>
      <c r="L55" s="29" t="s">
        <v>12257</v>
      </c>
      <c r="M55" s="30">
        <v>1</v>
      </c>
    </row>
    <row r="56" spans="1:13" ht="24.9" customHeight="1" x14ac:dyDescent="0.3">
      <c r="A56" s="31" t="s">
        <v>108</v>
      </c>
      <c r="B56" s="32" t="s">
        <v>107</v>
      </c>
      <c r="C56" s="32" t="s">
        <v>114</v>
      </c>
      <c r="D56" s="32">
        <v>1</v>
      </c>
      <c r="E56" s="33">
        <v>2E-3</v>
      </c>
      <c r="F56" s="34">
        <v>26.66</v>
      </c>
      <c r="G56" s="33">
        <v>6.3653460070003604E-3</v>
      </c>
      <c r="H56" s="32">
        <v>2</v>
      </c>
      <c r="I56" s="91" t="s">
        <v>7878</v>
      </c>
      <c r="J56" s="95" t="s">
        <v>9396</v>
      </c>
      <c r="K56" s="95" t="s">
        <v>10916</v>
      </c>
      <c r="L56" s="35" t="s">
        <v>12434</v>
      </c>
      <c r="M56" s="36">
        <v>1</v>
      </c>
    </row>
    <row r="57" spans="1:13" ht="24.9" customHeight="1" x14ac:dyDescent="0.3">
      <c r="A57" s="25" t="s">
        <v>1446</v>
      </c>
      <c r="B57" s="26" t="s">
        <v>1427</v>
      </c>
      <c r="C57" s="26" t="s">
        <v>38</v>
      </c>
      <c r="D57" s="26">
        <v>1</v>
      </c>
      <c r="E57" s="27">
        <v>0</v>
      </c>
      <c r="F57" s="28">
        <v>54.32</v>
      </c>
      <c r="G57" s="27">
        <v>4.9926804270336E-6</v>
      </c>
      <c r="H57" s="26">
        <v>2</v>
      </c>
      <c r="I57" s="90" t="s">
        <v>8655</v>
      </c>
      <c r="J57" s="94" t="s">
        <v>10174</v>
      </c>
      <c r="K57" s="94" t="s">
        <v>11693</v>
      </c>
      <c r="L57" s="29" t="s">
        <v>13212</v>
      </c>
      <c r="M57" s="30">
        <v>1</v>
      </c>
    </row>
    <row r="58" spans="1:13" ht="24.9" customHeight="1" x14ac:dyDescent="0.3">
      <c r="A58" s="31" t="s">
        <v>3043</v>
      </c>
      <c r="B58" s="32" t="s">
        <v>3041</v>
      </c>
      <c r="C58" s="32" t="s">
        <v>56</v>
      </c>
      <c r="D58" s="32">
        <v>1</v>
      </c>
      <c r="E58" s="33">
        <v>0</v>
      </c>
      <c r="F58" s="34">
        <v>76.62</v>
      </c>
      <c r="G58" s="33">
        <v>5.4442744308828898E-8</v>
      </c>
      <c r="H58" s="32">
        <v>2</v>
      </c>
      <c r="I58" s="91" t="s">
        <v>8894</v>
      </c>
      <c r="J58" s="95" t="s">
        <v>10414</v>
      </c>
      <c r="K58" s="95" t="s">
        <v>11932</v>
      </c>
      <c r="L58" s="35" t="s">
        <v>13452</v>
      </c>
      <c r="M58" s="36">
        <v>1</v>
      </c>
    </row>
    <row r="59" spans="1:13" ht="24.9" customHeight="1" x14ac:dyDescent="0.3">
      <c r="A59" s="25" t="s">
        <v>6111</v>
      </c>
      <c r="B59" s="26" t="s">
        <v>6110</v>
      </c>
      <c r="C59" s="26" t="s">
        <v>20</v>
      </c>
      <c r="D59" s="26">
        <v>1</v>
      </c>
      <c r="E59" s="27">
        <v>0</v>
      </c>
      <c r="F59" s="28">
        <v>32.47</v>
      </c>
      <c r="G59" s="27">
        <v>1.3306623292398999E-3</v>
      </c>
      <c r="H59" s="26">
        <v>2</v>
      </c>
      <c r="I59" s="90" t="s">
        <v>8095</v>
      </c>
      <c r="J59" s="94" t="s">
        <v>9613</v>
      </c>
      <c r="K59" s="94" t="s">
        <v>11133</v>
      </c>
      <c r="L59" s="29" t="s">
        <v>12651</v>
      </c>
      <c r="M59" s="30">
        <v>1</v>
      </c>
    </row>
    <row r="60" spans="1:13" ht="24.9" customHeight="1" x14ac:dyDescent="0.3">
      <c r="A60" s="25" t="s">
        <v>749</v>
      </c>
      <c r="B60" s="26" t="s">
        <v>726</v>
      </c>
      <c r="C60" s="26" t="s">
        <v>136</v>
      </c>
      <c r="D60" s="26">
        <v>1</v>
      </c>
      <c r="E60" s="27">
        <v>0</v>
      </c>
      <c r="F60" s="28">
        <v>31.67</v>
      </c>
      <c r="G60" s="27">
        <v>1.1232694418446701E-3</v>
      </c>
      <c r="H60" s="26">
        <v>2</v>
      </c>
      <c r="I60" s="90" t="s">
        <v>8059</v>
      </c>
      <c r="J60" s="94" t="s">
        <v>9577</v>
      </c>
      <c r="K60" s="94" t="s">
        <v>11097</v>
      </c>
      <c r="L60" s="29" t="s">
        <v>12615</v>
      </c>
      <c r="M60" s="30">
        <v>1</v>
      </c>
    </row>
    <row r="61" spans="1:13" ht="24.9" customHeight="1" x14ac:dyDescent="0.3">
      <c r="A61" s="25" t="s">
        <v>369</v>
      </c>
      <c r="B61" s="26" t="s">
        <v>363</v>
      </c>
      <c r="C61" s="26" t="s">
        <v>371</v>
      </c>
      <c r="D61" s="26">
        <v>1</v>
      </c>
      <c r="E61" s="27">
        <v>1E-3</v>
      </c>
      <c r="F61" s="28">
        <v>28.02</v>
      </c>
      <c r="G61" s="27">
        <v>3.5496253568235402E-3</v>
      </c>
      <c r="H61" s="26">
        <v>2</v>
      </c>
      <c r="I61" s="90" t="s">
        <v>7927</v>
      </c>
      <c r="J61" s="94" t="s">
        <v>9445</v>
      </c>
      <c r="K61" s="94" t="s">
        <v>10965</v>
      </c>
      <c r="L61" s="29" t="s">
        <v>12483</v>
      </c>
      <c r="M61" s="30">
        <v>1</v>
      </c>
    </row>
    <row r="62" spans="1:13" ht="24.9" customHeight="1" x14ac:dyDescent="0.3">
      <c r="A62" s="25" t="s">
        <v>4799</v>
      </c>
      <c r="B62" s="26" t="s">
        <v>4785</v>
      </c>
      <c r="C62" s="26" t="s">
        <v>114</v>
      </c>
      <c r="D62" s="26">
        <v>1</v>
      </c>
      <c r="E62" s="27">
        <v>0</v>
      </c>
      <c r="F62" s="28">
        <v>34.799999999999997</v>
      </c>
      <c r="G62" s="27">
        <v>3.4768767755672102E-4</v>
      </c>
      <c r="H62" s="26">
        <v>2</v>
      </c>
      <c r="I62" s="90" t="s">
        <v>8184</v>
      </c>
      <c r="J62" s="94" t="s">
        <v>9702</v>
      </c>
      <c r="K62" s="94" t="s">
        <v>11222</v>
      </c>
      <c r="L62" s="29" t="s">
        <v>12740</v>
      </c>
      <c r="M62" s="30">
        <v>1</v>
      </c>
    </row>
    <row r="63" spans="1:13" ht="24.9" customHeight="1" x14ac:dyDescent="0.3">
      <c r="A63" s="25" t="s">
        <v>4193</v>
      </c>
      <c r="B63" s="26" t="s">
        <v>4159</v>
      </c>
      <c r="C63" s="26" t="s">
        <v>35</v>
      </c>
      <c r="D63" s="26">
        <v>1</v>
      </c>
      <c r="E63" s="27">
        <v>0</v>
      </c>
      <c r="F63" s="28">
        <v>57.79</v>
      </c>
      <c r="G63" s="27">
        <v>1.65947228776305E-6</v>
      </c>
      <c r="H63" s="26">
        <v>2</v>
      </c>
      <c r="I63" s="90" t="s">
        <v>8705</v>
      </c>
      <c r="J63" s="94" t="s">
        <v>10224</v>
      </c>
      <c r="K63" s="94" t="s">
        <v>11743</v>
      </c>
      <c r="L63" s="29" t="s">
        <v>13262</v>
      </c>
      <c r="M63" s="30">
        <v>1</v>
      </c>
    </row>
    <row r="64" spans="1:13" ht="24.9" customHeight="1" x14ac:dyDescent="0.3">
      <c r="A64" s="25" t="s">
        <v>3915</v>
      </c>
      <c r="B64" s="26" t="s">
        <v>3903</v>
      </c>
      <c r="C64" s="26" t="s">
        <v>38</v>
      </c>
      <c r="D64" s="26">
        <v>1</v>
      </c>
      <c r="E64" s="27">
        <v>0</v>
      </c>
      <c r="F64" s="28">
        <v>27.12</v>
      </c>
      <c r="G64" s="27">
        <v>1.9362882246080899E-3</v>
      </c>
      <c r="H64" s="26">
        <v>2</v>
      </c>
      <c r="I64" s="90" t="s">
        <v>7893</v>
      </c>
      <c r="J64" s="94" t="s">
        <v>9411</v>
      </c>
      <c r="K64" s="94" t="s">
        <v>10931</v>
      </c>
      <c r="L64" s="29" t="s">
        <v>12449</v>
      </c>
      <c r="M64" s="30">
        <v>1</v>
      </c>
    </row>
    <row r="65" spans="1:13" ht="24.9" customHeight="1" x14ac:dyDescent="0.3">
      <c r="A65" s="25" t="s">
        <v>5469</v>
      </c>
      <c r="B65" s="26" t="s">
        <v>5461</v>
      </c>
      <c r="C65" s="26" t="s">
        <v>114</v>
      </c>
      <c r="D65" s="26">
        <v>1</v>
      </c>
      <c r="E65" s="27">
        <v>1E-3</v>
      </c>
      <c r="F65" s="28">
        <v>31.17</v>
      </c>
      <c r="G65" s="27">
        <v>1.26032904290319E-3</v>
      </c>
      <c r="H65" s="26">
        <v>2</v>
      </c>
      <c r="I65" s="90" t="s">
        <v>8038</v>
      </c>
      <c r="J65" s="94" t="s">
        <v>9556</v>
      </c>
      <c r="K65" s="94" t="s">
        <v>11076</v>
      </c>
      <c r="L65" s="29" t="s">
        <v>12594</v>
      </c>
      <c r="M65" s="30">
        <v>1</v>
      </c>
    </row>
    <row r="66" spans="1:13" ht="24.9" customHeight="1" x14ac:dyDescent="0.3">
      <c r="A66" s="25" t="s">
        <v>5638</v>
      </c>
      <c r="B66" s="26" t="s">
        <v>5633</v>
      </c>
      <c r="C66" s="26" t="s">
        <v>38</v>
      </c>
      <c r="D66" s="26">
        <v>1</v>
      </c>
      <c r="E66" s="27">
        <v>0</v>
      </c>
      <c r="F66" s="28">
        <v>52.61</v>
      </c>
      <c r="G66" s="27">
        <v>5.4827696492085401E-6</v>
      </c>
      <c r="H66" s="26">
        <v>2</v>
      </c>
      <c r="I66" s="90" t="s">
        <v>8622</v>
      </c>
      <c r="J66" s="94" t="s">
        <v>10141</v>
      </c>
      <c r="K66" s="94" t="s">
        <v>11660</v>
      </c>
      <c r="L66" s="29" t="s">
        <v>13179</v>
      </c>
      <c r="M66" s="30">
        <v>1</v>
      </c>
    </row>
    <row r="67" spans="1:13" ht="24.9" customHeight="1" x14ac:dyDescent="0.3">
      <c r="A67" s="25" t="s">
        <v>4655</v>
      </c>
      <c r="B67" s="26" t="s">
        <v>4645</v>
      </c>
      <c r="C67" s="26" t="s">
        <v>20</v>
      </c>
      <c r="D67" s="26">
        <v>1</v>
      </c>
      <c r="E67" s="27">
        <v>2E-3</v>
      </c>
      <c r="F67" s="28">
        <v>20.94</v>
      </c>
      <c r="G67" s="27">
        <v>8.0537844119906703E-3</v>
      </c>
      <c r="H67" s="26">
        <v>2</v>
      </c>
      <c r="I67" s="90" t="s">
        <v>7676</v>
      </c>
      <c r="J67" s="94" t="s">
        <v>9194</v>
      </c>
      <c r="K67" s="94" t="s">
        <v>10714</v>
      </c>
      <c r="L67" s="29" t="s">
        <v>12232</v>
      </c>
      <c r="M67" s="30">
        <v>1</v>
      </c>
    </row>
    <row r="68" spans="1:13" ht="24.9" customHeight="1" x14ac:dyDescent="0.3">
      <c r="A68" s="25" t="s">
        <v>2990</v>
      </c>
      <c r="B68" s="26" t="s">
        <v>2982</v>
      </c>
      <c r="C68" s="26" t="s">
        <v>2992</v>
      </c>
      <c r="D68" s="26">
        <v>1</v>
      </c>
      <c r="E68" s="27">
        <v>1E-3</v>
      </c>
      <c r="F68" s="28">
        <v>23.94</v>
      </c>
      <c r="G68" s="27">
        <v>4.02689220599533E-3</v>
      </c>
      <c r="H68" s="26">
        <v>2</v>
      </c>
      <c r="I68" s="90" t="s">
        <v>7779</v>
      </c>
      <c r="J68" s="94" t="s">
        <v>9297</v>
      </c>
      <c r="K68" s="94" t="s">
        <v>10817</v>
      </c>
      <c r="L68" s="29" t="s">
        <v>12335</v>
      </c>
      <c r="M68" s="30">
        <v>1</v>
      </c>
    </row>
    <row r="69" spans="1:13" ht="24.9" customHeight="1" x14ac:dyDescent="0.3">
      <c r="A69" s="25" t="s">
        <v>5762</v>
      </c>
      <c r="B69" s="26" t="s">
        <v>5755</v>
      </c>
      <c r="C69" s="26" t="s">
        <v>20</v>
      </c>
      <c r="D69" s="26">
        <v>1</v>
      </c>
      <c r="E69" s="27">
        <v>0</v>
      </c>
      <c r="F69" s="28">
        <v>36.76</v>
      </c>
      <c r="G69" s="27">
        <v>3.3738050398932702E-4</v>
      </c>
      <c r="H69" s="26">
        <v>2</v>
      </c>
      <c r="I69" s="90" t="s">
        <v>8245</v>
      </c>
      <c r="J69" s="94" t="s">
        <v>9763</v>
      </c>
      <c r="K69" s="94" t="s">
        <v>11283</v>
      </c>
      <c r="L69" s="29" t="s">
        <v>12801</v>
      </c>
      <c r="M69" s="30">
        <v>1</v>
      </c>
    </row>
    <row r="70" spans="1:13" ht="24.9" customHeight="1" x14ac:dyDescent="0.3">
      <c r="A70" s="25" t="s">
        <v>1498</v>
      </c>
      <c r="B70" s="26" t="s">
        <v>1496</v>
      </c>
      <c r="C70" s="26" t="s">
        <v>56</v>
      </c>
      <c r="D70" s="26">
        <v>1</v>
      </c>
      <c r="E70" s="27">
        <v>1E-3</v>
      </c>
      <c r="F70" s="28">
        <v>35.450000000000003</v>
      </c>
      <c r="G70" s="27">
        <v>6.2722401885086001E-4</v>
      </c>
      <c r="H70" s="26">
        <v>2</v>
      </c>
      <c r="I70" s="90" t="s">
        <v>8212</v>
      </c>
      <c r="J70" s="94" t="s">
        <v>9730</v>
      </c>
      <c r="K70" s="94" t="s">
        <v>11250</v>
      </c>
      <c r="L70" s="29" t="s">
        <v>12768</v>
      </c>
      <c r="M70" s="30">
        <v>1</v>
      </c>
    </row>
    <row r="71" spans="1:13" ht="24.9" customHeight="1" x14ac:dyDescent="0.3">
      <c r="A71" s="25" t="s">
        <v>6415</v>
      </c>
      <c r="B71" s="26" t="s">
        <v>6414</v>
      </c>
      <c r="C71" s="26" t="s">
        <v>32</v>
      </c>
      <c r="D71" s="26">
        <v>1</v>
      </c>
      <c r="E71" s="27">
        <v>3.0000000000000001E-3</v>
      </c>
      <c r="F71" s="28">
        <v>18.239999999999998</v>
      </c>
      <c r="G71" s="27">
        <v>1.9495902861530901E-2</v>
      </c>
      <c r="H71" s="26">
        <v>2</v>
      </c>
      <c r="I71" s="90" t="s">
        <v>7562</v>
      </c>
      <c r="J71" s="94" t="s">
        <v>9080</v>
      </c>
      <c r="K71" s="94" t="s">
        <v>10600</v>
      </c>
      <c r="L71" s="29" t="s">
        <v>12118</v>
      </c>
      <c r="M71" s="30">
        <v>1</v>
      </c>
    </row>
    <row r="72" spans="1:13" ht="24.9" customHeight="1" x14ac:dyDescent="0.3">
      <c r="A72" s="25" t="s">
        <v>6223</v>
      </c>
      <c r="B72" s="26" t="s">
        <v>6200</v>
      </c>
      <c r="C72" s="26" t="s">
        <v>6225</v>
      </c>
      <c r="D72" s="26">
        <v>1</v>
      </c>
      <c r="E72" s="27">
        <v>0</v>
      </c>
      <c r="F72" s="28">
        <v>38.07</v>
      </c>
      <c r="G72" s="27">
        <v>1.5558581685530101E-4</v>
      </c>
      <c r="H72" s="26">
        <v>2</v>
      </c>
      <c r="I72" s="90" t="s">
        <v>8276</v>
      </c>
      <c r="J72" s="94" t="s">
        <v>9794</v>
      </c>
      <c r="K72" s="94" t="s">
        <v>11314</v>
      </c>
      <c r="L72" s="29" t="s">
        <v>12832</v>
      </c>
      <c r="M72" s="30">
        <v>1</v>
      </c>
    </row>
    <row r="73" spans="1:13" ht="24.9" customHeight="1" x14ac:dyDescent="0.3">
      <c r="A73" s="25" t="s">
        <v>2023</v>
      </c>
      <c r="B73" s="26" t="s">
        <v>2002</v>
      </c>
      <c r="C73" s="26" t="s">
        <v>38</v>
      </c>
      <c r="D73" s="26">
        <v>1</v>
      </c>
      <c r="E73" s="27">
        <v>0</v>
      </c>
      <c r="F73" s="28">
        <v>49.09</v>
      </c>
      <c r="G73" s="27">
        <v>2.9594515997493799E-5</v>
      </c>
      <c r="H73" s="26">
        <v>2</v>
      </c>
      <c r="I73" s="90" t="s">
        <v>8544</v>
      </c>
      <c r="J73" s="94" t="s">
        <v>10062</v>
      </c>
      <c r="K73" s="94" t="s">
        <v>11582</v>
      </c>
      <c r="L73" s="29" t="s">
        <v>13100</v>
      </c>
      <c r="M73" s="30">
        <v>1</v>
      </c>
    </row>
    <row r="74" spans="1:13" ht="24.9" customHeight="1" x14ac:dyDescent="0.3">
      <c r="A74" s="25" t="s">
        <v>3455</v>
      </c>
      <c r="B74" s="26" t="s">
        <v>3454</v>
      </c>
      <c r="C74" s="26" t="s">
        <v>35</v>
      </c>
      <c r="D74" s="26">
        <v>1</v>
      </c>
      <c r="E74" s="27">
        <v>2E-3</v>
      </c>
      <c r="F74" s="28">
        <v>16.63</v>
      </c>
      <c r="G74" s="27">
        <v>2.49860635569331E-2</v>
      </c>
      <c r="H74" s="26">
        <v>2</v>
      </c>
      <c r="I74" s="90" t="s">
        <v>7492</v>
      </c>
      <c r="J74" s="94" t="s">
        <v>9010</v>
      </c>
      <c r="K74" s="94" t="s">
        <v>10530</v>
      </c>
      <c r="L74" s="29" t="s">
        <v>12048</v>
      </c>
      <c r="M74" s="30">
        <v>1</v>
      </c>
    </row>
    <row r="75" spans="1:13" ht="24.9" customHeight="1" x14ac:dyDescent="0.3">
      <c r="A75" s="25" t="s">
        <v>4684</v>
      </c>
      <c r="B75" s="26" t="s">
        <v>4678</v>
      </c>
      <c r="C75" s="26" t="s">
        <v>333</v>
      </c>
      <c r="D75" s="26">
        <v>1</v>
      </c>
      <c r="E75" s="27">
        <v>0</v>
      </c>
      <c r="F75" s="28">
        <v>40.19</v>
      </c>
      <c r="G75" s="27">
        <v>1.7229493283307199E-4</v>
      </c>
      <c r="H75" s="26">
        <v>2</v>
      </c>
      <c r="I75" s="90" t="s">
        <v>8344</v>
      </c>
      <c r="J75" s="94" t="s">
        <v>9862</v>
      </c>
      <c r="K75" s="94" t="s">
        <v>11382</v>
      </c>
      <c r="L75" s="29" t="s">
        <v>12900</v>
      </c>
      <c r="M75" s="30">
        <v>1</v>
      </c>
    </row>
    <row r="76" spans="1:13" ht="24.9" customHeight="1" x14ac:dyDescent="0.3">
      <c r="A76" s="25" t="s">
        <v>937</v>
      </c>
      <c r="B76" s="26" t="s">
        <v>929</v>
      </c>
      <c r="C76" s="26" t="s">
        <v>32</v>
      </c>
      <c r="D76" s="26">
        <v>1</v>
      </c>
      <c r="E76" s="27">
        <v>0</v>
      </c>
      <c r="F76" s="28">
        <v>34.94</v>
      </c>
      <c r="G76" s="27">
        <v>3.19867417741324E-4</v>
      </c>
      <c r="H76" s="26">
        <v>2</v>
      </c>
      <c r="I76" s="90" t="s">
        <v>8188</v>
      </c>
      <c r="J76" s="94" t="s">
        <v>9706</v>
      </c>
      <c r="K76" s="94" t="s">
        <v>11226</v>
      </c>
      <c r="L76" s="29" t="s">
        <v>12744</v>
      </c>
      <c r="M76" s="30">
        <v>1</v>
      </c>
    </row>
    <row r="77" spans="1:13" ht="24.9" customHeight="1" x14ac:dyDescent="0.3">
      <c r="A77" s="25" t="s">
        <v>5839</v>
      </c>
      <c r="B77" s="26" t="s">
        <v>5830</v>
      </c>
      <c r="C77" s="26" t="s">
        <v>479</v>
      </c>
      <c r="D77" s="26">
        <v>1</v>
      </c>
      <c r="E77" s="27">
        <v>0</v>
      </c>
      <c r="F77" s="28">
        <v>16.170000000000002</v>
      </c>
      <c r="G77" s="27">
        <v>4.9516947106121298E-2</v>
      </c>
      <c r="H77" s="26">
        <v>3</v>
      </c>
      <c r="I77" s="90" t="s">
        <v>7480</v>
      </c>
      <c r="J77" s="94" t="s">
        <v>8998</v>
      </c>
      <c r="K77" s="94" t="s">
        <v>10518</v>
      </c>
      <c r="L77" s="29" t="s">
        <v>12036</v>
      </c>
      <c r="M77" s="30">
        <v>1</v>
      </c>
    </row>
    <row r="78" spans="1:13" ht="24.9" customHeight="1" x14ac:dyDescent="0.3">
      <c r="A78" s="25" t="s">
        <v>6221</v>
      </c>
      <c r="B78" s="26" t="s">
        <v>6200</v>
      </c>
      <c r="C78" s="26" t="s">
        <v>32</v>
      </c>
      <c r="D78" s="26">
        <v>1</v>
      </c>
      <c r="E78" s="27">
        <v>0</v>
      </c>
      <c r="F78" s="28">
        <v>71.16</v>
      </c>
      <c r="G78" s="27">
        <v>7.6378302911903701E-8</v>
      </c>
      <c r="H78" s="26">
        <v>2</v>
      </c>
      <c r="I78" s="90" t="s">
        <v>8845</v>
      </c>
      <c r="J78" s="94" t="s">
        <v>10365</v>
      </c>
      <c r="K78" s="94" t="s">
        <v>11883</v>
      </c>
      <c r="L78" s="29" t="s">
        <v>13403</v>
      </c>
      <c r="M78" s="30">
        <v>1</v>
      </c>
    </row>
    <row r="79" spans="1:13" ht="24.9" customHeight="1" x14ac:dyDescent="0.3">
      <c r="A79" s="25" t="s">
        <v>2061</v>
      </c>
      <c r="B79" s="26" t="s">
        <v>2042</v>
      </c>
      <c r="C79" s="26" t="s">
        <v>20</v>
      </c>
      <c r="D79" s="26">
        <v>1</v>
      </c>
      <c r="E79" s="27">
        <v>0</v>
      </c>
      <c r="F79" s="28">
        <v>73.849999999999994</v>
      </c>
      <c r="G79" s="27">
        <v>5.5633165078139698E-8</v>
      </c>
      <c r="H79" s="26">
        <v>2</v>
      </c>
      <c r="I79" s="90" t="s">
        <v>8869</v>
      </c>
      <c r="J79" s="94" t="s">
        <v>10389</v>
      </c>
      <c r="K79" s="94" t="s">
        <v>11907</v>
      </c>
      <c r="L79" s="29" t="s">
        <v>13427</v>
      </c>
      <c r="M79" s="30">
        <v>1</v>
      </c>
    </row>
    <row r="80" spans="1:13" ht="24.9" customHeight="1" x14ac:dyDescent="0.3">
      <c r="A80" s="25" t="s">
        <v>1789</v>
      </c>
      <c r="B80" s="26" t="s">
        <v>1780</v>
      </c>
      <c r="C80" s="26" t="s">
        <v>454</v>
      </c>
      <c r="D80" s="26">
        <v>1</v>
      </c>
      <c r="E80" s="27">
        <v>0</v>
      </c>
      <c r="F80" s="28">
        <v>20.48</v>
      </c>
      <c r="G80" s="27">
        <v>8.9324378742602507E-3</v>
      </c>
      <c r="H80" s="26">
        <v>4</v>
      </c>
      <c r="I80" s="90" t="s">
        <v>7658</v>
      </c>
      <c r="J80" s="94" t="s">
        <v>9176</v>
      </c>
      <c r="K80" s="94" t="s">
        <v>10696</v>
      </c>
      <c r="L80" s="29" t="s">
        <v>12214</v>
      </c>
      <c r="M80" s="30">
        <v>1</v>
      </c>
    </row>
    <row r="81" spans="1:13" ht="24.9" customHeight="1" x14ac:dyDescent="0.3">
      <c r="A81" s="25" t="s">
        <v>4669</v>
      </c>
      <c r="B81" s="26" t="s">
        <v>4645</v>
      </c>
      <c r="C81" s="26" t="s">
        <v>32</v>
      </c>
      <c r="D81" s="26">
        <v>1</v>
      </c>
      <c r="E81" s="27">
        <v>0</v>
      </c>
      <c r="F81" s="28">
        <v>46.48</v>
      </c>
      <c r="G81" s="27">
        <v>2.81131825729473E-5</v>
      </c>
      <c r="H81" s="26">
        <v>2</v>
      </c>
      <c r="I81" s="90" t="s">
        <v>8481</v>
      </c>
      <c r="J81" s="94" t="s">
        <v>9999</v>
      </c>
      <c r="K81" s="94" t="s">
        <v>11519</v>
      </c>
      <c r="L81" s="29" t="s">
        <v>13037</v>
      </c>
      <c r="M81" s="30">
        <v>1</v>
      </c>
    </row>
    <row r="82" spans="1:13" ht="24.9" customHeight="1" x14ac:dyDescent="0.3">
      <c r="A82" s="25" t="s">
        <v>4885</v>
      </c>
      <c r="B82" s="26" t="s">
        <v>4877</v>
      </c>
      <c r="C82" s="26" t="s">
        <v>4887</v>
      </c>
      <c r="D82" s="26">
        <v>1</v>
      </c>
      <c r="E82" s="27">
        <v>0</v>
      </c>
      <c r="F82" s="28">
        <v>47.57</v>
      </c>
      <c r="G82" s="27">
        <v>3.2372163739556101E-5</v>
      </c>
      <c r="H82" s="26">
        <v>2</v>
      </c>
      <c r="I82" s="90" t="s">
        <v>8504</v>
      </c>
      <c r="J82" s="94" t="s">
        <v>10022</v>
      </c>
      <c r="K82" s="94" t="s">
        <v>11542</v>
      </c>
      <c r="L82" s="29" t="s">
        <v>13060</v>
      </c>
      <c r="M82" s="30">
        <v>1</v>
      </c>
    </row>
    <row r="83" spans="1:13" ht="24.9" customHeight="1" x14ac:dyDescent="0.3">
      <c r="A83" s="31" t="s">
        <v>573</v>
      </c>
      <c r="B83" s="32" t="s">
        <v>558</v>
      </c>
      <c r="C83" s="32" t="s">
        <v>136</v>
      </c>
      <c r="D83" s="32">
        <v>1</v>
      </c>
      <c r="E83" s="33">
        <v>2E-3</v>
      </c>
      <c r="F83" s="34">
        <v>27.29</v>
      </c>
      <c r="G83" s="33">
        <v>2.7062505517102698E-3</v>
      </c>
      <c r="H83" s="32">
        <v>2</v>
      </c>
      <c r="I83" s="91" t="s">
        <v>7901</v>
      </c>
      <c r="J83" s="95" t="s">
        <v>9419</v>
      </c>
      <c r="K83" s="95" t="s">
        <v>10939</v>
      </c>
      <c r="L83" s="35" t="s">
        <v>12457</v>
      </c>
      <c r="M83" s="36">
        <v>1</v>
      </c>
    </row>
    <row r="84" spans="1:13" ht="24.9" customHeight="1" x14ac:dyDescent="0.3">
      <c r="A84" s="25" t="s">
        <v>6219</v>
      </c>
      <c r="B84" s="26" t="s">
        <v>6200</v>
      </c>
      <c r="C84" s="26" t="s">
        <v>114</v>
      </c>
      <c r="D84" s="26">
        <v>1</v>
      </c>
      <c r="E84" s="27">
        <v>0</v>
      </c>
      <c r="F84" s="28">
        <v>34.18</v>
      </c>
      <c r="G84" s="27">
        <v>3.8103950501270598E-4</v>
      </c>
      <c r="H84" s="26">
        <v>2</v>
      </c>
      <c r="I84" s="90" t="s">
        <v>8160</v>
      </c>
      <c r="J84" s="94" t="s">
        <v>9678</v>
      </c>
      <c r="K84" s="94" t="s">
        <v>11198</v>
      </c>
      <c r="L84" s="29" t="s">
        <v>12716</v>
      </c>
      <c r="M84" s="30">
        <v>1</v>
      </c>
    </row>
    <row r="85" spans="1:13" ht="24.9" customHeight="1" x14ac:dyDescent="0.3">
      <c r="A85" s="31" t="s">
        <v>4224</v>
      </c>
      <c r="B85" s="32" t="s">
        <v>4215</v>
      </c>
      <c r="C85" s="32" t="s">
        <v>38</v>
      </c>
      <c r="D85" s="32">
        <v>1</v>
      </c>
      <c r="E85" s="33">
        <v>0</v>
      </c>
      <c r="F85" s="34">
        <v>48.85</v>
      </c>
      <c r="G85" s="33">
        <v>1.62895847306537E-5</v>
      </c>
      <c r="H85" s="32">
        <v>2</v>
      </c>
      <c r="I85" s="91" t="s">
        <v>8536</v>
      </c>
      <c r="J85" s="95" t="s">
        <v>10054</v>
      </c>
      <c r="K85" s="95" t="s">
        <v>11574</v>
      </c>
      <c r="L85" s="35" t="s">
        <v>13092</v>
      </c>
      <c r="M85" s="36">
        <v>1</v>
      </c>
    </row>
    <row r="86" spans="1:13" ht="24.9" customHeight="1" x14ac:dyDescent="0.3">
      <c r="A86" s="25" t="s">
        <v>6565</v>
      </c>
      <c r="B86" s="26" t="s">
        <v>6563</v>
      </c>
      <c r="C86" s="26" t="s">
        <v>56</v>
      </c>
      <c r="D86" s="26">
        <v>1</v>
      </c>
      <c r="E86" s="27">
        <v>3.0000000000000001E-3</v>
      </c>
      <c r="F86" s="28">
        <v>26.16</v>
      </c>
      <c r="G86" s="27">
        <v>5.3262639028195903E-3</v>
      </c>
      <c r="H86" s="26">
        <v>2</v>
      </c>
      <c r="I86" s="90" t="s">
        <v>7866</v>
      </c>
      <c r="J86" s="94" t="s">
        <v>9384</v>
      </c>
      <c r="K86" s="94" t="s">
        <v>10904</v>
      </c>
      <c r="L86" s="29" t="s">
        <v>12422</v>
      </c>
      <c r="M86" s="30">
        <v>1</v>
      </c>
    </row>
    <row r="87" spans="1:13" ht="24.9" customHeight="1" x14ac:dyDescent="0.3">
      <c r="A87" s="25" t="s">
        <v>921</v>
      </c>
      <c r="B87" s="26" t="s">
        <v>874</v>
      </c>
      <c r="C87" s="26" t="s">
        <v>114</v>
      </c>
      <c r="D87" s="26">
        <v>1</v>
      </c>
      <c r="E87" s="27">
        <v>0</v>
      </c>
      <c r="F87" s="28">
        <v>35.47</v>
      </c>
      <c r="G87" s="27">
        <v>2.8379190284415602E-4</v>
      </c>
      <c r="H87" s="26">
        <v>2</v>
      </c>
      <c r="I87" s="90" t="s">
        <v>8214</v>
      </c>
      <c r="J87" s="94" t="s">
        <v>9732</v>
      </c>
      <c r="K87" s="94" t="s">
        <v>11252</v>
      </c>
      <c r="L87" s="29" t="s">
        <v>12770</v>
      </c>
      <c r="M87" s="30">
        <v>1</v>
      </c>
    </row>
    <row r="88" spans="1:13" ht="24.9" customHeight="1" x14ac:dyDescent="0.3">
      <c r="A88" s="25" t="s">
        <v>3403</v>
      </c>
      <c r="B88" s="26" t="s">
        <v>3369</v>
      </c>
      <c r="C88" s="26" t="s">
        <v>32</v>
      </c>
      <c r="D88" s="26">
        <v>1</v>
      </c>
      <c r="E88" s="27">
        <v>2E-3</v>
      </c>
      <c r="F88" s="28">
        <v>38.39</v>
      </c>
      <c r="G88" s="27">
        <v>1.8834034096081899E-4</v>
      </c>
      <c r="H88" s="26">
        <v>2</v>
      </c>
      <c r="I88" s="90" t="s">
        <v>8288</v>
      </c>
      <c r="J88" s="94" t="s">
        <v>9806</v>
      </c>
      <c r="K88" s="94" t="s">
        <v>11326</v>
      </c>
      <c r="L88" s="29" t="s">
        <v>12844</v>
      </c>
      <c r="M88" s="30">
        <v>1</v>
      </c>
    </row>
    <row r="89" spans="1:13" ht="24.9" customHeight="1" x14ac:dyDescent="0.3">
      <c r="A89" s="25" t="s">
        <v>1265</v>
      </c>
      <c r="B89" s="26" t="s">
        <v>1263</v>
      </c>
      <c r="C89" s="26" t="s">
        <v>38</v>
      </c>
      <c r="D89" s="26">
        <v>1</v>
      </c>
      <c r="E89" s="27">
        <v>1E-3</v>
      </c>
      <c r="F89" s="28">
        <v>20.010000000000002</v>
      </c>
      <c r="G89" s="27">
        <v>1.7958601148806E-2</v>
      </c>
      <c r="H89" s="26">
        <v>2</v>
      </c>
      <c r="I89" s="90" t="s">
        <v>7637</v>
      </c>
      <c r="J89" s="94" t="s">
        <v>9155</v>
      </c>
      <c r="K89" s="94" t="s">
        <v>10675</v>
      </c>
      <c r="L89" s="29" t="s">
        <v>12193</v>
      </c>
      <c r="M89" s="30">
        <v>1</v>
      </c>
    </row>
    <row r="90" spans="1:13" ht="24.9" customHeight="1" x14ac:dyDescent="0.3">
      <c r="A90" s="25" t="s">
        <v>3751</v>
      </c>
      <c r="B90" s="26" t="s">
        <v>3749</v>
      </c>
      <c r="C90" s="26" t="s">
        <v>136</v>
      </c>
      <c r="D90" s="26">
        <v>1</v>
      </c>
      <c r="E90" s="27">
        <v>0</v>
      </c>
      <c r="F90" s="28">
        <v>18.899999999999999</v>
      </c>
      <c r="G90" s="27">
        <v>1.2851978913844301E-2</v>
      </c>
      <c r="H90" s="26">
        <v>3</v>
      </c>
      <c r="I90" s="90" t="s">
        <v>7588</v>
      </c>
      <c r="J90" s="94" t="s">
        <v>9106</v>
      </c>
      <c r="K90" s="94" t="s">
        <v>10626</v>
      </c>
      <c r="L90" s="29" t="s">
        <v>12144</v>
      </c>
      <c r="M90" s="30">
        <v>1</v>
      </c>
    </row>
    <row r="91" spans="1:13" ht="24.9" customHeight="1" x14ac:dyDescent="0.3">
      <c r="A91" s="31" t="s">
        <v>6402</v>
      </c>
      <c r="B91" s="32" t="s">
        <v>6400</v>
      </c>
      <c r="C91" s="32" t="s">
        <v>35</v>
      </c>
      <c r="D91" s="32">
        <v>1</v>
      </c>
      <c r="E91" s="33">
        <v>0</v>
      </c>
      <c r="F91" s="34">
        <v>50.58</v>
      </c>
      <c r="G91" s="33">
        <v>8.7291107646025196E-6</v>
      </c>
      <c r="H91" s="32">
        <v>2</v>
      </c>
      <c r="I91" s="91" t="s">
        <v>8576</v>
      </c>
      <c r="J91" s="95" t="s">
        <v>10094</v>
      </c>
      <c r="K91" s="95" t="s">
        <v>11614</v>
      </c>
      <c r="L91" s="35" t="s">
        <v>13132</v>
      </c>
      <c r="M91" s="36">
        <v>1</v>
      </c>
    </row>
    <row r="92" spans="1:13" ht="24.9" customHeight="1" x14ac:dyDescent="0.3">
      <c r="A92" s="31" t="s">
        <v>6572</v>
      </c>
      <c r="B92" s="32" t="s">
        <v>6570</v>
      </c>
      <c r="C92" s="32" t="s">
        <v>154</v>
      </c>
      <c r="D92" s="32">
        <v>1</v>
      </c>
      <c r="E92" s="33">
        <v>0</v>
      </c>
      <c r="F92" s="34">
        <v>33.229999999999997</v>
      </c>
      <c r="G92" s="33">
        <v>4.74209231650449E-4</v>
      </c>
      <c r="H92" s="32">
        <v>2</v>
      </c>
      <c r="I92" s="91" t="s">
        <v>8128</v>
      </c>
      <c r="J92" s="95" t="s">
        <v>9646</v>
      </c>
      <c r="K92" s="95" t="s">
        <v>11166</v>
      </c>
      <c r="L92" s="35" t="s">
        <v>12684</v>
      </c>
      <c r="M92" s="36">
        <v>1</v>
      </c>
    </row>
    <row r="93" spans="1:13" ht="24.9" customHeight="1" x14ac:dyDescent="0.3">
      <c r="A93" s="25" t="s">
        <v>385</v>
      </c>
      <c r="B93" s="26" t="s">
        <v>375</v>
      </c>
      <c r="C93" s="26" t="s">
        <v>114</v>
      </c>
      <c r="D93" s="26">
        <v>1</v>
      </c>
      <c r="E93" s="27">
        <v>0</v>
      </c>
      <c r="F93" s="28">
        <v>24.76</v>
      </c>
      <c r="G93" s="27">
        <v>5.3471206404178302E-3</v>
      </c>
      <c r="H93" s="26">
        <v>2</v>
      </c>
      <c r="I93" s="90" t="s">
        <v>7813</v>
      </c>
      <c r="J93" s="94" t="s">
        <v>9331</v>
      </c>
      <c r="K93" s="94" t="s">
        <v>10851</v>
      </c>
      <c r="L93" s="29" t="s">
        <v>12369</v>
      </c>
      <c r="M93" s="30">
        <v>1</v>
      </c>
    </row>
    <row r="94" spans="1:13" ht="24.9" customHeight="1" x14ac:dyDescent="0.3">
      <c r="A94" s="25" t="s">
        <v>3826</v>
      </c>
      <c r="B94" s="26" t="s">
        <v>3818</v>
      </c>
      <c r="C94" s="26" t="s">
        <v>20</v>
      </c>
      <c r="D94" s="26">
        <v>1</v>
      </c>
      <c r="E94" s="27">
        <v>0</v>
      </c>
      <c r="F94" s="28">
        <v>44.94</v>
      </c>
      <c r="G94" s="27">
        <v>5.4506578516592903E-5</v>
      </c>
      <c r="H94" s="26">
        <v>2</v>
      </c>
      <c r="I94" s="90" t="s">
        <v>8449</v>
      </c>
      <c r="J94" s="94" t="s">
        <v>9967</v>
      </c>
      <c r="K94" s="94" t="s">
        <v>11487</v>
      </c>
      <c r="L94" s="29" t="s">
        <v>13005</v>
      </c>
      <c r="M94" s="30">
        <v>1</v>
      </c>
    </row>
    <row r="95" spans="1:13" ht="24.9" customHeight="1" x14ac:dyDescent="0.3">
      <c r="A95" s="25" t="s">
        <v>5467</v>
      </c>
      <c r="B95" s="26" t="s">
        <v>5461</v>
      </c>
      <c r="C95" s="26" t="s">
        <v>38</v>
      </c>
      <c r="D95" s="26">
        <v>1</v>
      </c>
      <c r="E95" s="27">
        <v>0</v>
      </c>
      <c r="F95" s="28">
        <v>30.12</v>
      </c>
      <c r="G95" s="27">
        <v>9.7274722377696499E-4</v>
      </c>
      <c r="H95" s="26">
        <v>2</v>
      </c>
      <c r="I95" s="90" t="s">
        <v>8006</v>
      </c>
      <c r="J95" s="94" t="s">
        <v>9524</v>
      </c>
      <c r="K95" s="94" t="s">
        <v>11044</v>
      </c>
      <c r="L95" s="29" t="s">
        <v>12562</v>
      </c>
      <c r="M95" s="30">
        <v>1</v>
      </c>
    </row>
    <row r="96" spans="1:13" ht="24.9" customHeight="1" x14ac:dyDescent="0.3">
      <c r="A96" s="25" t="s">
        <v>483</v>
      </c>
      <c r="B96" s="26" t="s">
        <v>469</v>
      </c>
      <c r="C96" s="26" t="s">
        <v>38</v>
      </c>
      <c r="D96" s="26">
        <v>1</v>
      </c>
      <c r="E96" s="27">
        <v>0</v>
      </c>
      <c r="F96" s="28">
        <v>29.27</v>
      </c>
      <c r="G96" s="27">
        <v>2.2477789558778098E-3</v>
      </c>
      <c r="H96" s="26">
        <v>4</v>
      </c>
      <c r="I96" s="90" t="s">
        <v>7974</v>
      </c>
      <c r="J96" s="94" t="s">
        <v>9492</v>
      </c>
      <c r="K96" s="94" t="s">
        <v>11012</v>
      </c>
      <c r="L96" s="29" t="s">
        <v>12530</v>
      </c>
      <c r="M96" s="30">
        <v>1</v>
      </c>
    </row>
    <row r="97" spans="1:13" ht="24.9" customHeight="1" x14ac:dyDescent="0.3">
      <c r="A97" s="25" t="s">
        <v>7132</v>
      </c>
      <c r="B97" s="26" t="s">
        <v>7126</v>
      </c>
      <c r="C97" s="26" t="s">
        <v>136</v>
      </c>
      <c r="D97" s="26">
        <v>1</v>
      </c>
      <c r="E97" s="27">
        <v>0</v>
      </c>
      <c r="F97" s="28">
        <v>40.630000000000003</v>
      </c>
      <c r="G97" s="27">
        <v>1.3407002741023201E-4</v>
      </c>
      <c r="H97" s="26">
        <v>2</v>
      </c>
      <c r="I97" s="90" t="s">
        <v>8359</v>
      </c>
      <c r="J97" s="94" t="s">
        <v>9877</v>
      </c>
      <c r="K97" s="94" t="s">
        <v>11397</v>
      </c>
      <c r="L97" s="29" t="s">
        <v>12915</v>
      </c>
      <c r="M97" s="30">
        <v>1</v>
      </c>
    </row>
    <row r="98" spans="1:13" ht="24.9" customHeight="1" x14ac:dyDescent="0.3">
      <c r="A98" s="25" t="s">
        <v>3725</v>
      </c>
      <c r="B98" s="26" t="s">
        <v>3719</v>
      </c>
      <c r="C98" s="26" t="s">
        <v>20</v>
      </c>
      <c r="D98" s="26">
        <v>1</v>
      </c>
      <c r="E98" s="27">
        <v>0</v>
      </c>
      <c r="F98" s="28">
        <v>38.92</v>
      </c>
      <c r="G98" s="27">
        <v>1.85937934485123E-4</v>
      </c>
      <c r="H98" s="26">
        <v>2</v>
      </c>
      <c r="I98" s="90" t="s">
        <v>8307</v>
      </c>
      <c r="J98" s="94" t="s">
        <v>9825</v>
      </c>
      <c r="K98" s="94" t="s">
        <v>11345</v>
      </c>
      <c r="L98" s="29" t="s">
        <v>12863</v>
      </c>
      <c r="M98" s="30">
        <v>1</v>
      </c>
    </row>
    <row r="99" spans="1:13" ht="24.9" customHeight="1" x14ac:dyDescent="0.3">
      <c r="A99" s="25" t="s">
        <v>3353</v>
      </c>
      <c r="B99" s="26" t="s">
        <v>3344</v>
      </c>
      <c r="C99" s="26" t="s">
        <v>38</v>
      </c>
      <c r="D99" s="26">
        <v>1</v>
      </c>
      <c r="E99" s="27">
        <v>1E-3</v>
      </c>
      <c r="F99" s="28">
        <v>15</v>
      </c>
      <c r="G99" s="27">
        <v>3.15478672240097E-2</v>
      </c>
      <c r="H99" s="26">
        <v>2</v>
      </c>
      <c r="I99" s="90" t="s">
        <v>7439</v>
      </c>
      <c r="J99" s="94" t="s">
        <v>8957</v>
      </c>
      <c r="K99" s="94" t="s">
        <v>10477</v>
      </c>
      <c r="L99" s="29" t="s">
        <v>11995</v>
      </c>
      <c r="M99" s="30">
        <v>1</v>
      </c>
    </row>
    <row r="100" spans="1:13" ht="24.9" customHeight="1" x14ac:dyDescent="0.3">
      <c r="A100" s="25" t="s">
        <v>3028</v>
      </c>
      <c r="B100" s="26" t="s">
        <v>3026</v>
      </c>
      <c r="C100" s="26" t="s">
        <v>3033</v>
      </c>
      <c r="D100" s="26">
        <v>1</v>
      </c>
      <c r="E100" s="27">
        <v>0</v>
      </c>
      <c r="F100" s="28">
        <v>33.33</v>
      </c>
      <c r="G100" s="27">
        <v>7.8967596787867401E-4</v>
      </c>
      <c r="H100" s="26">
        <v>2</v>
      </c>
      <c r="I100" s="90" t="s">
        <v>8129</v>
      </c>
      <c r="J100" s="94" t="s">
        <v>9647</v>
      </c>
      <c r="K100" s="94" t="s">
        <v>11167</v>
      </c>
      <c r="L100" s="29" t="s">
        <v>12685</v>
      </c>
      <c r="M100" s="30">
        <v>1</v>
      </c>
    </row>
    <row r="101" spans="1:13" ht="24.9" customHeight="1" x14ac:dyDescent="0.3">
      <c r="A101" s="25" t="s">
        <v>6282</v>
      </c>
      <c r="B101" s="26" t="s">
        <v>6273</v>
      </c>
      <c r="C101" s="26" t="s">
        <v>32</v>
      </c>
      <c r="D101" s="26">
        <v>1</v>
      </c>
      <c r="E101" s="27">
        <v>0</v>
      </c>
      <c r="F101" s="28">
        <v>38.29</v>
      </c>
      <c r="G101" s="27">
        <v>1.6307698936605499E-4</v>
      </c>
      <c r="H101" s="26">
        <v>2</v>
      </c>
      <c r="I101" s="90" t="s">
        <v>8286</v>
      </c>
      <c r="J101" s="94" t="s">
        <v>9804</v>
      </c>
      <c r="K101" s="94" t="s">
        <v>11324</v>
      </c>
      <c r="L101" s="29" t="s">
        <v>12842</v>
      </c>
      <c r="M101" s="30">
        <v>1</v>
      </c>
    </row>
    <row r="102" spans="1:13" ht="24.9" customHeight="1" x14ac:dyDescent="0.3">
      <c r="A102" s="25" t="s">
        <v>672</v>
      </c>
      <c r="B102" s="26" t="s">
        <v>660</v>
      </c>
      <c r="C102" s="26" t="s">
        <v>32</v>
      </c>
      <c r="D102" s="26">
        <v>1</v>
      </c>
      <c r="E102" s="27">
        <v>0</v>
      </c>
      <c r="F102" s="28">
        <v>46.32</v>
      </c>
      <c r="G102" s="27">
        <v>3.6168599965355503E-5</v>
      </c>
      <c r="H102" s="26">
        <v>2</v>
      </c>
      <c r="I102" s="90" t="s">
        <v>8478</v>
      </c>
      <c r="J102" s="94" t="s">
        <v>9996</v>
      </c>
      <c r="K102" s="94" t="s">
        <v>11516</v>
      </c>
      <c r="L102" s="29" t="s">
        <v>13034</v>
      </c>
      <c r="M102" s="30">
        <v>1</v>
      </c>
    </row>
    <row r="103" spans="1:13" ht="24.9" customHeight="1" x14ac:dyDescent="0.3">
      <c r="A103" s="25" t="s">
        <v>1525</v>
      </c>
      <c r="B103" s="26" t="s">
        <v>1513</v>
      </c>
      <c r="C103" s="26" t="s">
        <v>20</v>
      </c>
      <c r="D103" s="26">
        <v>1</v>
      </c>
      <c r="E103" s="27">
        <v>0</v>
      </c>
      <c r="F103" s="28">
        <v>38.99</v>
      </c>
      <c r="G103" s="27">
        <v>3.8485739805015399E-4</v>
      </c>
      <c r="H103" s="26">
        <v>2</v>
      </c>
      <c r="I103" s="90" t="s">
        <v>8308</v>
      </c>
      <c r="J103" s="94" t="s">
        <v>9826</v>
      </c>
      <c r="K103" s="94" t="s">
        <v>11346</v>
      </c>
      <c r="L103" s="29" t="s">
        <v>12864</v>
      </c>
      <c r="M103" s="30">
        <v>1</v>
      </c>
    </row>
    <row r="104" spans="1:13" ht="24.9" customHeight="1" x14ac:dyDescent="0.3">
      <c r="A104" s="25" t="s">
        <v>3965</v>
      </c>
      <c r="B104" s="26" t="s">
        <v>3964</v>
      </c>
      <c r="C104" s="26" t="s">
        <v>371</v>
      </c>
      <c r="D104" s="26">
        <v>1</v>
      </c>
      <c r="E104" s="27">
        <v>0</v>
      </c>
      <c r="F104" s="28">
        <v>32.42</v>
      </c>
      <c r="G104" s="27">
        <v>9.1647364957732705E-4</v>
      </c>
      <c r="H104" s="26">
        <v>2</v>
      </c>
      <c r="I104" s="90" t="s">
        <v>8093</v>
      </c>
      <c r="J104" s="94" t="s">
        <v>9611</v>
      </c>
      <c r="K104" s="94" t="s">
        <v>11131</v>
      </c>
      <c r="L104" s="29" t="s">
        <v>12649</v>
      </c>
      <c r="M104" s="30">
        <v>1</v>
      </c>
    </row>
    <row r="105" spans="1:13" ht="24.9" customHeight="1" x14ac:dyDescent="0.3">
      <c r="A105" s="25" t="s">
        <v>830</v>
      </c>
      <c r="B105" s="26" t="s">
        <v>820</v>
      </c>
      <c r="C105" s="26" t="s">
        <v>32</v>
      </c>
      <c r="D105" s="26">
        <v>1</v>
      </c>
      <c r="E105" s="27">
        <v>0</v>
      </c>
      <c r="F105" s="28">
        <v>27.63</v>
      </c>
      <c r="G105" s="27">
        <v>2.7613406271843298E-3</v>
      </c>
      <c r="H105" s="26">
        <v>3</v>
      </c>
      <c r="I105" s="90" t="s">
        <v>7913</v>
      </c>
      <c r="J105" s="94" t="s">
        <v>9431</v>
      </c>
      <c r="K105" s="94" t="s">
        <v>10951</v>
      </c>
      <c r="L105" s="29" t="s">
        <v>12469</v>
      </c>
      <c r="M105" s="30">
        <v>1</v>
      </c>
    </row>
    <row r="106" spans="1:13" ht="24.9" customHeight="1" x14ac:dyDescent="0.3">
      <c r="A106" s="25" t="s">
        <v>1365</v>
      </c>
      <c r="B106" s="26" t="s">
        <v>1364</v>
      </c>
      <c r="C106" s="26" t="s">
        <v>371</v>
      </c>
      <c r="D106" s="26">
        <v>1</v>
      </c>
      <c r="E106" s="27">
        <v>0</v>
      </c>
      <c r="F106" s="28">
        <v>28.83</v>
      </c>
      <c r="G106" s="27">
        <v>1.3060806771996E-3</v>
      </c>
      <c r="H106" s="26">
        <v>2</v>
      </c>
      <c r="I106" s="90" t="s">
        <v>7960</v>
      </c>
      <c r="J106" s="94" t="s">
        <v>9478</v>
      </c>
      <c r="K106" s="94" t="s">
        <v>10998</v>
      </c>
      <c r="L106" s="29" t="s">
        <v>12516</v>
      </c>
      <c r="M106" s="30">
        <v>1</v>
      </c>
    </row>
    <row r="107" spans="1:13" ht="24.9" customHeight="1" x14ac:dyDescent="0.3">
      <c r="A107" s="25" t="s">
        <v>6608</v>
      </c>
      <c r="B107" s="26" t="s">
        <v>6596</v>
      </c>
      <c r="C107" s="26" t="s">
        <v>136</v>
      </c>
      <c r="D107" s="26">
        <v>1</v>
      </c>
      <c r="E107" s="27">
        <v>1E-3</v>
      </c>
      <c r="F107" s="28">
        <v>18.3</v>
      </c>
      <c r="G107" s="27">
        <v>1.4756046133331899E-2</v>
      </c>
      <c r="H107" s="26">
        <v>3</v>
      </c>
      <c r="I107" s="90" t="s">
        <v>7565</v>
      </c>
      <c r="J107" s="94" t="s">
        <v>9083</v>
      </c>
      <c r="K107" s="94" t="s">
        <v>10603</v>
      </c>
      <c r="L107" s="29" t="s">
        <v>12121</v>
      </c>
      <c r="M107" s="30">
        <v>2</v>
      </c>
    </row>
    <row r="108" spans="1:13" ht="24.9" customHeight="1" x14ac:dyDescent="0.3">
      <c r="A108" s="25" t="s">
        <v>2222</v>
      </c>
      <c r="B108" s="26" t="s">
        <v>2221</v>
      </c>
      <c r="C108" s="26" t="s">
        <v>136</v>
      </c>
      <c r="D108" s="26">
        <v>1</v>
      </c>
      <c r="E108" s="27">
        <v>0</v>
      </c>
      <c r="F108" s="28">
        <v>46.27</v>
      </c>
      <c r="G108" s="27">
        <v>4.1308369080660103E-5</v>
      </c>
      <c r="H108" s="26">
        <v>2</v>
      </c>
      <c r="I108" s="90" t="s">
        <v>8473</v>
      </c>
      <c r="J108" s="94" t="s">
        <v>9991</v>
      </c>
      <c r="K108" s="94" t="s">
        <v>11511</v>
      </c>
      <c r="L108" s="29" t="s">
        <v>13029</v>
      </c>
      <c r="M108" s="30">
        <v>1</v>
      </c>
    </row>
    <row r="109" spans="1:13" ht="24.9" customHeight="1" x14ac:dyDescent="0.3">
      <c r="A109" s="25" t="s">
        <v>4497</v>
      </c>
      <c r="B109" s="26" t="s">
        <v>4463</v>
      </c>
      <c r="C109" s="26" t="s">
        <v>454</v>
      </c>
      <c r="D109" s="26">
        <v>1</v>
      </c>
      <c r="E109" s="27">
        <v>0</v>
      </c>
      <c r="F109" s="28">
        <v>68.180000000000007</v>
      </c>
      <c r="G109" s="27">
        <v>1.5169455920971299E-7</v>
      </c>
      <c r="H109" s="26">
        <v>2</v>
      </c>
      <c r="I109" s="90" t="s">
        <v>8829</v>
      </c>
      <c r="J109" s="94" t="s">
        <v>10349</v>
      </c>
      <c r="K109" s="94" t="s">
        <v>11867</v>
      </c>
      <c r="L109" s="29" t="s">
        <v>13387</v>
      </c>
      <c r="M109" s="30">
        <v>1</v>
      </c>
    </row>
    <row r="110" spans="1:13" ht="24.9" customHeight="1" x14ac:dyDescent="0.3">
      <c r="A110" s="25" t="s">
        <v>1132</v>
      </c>
      <c r="B110" s="26" t="s">
        <v>1099</v>
      </c>
      <c r="C110" s="26" t="s">
        <v>371</v>
      </c>
      <c r="D110" s="26">
        <v>1</v>
      </c>
      <c r="E110" s="27">
        <v>0</v>
      </c>
      <c r="F110" s="28">
        <v>58.49</v>
      </c>
      <c r="G110" s="27">
        <v>1.41243998745785E-6</v>
      </c>
      <c r="H110" s="26">
        <v>2</v>
      </c>
      <c r="I110" s="90" t="s">
        <v>8715</v>
      </c>
      <c r="J110" s="94" t="s">
        <v>10234</v>
      </c>
      <c r="K110" s="94" t="s">
        <v>11753</v>
      </c>
      <c r="L110" s="29" t="s">
        <v>13272</v>
      </c>
      <c r="M110" s="30">
        <v>1</v>
      </c>
    </row>
    <row r="111" spans="1:13" ht="24.9" customHeight="1" x14ac:dyDescent="0.3">
      <c r="A111" s="25" t="s">
        <v>6497</v>
      </c>
      <c r="B111" s="26" t="s">
        <v>6496</v>
      </c>
      <c r="C111" s="26" t="s">
        <v>38</v>
      </c>
      <c r="D111" s="26">
        <v>1</v>
      </c>
      <c r="E111" s="27">
        <v>1E-3</v>
      </c>
      <c r="F111" s="28">
        <v>20.77</v>
      </c>
      <c r="G111" s="27">
        <v>2.1775761335298901E-2</v>
      </c>
      <c r="H111" s="26">
        <v>2</v>
      </c>
      <c r="I111" s="90" t="s">
        <v>7672</v>
      </c>
      <c r="J111" s="94" t="s">
        <v>9190</v>
      </c>
      <c r="K111" s="94" t="s">
        <v>10710</v>
      </c>
      <c r="L111" s="29" t="s">
        <v>12228</v>
      </c>
      <c r="M111" s="30">
        <v>2</v>
      </c>
    </row>
    <row r="112" spans="1:13" ht="24.9" customHeight="1" x14ac:dyDescent="0.3">
      <c r="A112" s="25" t="s">
        <v>160</v>
      </c>
      <c r="B112" s="26" t="s">
        <v>143</v>
      </c>
      <c r="C112" s="26" t="s">
        <v>162</v>
      </c>
      <c r="D112" s="26">
        <v>1</v>
      </c>
      <c r="E112" s="27">
        <v>1E-3</v>
      </c>
      <c r="F112" s="28">
        <v>31.12</v>
      </c>
      <c r="G112" s="27">
        <v>8.4994864360527205E-4</v>
      </c>
      <c r="H112" s="26">
        <v>2</v>
      </c>
      <c r="I112" s="90" t="s">
        <v>8034</v>
      </c>
      <c r="J112" s="94" t="s">
        <v>9552</v>
      </c>
      <c r="K112" s="94" t="s">
        <v>11072</v>
      </c>
      <c r="L112" s="29" t="s">
        <v>12590</v>
      </c>
      <c r="M112" s="30">
        <v>1</v>
      </c>
    </row>
    <row r="113" spans="1:13" ht="24.9" customHeight="1" x14ac:dyDescent="0.3">
      <c r="A113" s="25" t="s">
        <v>5146</v>
      </c>
      <c r="B113" s="26" t="s">
        <v>5141</v>
      </c>
      <c r="C113" s="26" t="s">
        <v>123</v>
      </c>
      <c r="D113" s="26">
        <v>1</v>
      </c>
      <c r="E113" s="27">
        <v>1E-3</v>
      </c>
      <c r="F113" s="28">
        <v>17.64</v>
      </c>
      <c r="G113" s="27">
        <v>1.7177897394993698E-2</v>
      </c>
      <c r="H113" s="26">
        <v>2</v>
      </c>
      <c r="I113" s="90" t="s">
        <v>7536</v>
      </c>
      <c r="J113" s="94" t="s">
        <v>9054</v>
      </c>
      <c r="K113" s="94" t="s">
        <v>10574</v>
      </c>
      <c r="L113" s="29" t="s">
        <v>12092</v>
      </c>
      <c r="M113" s="30">
        <v>1</v>
      </c>
    </row>
    <row r="114" spans="1:13" ht="24.9" customHeight="1" x14ac:dyDescent="0.3">
      <c r="A114" s="25" t="s">
        <v>3757</v>
      </c>
      <c r="B114" s="26" t="s">
        <v>3749</v>
      </c>
      <c r="C114" s="26" t="s">
        <v>123</v>
      </c>
      <c r="D114" s="26">
        <v>1</v>
      </c>
      <c r="E114" s="27">
        <v>0</v>
      </c>
      <c r="F114" s="28">
        <v>35.9</v>
      </c>
      <c r="G114" s="27">
        <v>2.5643069199568198E-4</v>
      </c>
      <c r="H114" s="26">
        <v>2</v>
      </c>
      <c r="I114" s="90" t="s">
        <v>8222</v>
      </c>
      <c r="J114" s="94" t="s">
        <v>9740</v>
      </c>
      <c r="K114" s="94" t="s">
        <v>11260</v>
      </c>
      <c r="L114" s="29" t="s">
        <v>12778</v>
      </c>
      <c r="M114" s="30">
        <v>1</v>
      </c>
    </row>
    <row r="115" spans="1:13" ht="24.9" customHeight="1" x14ac:dyDescent="0.3">
      <c r="A115" s="25" t="s">
        <v>6398</v>
      </c>
      <c r="B115" s="26" t="s">
        <v>6369</v>
      </c>
      <c r="C115" s="26" t="s">
        <v>123</v>
      </c>
      <c r="D115" s="26">
        <v>1</v>
      </c>
      <c r="E115" s="27">
        <v>1E-3</v>
      </c>
      <c r="F115" s="28">
        <v>29.03</v>
      </c>
      <c r="G115" s="27">
        <v>1.9379014968374699E-3</v>
      </c>
      <c r="H115" s="26">
        <v>2</v>
      </c>
      <c r="I115" s="90" t="s">
        <v>7967</v>
      </c>
      <c r="J115" s="94" t="s">
        <v>9485</v>
      </c>
      <c r="K115" s="94" t="s">
        <v>11005</v>
      </c>
      <c r="L115" s="29" t="s">
        <v>12523</v>
      </c>
      <c r="M115" s="30">
        <v>1</v>
      </c>
    </row>
    <row r="116" spans="1:13" ht="24.9" customHeight="1" x14ac:dyDescent="0.3">
      <c r="A116" s="25" t="s">
        <v>4330</v>
      </c>
      <c r="B116" s="26" t="s">
        <v>4307</v>
      </c>
      <c r="C116" s="26" t="s">
        <v>35</v>
      </c>
      <c r="D116" s="26">
        <v>1</v>
      </c>
      <c r="E116" s="27">
        <v>4.0000000000000001E-3</v>
      </c>
      <c r="F116" s="28">
        <v>16.690000000000001</v>
      </c>
      <c r="G116" s="27">
        <v>2.89290231151208E-2</v>
      </c>
      <c r="H116" s="26">
        <v>2</v>
      </c>
      <c r="I116" s="90" t="s">
        <v>7496</v>
      </c>
      <c r="J116" s="94" t="s">
        <v>9014</v>
      </c>
      <c r="K116" s="94" t="s">
        <v>10534</v>
      </c>
      <c r="L116" s="29" t="s">
        <v>12052</v>
      </c>
      <c r="M116" s="30">
        <v>2</v>
      </c>
    </row>
    <row r="117" spans="1:13" ht="24.9" customHeight="1" x14ac:dyDescent="0.3">
      <c r="A117" s="25" t="s">
        <v>6871</v>
      </c>
      <c r="B117" s="26" t="s">
        <v>6864</v>
      </c>
      <c r="C117" s="26" t="s">
        <v>123</v>
      </c>
      <c r="D117" s="26">
        <v>1</v>
      </c>
      <c r="E117" s="27">
        <v>1E-3</v>
      </c>
      <c r="F117" s="28">
        <v>22.8</v>
      </c>
      <c r="G117" s="27">
        <v>8.39691936399636E-3</v>
      </c>
      <c r="H117" s="26">
        <v>2</v>
      </c>
      <c r="I117" s="90" t="s">
        <v>7730</v>
      </c>
      <c r="J117" s="94" t="s">
        <v>9248</v>
      </c>
      <c r="K117" s="94" t="s">
        <v>10768</v>
      </c>
      <c r="L117" s="29" t="s">
        <v>12286</v>
      </c>
      <c r="M117" s="30">
        <v>1</v>
      </c>
    </row>
    <row r="118" spans="1:13" ht="24.9" customHeight="1" x14ac:dyDescent="0.3">
      <c r="A118" s="25" t="s">
        <v>3994</v>
      </c>
      <c r="B118" s="26" t="s">
        <v>3969</v>
      </c>
      <c r="C118" s="26" t="s">
        <v>123</v>
      </c>
      <c r="D118" s="26">
        <v>1</v>
      </c>
      <c r="E118" s="27">
        <v>0</v>
      </c>
      <c r="F118" s="28">
        <v>43.12</v>
      </c>
      <c r="G118" s="27">
        <v>1.04818625372228E-4</v>
      </c>
      <c r="H118" s="26">
        <v>2</v>
      </c>
      <c r="I118" s="90" t="s">
        <v>8424</v>
      </c>
      <c r="J118" s="94" t="s">
        <v>9942</v>
      </c>
      <c r="K118" s="94" t="s">
        <v>11462</v>
      </c>
      <c r="L118" s="29" t="s">
        <v>12980</v>
      </c>
      <c r="M118" s="30">
        <v>1</v>
      </c>
    </row>
    <row r="119" spans="1:13" ht="24.9" customHeight="1" x14ac:dyDescent="0.3">
      <c r="A119" s="25" t="s">
        <v>5886</v>
      </c>
      <c r="B119" s="26" t="s">
        <v>5880</v>
      </c>
      <c r="C119" s="26" t="s">
        <v>123</v>
      </c>
      <c r="D119" s="26">
        <v>1</v>
      </c>
      <c r="E119" s="27">
        <v>1.4E-2</v>
      </c>
      <c r="F119" s="28">
        <v>14.99</v>
      </c>
      <c r="G119" s="27">
        <v>3.1695674630434899E-2</v>
      </c>
      <c r="H119" s="26">
        <v>2</v>
      </c>
      <c r="I119" s="90" t="s">
        <v>7436</v>
      </c>
      <c r="J119" s="94" t="s">
        <v>8954</v>
      </c>
      <c r="K119" s="94" t="s">
        <v>10474</v>
      </c>
      <c r="L119" s="29" t="s">
        <v>11992</v>
      </c>
      <c r="M119" s="30">
        <v>1</v>
      </c>
    </row>
    <row r="120" spans="1:13" ht="24.9" customHeight="1" x14ac:dyDescent="0.3">
      <c r="A120" s="25" t="s">
        <v>7108</v>
      </c>
      <c r="B120" s="26" t="s">
        <v>7098</v>
      </c>
      <c r="C120" s="26" t="s">
        <v>123</v>
      </c>
      <c r="D120" s="26">
        <v>1</v>
      </c>
      <c r="E120" s="27">
        <v>0</v>
      </c>
      <c r="F120" s="28">
        <v>15.93</v>
      </c>
      <c r="G120" s="27">
        <v>4.85013247505637E-2</v>
      </c>
      <c r="H120" s="26">
        <v>3</v>
      </c>
      <c r="I120" s="90" t="s">
        <v>7462</v>
      </c>
      <c r="J120" s="94" t="s">
        <v>8980</v>
      </c>
      <c r="K120" s="94" t="s">
        <v>10500</v>
      </c>
      <c r="L120" s="29" t="s">
        <v>12018</v>
      </c>
      <c r="M120" s="30">
        <v>1</v>
      </c>
    </row>
    <row r="121" spans="1:13" ht="24.9" customHeight="1" x14ac:dyDescent="0.3">
      <c r="A121" s="25" t="s">
        <v>1298</v>
      </c>
      <c r="B121" s="26" t="s">
        <v>1282</v>
      </c>
      <c r="C121" s="26" t="s">
        <v>123</v>
      </c>
      <c r="D121" s="26">
        <v>1</v>
      </c>
      <c r="E121" s="27">
        <v>0</v>
      </c>
      <c r="F121" s="28">
        <v>37.97</v>
      </c>
      <c r="G121" s="27">
        <v>1.6756731045985699E-4</v>
      </c>
      <c r="H121" s="26">
        <v>2</v>
      </c>
      <c r="I121" s="90" t="s">
        <v>8273</v>
      </c>
      <c r="J121" s="94" t="s">
        <v>9791</v>
      </c>
      <c r="K121" s="94" t="s">
        <v>11311</v>
      </c>
      <c r="L121" s="29" t="s">
        <v>12829</v>
      </c>
      <c r="M121" s="30">
        <v>1</v>
      </c>
    </row>
    <row r="122" spans="1:13" ht="24.9" customHeight="1" x14ac:dyDescent="0.3">
      <c r="A122" s="25" t="s">
        <v>4414</v>
      </c>
      <c r="B122" s="26" t="s">
        <v>7278</v>
      </c>
      <c r="C122" s="26" t="s">
        <v>123</v>
      </c>
      <c r="D122" s="26">
        <v>1</v>
      </c>
      <c r="E122" s="27">
        <v>4.5999999999999999E-2</v>
      </c>
      <c r="F122" s="28">
        <v>15.33</v>
      </c>
      <c r="G122" s="27">
        <v>2.9239504207224001E-2</v>
      </c>
      <c r="H122" s="26">
        <v>2</v>
      </c>
      <c r="I122" s="90" t="s">
        <v>7449</v>
      </c>
      <c r="J122" s="94" t="s">
        <v>8967</v>
      </c>
      <c r="K122" s="94" t="s">
        <v>10487</v>
      </c>
      <c r="L122" s="29" t="s">
        <v>12005</v>
      </c>
      <c r="M122" s="30">
        <v>1</v>
      </c>
    </row>
    <row r="123" spans="1:13" ht="24.9" customHeight="1" x14ac:dyDescent="0.3">
      <c r="A123" s="25" t="s">
        <v>1278</v>
      </c>
      <c r="B123" s="26" t="s">
        <v>1269</v>
      </c>
      <c r="C123" s="26" t="s">
        <v>123</v>
      </c>
      <c r="D123" s="26">
        <v>1</v>
      </c>
      <c r="E123" s="27">
        <v>1E-3</v>
      </c>
      <c r="F123" s="28">
        <v>46.79</v>
      </c>
      <c r="G123" s="27">
        <v>2.3035237014359899E-5</v>
      </c>
      <c r="H123" s="26">
        <v>2</v>
      </c>
      <c r="I123" s="90" t="s">
        <v>8489</v>
      </c>
      <c r="J123" s="94" t="s">
        <v>10007</v>
      </c>
      <c r="K123" s="94" t="s">
        <v>11527</v>
      </c>
      <c r="L123" s="29" t="s">
        <v>13045</v>
      </c>
      <c r="M123" s="30">
        <v>1</v>
      </c>
    </row>
    <row r="124" spans="1:13" ht="24.9" customHeight="1" x14ac:dyDescent="0.3">
      <c r="A124" s="31" t="s">
        <v>4747</v>
      </c>
      <c r="B124" s="32" t="s">
        <v>4746</v>
      </c>
      <c r="C124" s="32" t="s">
        <v>123</v>
      </c>
      <c r="D124" s="32">
        <v>1</v>
      </c>
      <c r="E124" s="33">
        <v>2E-3</v>
      </c>
      <c r="F124" s="34">
        <v>19.59</v>
      </c>
      <c r="G124" s="33">
        <v>2.8574151825245499E-2</v>
      </c>
      <c r="H124" s="32">
        <v>2</v>
      </c>
      <c r="I124" s="91" t="s">
        <v>7619</v>
      </c>
      <c r="J124" s="95" t="s">
        <v>9137</v>
      </c>
      <c r="K124" s="95" t="s">
        <v>10657</v>
      </c>
      <c r="L124" s="35" t="s">
        <v>12175</v>
      </c>
      <c r="M124" s="36">
        <v>1</v>
      </c>
    </row>
    <row r="125" spans="1:13" ht="24.9" customHeight="1" x14ac:dyDescent="0.3">
      <c r="A125" s="25" t="s">
        <v>6077</v>
      </c>
      <c r="B125" s="26" t="s">
        <v>6043</v>
      </c>
      <c r="C125" s="26" t="s">
        <v>123</v>
      </c>
      <c r="D125" s="26">
        <v>1</v>
      </c>
      <c r="E125" s="27">
        <v>0</v>
      </c>
      <c r="F125" s="28">
        <v>87.94</v>
      </c>
      <c r="G125" s="27">
        <v>2.7318001301218999E-9</v>
      </c>
      <c r="H125" s="26">
        <v>2</v>
      </c>
      <c r="I125" s="90" t="s">
        <v>8925</v>
      </c>
      <c r="J125" s="94" t="s">
        <v>10445</v>
      </c>
      <c r="K125" s="94" t="s">
        <v>11963</v>
      </c>
      <c r="L125" s="29" t="s">
        <v>13483</v>
      </c>
      <c r="M125" s="30">
        <v>1</v>
      </c>
    </row>
    <row r="126" spans="1:13" ht="24.9" customHeight="1" x14ac:dyDescent="0.3">
      <c r="A126" s="25" t="s">
        <v>571</v>
      </c>
      <c r="B126" s="26" t="s">
        <v>558</v>
      </c>
      <c r="C126" s="26" t="s">
        <v>123</v>
      </c>
      <c r="D126" s="26">
        <v>1</v>
      </c>
      <c r="E126" s="27">
        <v>0</v>
      </c>
      <c r="F126" s="28">
        <v>38.08</v>
      </c>
      <c r="G126" s="27">
        <v>1.9449570395063399E-4</v>
      </c>
      <c r="H126" s="26">
        <v>2</v>
      </c>
      <c r="I126" s="90" t="s">
        <v>8279</v>
      </c>
      <c r="J126" s="94" t="s">
        <v>9797</v>
      </c>
      <c r="K126" s="94" t="s">
        <v>11317</v>
      </c>
      <c r="L126" s="29" t="s">
        <v>12835</v>
      </c>
      <c r="M126" s="30">
        <v>1</v>
      </c>
    </row>
    <row r="127" spans="1:13" ht="24.9" customHeight="1" x14ac:dyDescent="0.3">
      <c r="A127" s="25" t="s">
        <v>919</v>
      </c>
      <c r="B127" s="26" t="s">
        <v>874</v>
      </c>
      <c r="C127" s="26" t="s">
        <v>123</v>
      </c>
      <c r="D127" s="26">
        <v>1</v>
      </c>
      <c r="E127" s="27">
        <v>0</v>
      </c>
      <c r="F127" s="28">
        <v>25.29</v>
      </c>
      <c r="G127" s="27">
        <v>4.1412174531721604E-3</v>
      </c>
      <c r="H127" s="26">
        <v>2</v>
      </c>
      <c r="I127" s="90" t="s">
        <v>7834</v>
      </c>
      <c r="J127" s="94" t="s">
        <v>9352</v>
      </c>
      <c r="K127" s="94" t="s">
        <v>10872</v>
      </c>
      <c r="L127" s="29" t="s">
        <v>12390</v>
      </c>
      <c r="M127" s="30">
        <v>1</v>
      </c>
    </row>
    <row r="128" spans="1:13" ht="24.9" customHeight="1" x14ac:dyDescent="0.3">
      <c r="A128" s="25" t="s">
        <v>1806</v>
      </c>
      <c r="B128" s="26" t="s">
        <v>1791</v>
      </c>
      <c r="C128" s="26" t="s">
        <v>123</v>
      </c>
      <c r="D128" s="26">
        <v>1</v>
      </c>
      <c r="E128" s="27">
        <v>3.0000000000000001E-3</v>
      </c>
      <c r="F128" s="28">
        <v>22.85</v>
      </c>
      <c r="G128" s="27">
        <v>6.4850004866120097E-3</v>
      </c>
      <c r="H128" s="26">
        <v>2</v>
      </c>
      <c r="I128" s="90" t="s">
        <v>7732</v>
      </c>
      <c r="J128" s="94" t="s">
        <v>9250</v>
      </c>
      <c r="K128" s="94" t="s">
        <v>10770</v>
      </c>
      <c r="L128" s="29" t="s">
        <v>12288</v>
      </c>
      <c r="M128" s="30">
        <v>1</v>
      </c>
    </row>
    <row r="129" spans="1:13" ht="24.9" customHeight="1" x14ac:dyDescent="0.3">
      <c r="A129" s="25" t="s">
        <v>334</v>
      </c>
      <c r="B129" s="26" t="s">
        <v>326</v>
      </c>
      <c r="C129" s="26" t="s">
        <v>35</v>
      </c>
      <c r="D129" s="26">
        <v>1</v>
      </c>
      <c r="E129" s="27">
        <v>0</v>
      </c>
      <c r="F129" s="28">
        <v>21.57</v>
      </c>
      <c r="G129" s="27">
        <v>6.94976315606677E-3</v>
      </c>
      <c r="H129" s="26">
        <v>3</v>
      </c>
      <c r="I129" s="90" t="s">
        <v>7689</v>
      </c>
      <c r="J129" s="94" t="s">
        <v>9207</v>
      </c>
      <c r="K129" s="94" t="s">
        <v>10727</v>
      </c>
      <c r="L129" s="29" t="s">
        <v>12245</v>
      </c>
      <c r="M129" s="30">
        <v>1</v>
      </c>
    </row>
    <row r="130" spans="1:13" ht="24.9" customHeight="1" x14ac:dyDescent="0.3">
      <c r="A130" s="25" t="s">
        <v>5334</v>
      </c>
      <c r="B130" s="26" t="s">
        <v>5321</v>
      </c>
      <c r="C130" s="26" t="s">
        <v>38</v>
      </c>
      <c r="D130" s="26">
        <v>1</v>
      </c>
      <c r="E130" s="27">
        <v>0</v>
      </c>
      <c r="F130" s="28">
        <v>55.16</v>
      </c>
      <c r="G130" s="27">
        <v>5.9433952297745804E-6</v>
      </c>
      <c r="H130" s="26">
        <v>2</v>
      </c>
      <c r="I130" s="90" t="s">
        <v>8667</v>
      </c>
      <c r="J130" s="94" t="s">
        <v>10186</v>
      </c>
      <c r="K130" s="94" t="s">
        <v>11705</v>
      </c>
      <c r="L130" s="29" t="s">
        <v>13224</v>
      </c>
      <c r="M130" s="30">
        <v>1</v>
      </c>
    </row>
    <row r="131" spans="1:13" ht="24.9" customHeight="1" x14ac:dyDescent="0.3">
      <c r="A131" s="25" t="s">
        <v>1095</v>
      </c>
      <c r="B131" s="26" t="s">
        <v>1087</v>
      </c>
      <c r="C131" s="26" t="s">
        <v>693</v>
      </c>
      <c r="D131" s="26">
        <v>1</v>
      </c>
      <c r="E131" s="27">
        <v>0</v>
      </c>
      <c r="F131" s="28">
        <v>50.76</v>
      </c>
      <c r="G131" s="27">
        <v>8.3747143801321894E-6</v>
      </c>
      <c r="H131" s="26">
        <v>2</v>
      </c>
      <c r="I131" s="90" t="s">
        <v>8584</v>
      </c>
      <c r="J131" s="94" t="s">
        <v>10103</v>
      </c>
      <c r="K131" s="94" t="s">
        <v>11622</v>
      </c>
      <c r="L131" s="29" t="s">
        <v>13141</v>
      </c>
      <c r="M131" s="30">
        <v>1</v>
      </c>
    </row>
    <row r="132" spans="1:13" ht="24.9" customHeight="1" x14ac:dyDescent="0.3">
      <c r="A132" s="31" t="s">
        <v>2403</v>
      </c>
      <c r="B132" s="32" t="s">
        <v>2383</v>
      </c>
      <c r="C132" s="32" t="s">
        <v>32</v>
      </c>
      <c r="D132" s="32">
        <v>1</v>
      </c>
      <c r="E132" s="33">
        <v>0</v>
      </c>
      <c r="F132" s="34">
        <v>60.05</v>
      </c>
      <c r="G132" s="33">
        <v>1.7793955703824901E-6</v>
      </c>
      <c r="H132" s="32">
        <v>2</v>
      </c>
      <c r="I132" s="91" t="s">
        <v>8735</v>
      </c>
      <c r="J132" s="95" t="s">
        <v>10254</v>
      </c>
      <c r="K132" s="95" t="s">
        <v>11773</v>
      </c>
      <c r="L132" s="35" t="s">
        <v>13292</v>
      </c>
      <c r="M132" s="36">
        <v>1</v>
      </c>
    </row>
    <row r="133" spans="1:13" ht="24.9" customHeight="1" x14ac:dyDescent="0.3">
      <c r="A133" s="25" t="s">
        <v>3602</v>
      </c>
      <c r="B133" s="26" t="s">
        <v>3600</v>
      </c>
      <c r="C133" s="26" t="s">
        <v>154</v>
      </c>
      <c r="D133" s="26">
        <v>1</v>
      </c>
      <c r="E133" s="27">
        <v>0</v>
      </c>
      <c r="F133" s="28">
        <v>56.67</v>
      </c>
      <c r="G133" s="27">
        <v>4.6284807296573997E-6</v>
      </c>
      <c r="H133" s="26">
        <v>3</v>
      </c>
      <c r="I133" s="90" t="s">
        <v>8688</v>
      </c>
      <c r="J133" s="94" t="s">
        <v>10207</v>
      </c>
      <c r="K133" s="94" t="s">
        <v>11726</v>
      </c>
      <c r="L133" s="29" t="s">
        <v>13245</v>
      </c>
      <c r="M133" s="30">
        <v>1</v>
      </c>
    </row>
    <row r="134" spans="1:13" ht="24.9" customHeight="1" x14ac:dyDescent="0.3">
      <c r="A134" s="25" t="s">
        <v>6729</v>
      </c>
      <c r="B134" s="26" t="s">
        <v>6727</v>
      </c>
      <c r="C134" s="26" t="s">
        <v>114</v>
      </c>
      <c r="D134" s="26">
        <v>1</v>
      </c>
      <c r="E134" s="27">
        <v>0</v>
      </c>
      <c r="F134" s="28">
        <v>75.36</v>
      </c>
      <c r="G134" s="27">
        <v>3.4928605416799302E-8</v>
      </c>
      <c r="H134" s="26">
        <v>2</v>
      </c>
      <c r="I134" s="90" t="s">
        <v>8886</v>
      </c>
      <c r="J134" s="94" t="s">
        <v>10406</v>
      </c>
      <c r="K134" s="94" t="s">
        <v>11924</v>
      </c>
      <c r="L134" s="29" t="s">
        <v>13444</v>
      </c>
      <c r="M134" s="30">
        <v>1</v>
      </c>
    </row>
    <row r="135" spans="1:13" ht="24.9" customHeight="1" x14ac:dyDescent="0.3">
      <c r="A135" s="25" t="s">
        <v>1011</v>
      </c>
      <c r="B135" s="26" t="s">
        <v>1000</v>
      </c>
      <c r="C135" s="26" t="s">
        <v>32</v>
      </c>
      <c r="D135" s="26">
        <v>1</v>
      </c>
      <c r="E135" s="27">
        <v>0</v>
      </c>
      <c r="F135" s="28">
        <v>46.73</v>
      </c>
      <c r="G135" s="27">
        <v>2.8663800237003002E-5</v>
      </c>
      <c r="H135" s="26">
        <v>2</v>
      </c>
      <c r="I135" s="90" t="s">
        <v>8488</v>
      </c>
      <c r="J135" s="94" t="s">
        <v>10006</v>
      </c>
      <c r="K135" s="94" t="s">
        <v>11526</v>
      </c>
      <c r="L135" s="29" t="s">
        <v>13044</v>
      </c>
      <c r="M135" s="30">
        <v>1</v>
      </c>
    </row>
    <row r="136" spans="1:13" ht="24.9" customHeight="1" x14ac:dyDescent="0.3">
      <c r="A136" s="25" t="s">
        <v>2488</v>
      </c>
      <c r="B136" s="26" t="s">
        <v>2477</v>
      </c>
      <c r="C136" s="26" t="s">
        <v>20</v>
      </c>
      <c r="D136" s="26">
        <v>1</v>
      </c>
      <c r="E136" s="27">
        <v>0</v>
      </c>
      <c r="F136" s="28">
        <v>32.85</v>
      </c>
      <c r="G136" s="27">
        <v>8.5602006423278595E-4</v>
      </c>
      <c r="H136" s="26">
        <v>2</v>
      </c>
      <c r="I136" s="90" t="s">
        <v>8110</v>
      </c>
      <c r="J136" s="94" t="s">
        <v>9628</v>
      </c>
      <c r="K136" s="94" t="s">
        <v>11148</v>
      </c>
      <c r="L136" s="29" t="s">
        <v>12666</v>
      </c>
      <c r="M136" s="30">
        <v>1</v>
      </c>
    </row>
    <row r="137" spans="1:13" ht="24.9" customHeight="1" x14ac:dyDescent="0.3">
      <c r="A137" s="25" t="s">
        <v>5007</v>
      </c>
      <c r="B137" s="26" t="s">
        <v>5005</v>
      </c>
      <c r="C137" s="26" t="s">
        <v>35</v>
      </c>
      <c r="D137" s="26">
        <v>1</v>
      </c>
      <c r="E137" s="27">
        <v>0</v>
      </c>
      <c r="F137" s="28">
        <v>57.61</v>
      </c>
      <c r="G137" s="27">
        <v>1.7296968891306099E-6</v>
      </c>
      <c r="H137" s="26">
        <v>2</v>
      </c>
      <c r="I137" s="90" t="s">
        <v>8704</v>
      </c>
      <c r="J137" s="94" t="s">
        <v>10223</v>
      </c>
      <c r="K137" s="94" t="s">
        <v>11742</v>
      </c>
      <c r="L137" s="29" t="s">
        <v>13261</v>
      </c>
      <c r="M137" s="30">
        <v>1</v>
      </c>
    </row>
    <row r="138" spans="1:13" ht="24.9" customHeight="1" x14ac:dyDescent="0.3">
      <c r="A138" s="25" t="s">
        <v>3241</v>
      </c>
      <c r="B138" s="26" t="s">
        <v>3234</v>
      </c>
      <c r="C138" s="26" t="s">
        <v>3243</v>
      </c>
      <c r="D138" s="26">
        <v>1</v>
      </c>
      <c r="E138" s="27">
        <v>1E-3</v>
      </c>
      <c r="F138" s="28">
        <v>46.63</v>
      </c>
      <c r="G138" s="27">
        <v>4.3454023577274797E-5</v>
      </c>
      <c r="H138" s="26">
        <v>2</v>
      </c>
      <c r="I138" s="90" t="s">
        <v>8485</v>
      </c>
      <c r="J138" s="94" t="s">
        <v>10003</v>
      </c>
      <c r="K138" s="94" t="s">
        <v>11523</v>
      </c>
      <c r="L138" s="29" t="s">
        <v>13041</v>
      </c>
      <c r="M138" s="30">
        <v>1</v>
      </c>
    </row>
    <row r="139" spans="1:13" ht="24.9" customHeight="1" x14ac:dyDescent="0.3">
      <c r="A139" s="25" t="s">
        <v>1558</v>
      </c>
      <c r="B139" s="26" t="s">
        <v>1556</v>
      </c>
      <c r="C139" s="26" t="s">
        <v>35</v>
      </c>
      <c r="D139" s="26">
        <v>1</v>
      </c>
      <c r="E139" s="27">
        <v>0</v>
      </c>
      <c r="F139" s="28">
        <v>48.72</v>
      </c>
      <c r="G139" s="27">
        <v>1.7455944494792199E-5</v>
      </c>
      <c r="H139" s="26">
        <v>2</v>
      </c>
      <c r="I139" s="90" t="s">
        <v>8532</v>
      </c>
      <c r="J139" s="94" t="s">
        <v>10050</v>
      </c>
      <c r="K139" s="94" t="s">
        <v>11570</v>
      </c>
      <c r="L139" s="29" t="s">
        <v>13088</v>
      </c>
      <c r="M139" s="30">
        <v>1</v>
      </c>
    </row>
    <row r="140" spans="1:13" ht="24.9" customHeight="1" x14ac:dyDescent="0.3">
      <c r="A140" s="25" t="s">
        <v>817</v>
      </c>
      <c r="B140" s="26" t="s">
        <v>793</v>
      </c>
      <c r="C140" s="26" t="s">
        <v>819</v>
      </c>
      <c r="D140" s="26">
        <v>1</v>
      </c>
      <c r="E140" s="27">
        <v>0</v>
      </c>
      <c r="F140" s="28">
        <v>24.22</v>
      </c>
      <c r="G140" s="27">
        <v>5.8658600631149504E-3</v>
      </c>
      <c r="H140" s="26">
        <v>3</v>
      </c>
      <c r="I140" s="90" t="s">
        <v>7794</v>
      </c>
      <c r="J140" s="94" t="s">
        <v>9312</v>
      </c>
      <c r="K140" s="94" t="s">
        <v>10832</v>
      </c>
      <c r="L140" s="29" t="s">
        <v>12350</v>
      </c>
      <c r="M140" s="30">
        <v>1</v>
      </c>
    </row>
    <row r="141" spans="1:13" ht="24.9" customHeight="1" x14ac:dyDescent="0.3">
      <c r="A141" s="25" t="s">
        <v>4137</v>
      </c>
      <c r="B141" s="26" t="s">
        <v>4130</v>
      </c>
      <c r="C141" s="26" t="s">
        <v>32</v>
      </c>
      <c r="D141" s="26">
        <v>1</v>
      </c>
      <c r="E141" s="27">
        <v>0</v>
      </c>
      <c r="F141" s="28">
        <v>74.02</v>
      </c>
      <c r="G141" s="27">
        <v>5.5478924795761698E-8</v>
      </c>
      <c r="H141" s="26">
        <v>2</v>
      </c>
      <c r="I141" s="90" t="s">
        <v>8871</v>
      </c>
      <c r="J141" s="94" t="s">
        <v>10391</v>
      </c>
      <c r="K141" s="94" t="s">
        <v>11909</v>
      </c>
      <c r="L141" s="29" t="s">
        <v>13429</v>
      </c>
      <c r="M141" s="30">
        <v>1</v>
      </c>
    </row>
    <row r="142" spans="1:13" ht="24.9" customHeight="1" x14ac:dyDescent="0.3">
      <c r="A142" s="25" t="s">
        <v>4102</v>
      </c>
      <c r="B142" s="26" t="s">
        <v>4095</v>
      </c>
      <c r="C142" s="26" t="s">
        <v>114</v>
      </c>
      <c r="D142" s="26">
        <v>1</v>
      </c>
      <c r="E142" s="27">
        <v>0</v>
      </c>
      <c r="F142" s="28">
        <v>32.31</v>
      </c>
      <c r="G142" s="27">
        <v>5.8609768277406498E-4</v>
      </c>
      <c r="H142" s="26">
        <v>2</v>
      </c>
      <c r="I142" s="90" t="s">
        <v>8089</v>
      </c>
      <c r="J142" s="94" t="s">
        <v>9607</v>
      </c>
      <c r="K142" s="94" t="s">
        <v>11127</v>
      </c>
      <c r="L142" s="29" t="s">
        <v>12645</v>
      </c>
      <c r="M142" s="30">
        <v>1</v>
      </c>
    </row>
    <row r="143" spans="1:13" ht="24.9" customHeight="1" x14ac:dyDescent="0.3">
      <c r="A143" s="25" t="s">
        <v>4653</v>
      </c>
      <c r="B143" s="26" t="s">
        <v>4645</v>
      </c>
      <c r="C143" s="26" t="s">
        <v>20</v>
      </c>
      <c r="D143" s="26">
        <v>1</v>
      </c>
      <c r="E143" s="27">
        <v>2E-3</v>
      </c>
      <c r="F143" s="28">
        <v>40.25</v>
      </c>
      <c r="G143" s="27">
        <v>1.2744821829860001E-4</v>
      </c>
      <c r="H143" s="26">
        <v>2</v>
      </c>
      <c r="I143" s="90" t="s">
        <v>8347</v>
      </c>
      <c r="J143" s="94" t="s">
        <v>9865</v>
      </c>
      <c r="K143" s="94" t="s">
        <v>11385</v>
      </c>
      <c r="L143" s="29" t="s">
        <v>12903</v>
      </c>
      <c r="M143" s="30">
        <v>1</v>
      </c>
    </row>
    <row r="144" spans="1:13" ht="24.9" customHeight="1" x14ac:dyDescent="0.3">
      <c r="A144" s="25" t="s">
        <v>6193</v>
      </c>
      <c r="B144" s="26" t="s">
        <v>6176</v>
      </c>
      <c r="C144" s="26" t="s">
        <v>32</v>
      </c>
      <c r="D144" s="26">
        <v>1</v>
      </c>
      <c r="E144" s="27">
        <v>0</v>
      </c>
      <c r="F144" s="28">
        <v>83.48</v>
      </c>
      <c r="G144" s="27">
        <v>4.7118265942978797E-9</v>
      </c>
      <c r="H144" s="26">
        <v>2</v>
      </c>
      <c r="I144" s="90" t="s">
        <v>8912</v>
      </c>
      <c r="J144" s="94" t="s">
        <v>10432</v>
      </c>
      <c r="K144" s="94" t="s">
        <v>11950</v>
      </c>
      <c r="L144" s="29" t="s">
        <v>13470</v>
      </c>
      <c r="M144" s="30">
        <v>1</v>
      </c>
    </row>
    <row r="145" spans="1:13" ht="24.9" customHeight="1" x14ac:dyDescent="0.3">
      <c r="A145" s="25" t="s">
        <v>5131</v>
      </c>
      <c r="B145" s="26" t="s">
        <v>5130</v>
      </c>
      <c r="C145" s="26" t="s">
        <v>56</v>
      </c>
      <c r="D145" s="26">
        <v>1</v>
      </c>
      <c r="E145" s="27">
        <v>3.0000000000000001E-3</v>
      </c>
      <c r="F145" s="28">
        <v>18.899999999999999</v>
      </c>
      <c r="G145" s="27">
        <v>1.2851978913844301E-2</v>
      </c>
      <c r="H145" s="26">
        <v>2</v>
      </c>
      <c r="I145" s="90" t="s">
        <v>7589</v>
      </c>
      <c r="J145" s="94" t="s">
        <v>9107</v>
      </c>
      <c r="K145" s="94" t="s">
        <v>10627</v>
      </c>
      <c r="L145" s="29" t="s">
        <v>12145</v>
      </c>
      <c r="M145" s="30">
        <v>1</v>
      </c>
    </row>
    <row r="146" spans="1:13" ht="24.9" customHeight="1" x14ac:dyDescent="0.3">
      <c r="A146" s="25" t="s">
        <v>4013</v>
      </c>
      <c r="B146" s="26" t="s">
        <v>4005</v>
      </c>
      <c r="C146" s="26" t="s">
        <v>2965</v>
      </c>
      <c r="D146" s="26">
        <v>1</v>
      </c>
      <c r="E146" s="27">
        <v>0</v>
      </c>
      <c r="F146" s="28">
        <v>81.7</v>
      </c>
      <c r="G146" s="27">
        <v>8.7890786800957502E-9</v>
      </c>
      <c r="H146" s="26">
        <v>2</v>
      </c>
      <c r="I146" s="90" t="s">
        <v>8904</v>
      </c>
      <c r="J146" s="94" t="s">
        <v>10424</v>
      </c>
      <c r="K146" s="94" t="s">
        <v>11942</v>
      </c>
      <c r="L146" s="29" t="s">
        <v>13462</v>
      </c>
      <c r="M146" s="30">
        <v>1</v>
      </c>
    </row>
    <row r="147" spans="1:13" ht="24.9" customHeight="1" x14ac:dyDescent="0.3">
      <c r="A147" s="25" t="s">
        <v>5961</v>
      </c>
      <c r="B147" s="26" t="s">
        <v>5954</v>
      </c>
      <c r="C147" s="26" t="s">
        <v>35</v>
      </c>
      <c r="D147" s="26">
        <v>1</v>
      </c>
      <c r="E147" s="27">
        <v>1E-3</v>
      </c>
      <c r="F147" s="28">
        <v>28.48</v>
      </c>
      <c r="G147" s="27">
        <v>3.4057380520538202E-3</v>
      </c>
      <c r="H147" s="26">
        <v>2</v>
      </c>
      <c r="I147" s="90" t="s">
        <v>7950</v>
      </c>
      <c r="J147" s="94" t="s">
        <v>9468</v>
      </c>
      <c r="K147" s="94" t="s">
        <v>10988</v>
      </c>
      <c r="L147" s="29" t="s">
        <v>12506</v>
      </c>
      <c r="M147" s="30">
        <v>1</v>
      </c>
    </row>
    <row r="148" spans="1:13" ht="24.9" customHeight="1" x14ac:dyDescent="0.3">
      <c r="A148" s="25" t="s">
        <v>1930</v>
      </c>
      <c r="B148" s="26" t="s">
        <v>1928</v>
      </c>
      <c r="C148" s="26" t="s">
        <v>35</v>
      </c>
      <c r="D148" s="26">
        <v>1</v>
      </c>
      <c r="E148" s="27">
        <v>1E-3</v>
      </c>
      <c r="F148" s="28">
        <v>32.96</v>
      </c>
      <c r="G148" s="27">
        <v>6.5757206060404905E-4</v>
      </c>
      <c r="H148" s="26">
        <v>2</v>
      </c>
      <c r="I148" s="90" t="s">
        <v>8115</v>
      </c>
      <c r="J148" s="94" t="s">
        <v>9633</v>
      </c>
      <c r="K148" s="94" t="s">
        <v>11153</v>
      </c>
      <c r="L148" s="29" t="s">
        <v>12671</v>
      </c>
      <c r="M148" s="30">
        <v>1</v>
      </c>
    </row>
    <row r="149" spans="1:13" ht="24.9" customHeight="1" x14ac:dyDescent="0.3">
      <c r="A149" s="25" t="s">
        <v>7106</v>
      </c>
      <c r="B149" s="26" t="s">
        <v>7098</v>
      </c>
      <c r="C149" s="26" t="s">
        <v>20</v>
      </c>
      <c r="D149" s="26">
        <v>1</v>
      </c>
      <c r="E149" s="27">
        <v>0</v>
      </c>
      <c r="F149" s="28">
        <v>64.77</v>
      </c>
      <c r="G149" s="27">
        <v>3.32636578100871E-7</v>
      </c>
      <c r="H149" s="26">
        <v>2</v>
      </c>
      <c r="I149" s="90" t="s">
        <v>8790</v>
      </c>
      <c r="J149" s="94" t="s">
        <v>10310</v>
      </c>
      <c r="K149" s="94" t="s">
        <v>11828</v>
      </c>
      <c r="L149" s="29" t="s">
        <v>13348</v>
      </c>
      <c r="M149" s="30">
        <v>1</v>
      </c>
    </row>
    <row r="150" spans="1:13" ht="24.9" customHeight="1" x14ac:dyDescent="0.3">
      <c r="A150" s="25" t="s">
        <v>1542</v>
      </c>
      <c r="B150" s="26" t="s">
        <v>1531</v>
      </c>
      <c r="C150" s="26" t="s">
        <v>20</v>
      </c>
      <c r="D150" s="26">
        <v>1</v>
      </c>
      <c r="E150" s="27">
        <v>0</v>
      </c>
      <c r="F150" s="28">
        <v>47.48</v>
      </c>
      <c r="G150" s="27">
        <v>1.7822556671312199E-5</v>
      </c>
      <c r="H150" s="26">
        <v>2</v>
      </c>
      <c r="I150" s="90" t="s">
        <v>8502</v>
      </c>
      <c r="J150" s="94" t="s">
        <v>10020</v>
      </c>
      <c r="K150" s="94" t="s">
        <v>11540</v>
      </c>
      <c r="L150" s="29" t="s">
        <v>13058</v>
      </c>
      <c r="M150" s="30">
        <v>1</v>
      </c>
    </row>
    <row r="151" spans="1:13" ht="24.9" customHeight="1" x14ac:dyDescent="0.3">
      <c r="A151" s="25" t="s">
        <v>1737</v>
      </c>
      <c r="B151" s="26" t="s">
        <v>1726</v>
      </c>
      <c r="C151" s="26" t="s">
        <v>454</v>
      </c>
      <c r="D151" s="26">
        <v>1</v>
      </c>
      <c r="E151" s="27">
        <v>0</v>
      </c>
      <c r="F151" s="28">
        <v>15.82</v>
      </c>
      <c r="G151" s="27">
        <v>3.9272745123284797E-2</v>
      </c>
      <c r="H151" s="26">
        <v>3</v>
      </c>
      <c r="I151" s="90" t="s">
        <v>7456</v>
      </c>
      <c r="J151" s="94" t="s">
        <v>8974</v>
      </c>
      <c r="K151" s="94" t="s">
        <v>10494</v>
      </c>
      <c r="L151" s="29" t="s">
        <v>12012</v>
      </c>
      <c r="M151" s="30">
        <v>1</v>
      </c>
    </row>
    <row r="152" spans="1:13" ht="24.9" customHeight="1" x14ac:dyDescent="0.3">
      <c r="A152" s="25" t="s">
        <v>2980</v>
      </c>
      <c r="B152" s="26" t="s">
        <v>2949</v>
      </c>
      <c r="C152" s="26" t="s">
        <v>114</v>
      </c>
      <c r="D152" s="26">
        <v>1</v>
      </c>
      <c r="E152" s="27">
        <v>3.0000000000000001E-3</v>
      </c>
      <c r="F152" s="28">
        <v>30.36</v>
      </c>
      <c r="G152" s="27">
        <v>9.1826917167417302E-4</v>
      </c>
      <c r="H152" s="26">
        <v>2</v>
      </c>
      <c r="I152" s="90" t="s">
        <v>8011</v>
      </c>
      <c r="J152" s="94" t="s">
        <v>9529</v>
      </c>
      <c r="K152" s="94" t="s">
        <v>11049</v>
      </c>
      <c r="L152" s="29" t="s">
        <v>12567</v>
      </c>
      <c r="M152" s="30">
        <v>1</v>
      </c>
    </row>
    <row r="153" spans="1:13" ht="24.9" customHeight="1" x14ac:dyDescent="0.3">
      <c r="A153" s="25" t="s">
        <v>4065</v>
      </c>
      <c r="B153" s="26" t="s">
        <v>4057</v>
      </c>
      <c r="C153" s="26" t="s">
        <v>371</v>
      </c>
      <c r="D153" s="26">
        <v>1</v>
      </c>
      <c r="E153" s="27">
        <v>1E-3</v>
      </c>
      <c r="F153" s="28">
        <v>33.36</v>
      </c>
      <c r="G153" s="27">
        <v>6.9197636184056995E-4</v>
      </c>
      <c r="H153" s="26">
        <v>2</v>
      </c>
      <c r="I153" s="90" t="s">
        <v>8132</v>
      </c>
      <c r="J153" s="94" t="s">
        <v>9650</v>
      </c>
      <c r="K153" s="94" t="s">
        <v>11170</v>
      </c>
      <c r="L153" s="29" t="s">
        <v>12688</v>
      </c>
      <c r="M153" s="30">
        <v>1</v>
      </c>
    </row>
    <row r="154" spans="1:13" ht="24.9" customHeight="1" x14ac:dyDescent="0.3">
      <c r="A154" s="25" t="s">
        <v>2091</v>
      </c>
      <c r="B154" s="26" t="s">
        <v>2075</v>
      </c>
      <c r="C154" s="26" t="s">
        <v>38</v>
      </c>
      <c r="D154" s="26">
        <v>1</v>
      </c>
      <c r="E154" s="27">
        <v>0</v>
      </c>
      <c r="F154" s="28">
        <v>42.52</v>
      </c>
      <c r="G154" s="27">
        <v>9.7957580261644206E-5</v>
      </c>
      <c r="H154" s="26">
        <v>2</v>
      </c>
      <c r="I154" s="90" t="s">
        <v>8404</v>
      </c>
      <c r="J154" s="94" t="s">
        <v>9922</v>
      </c>
      <c r="K154" s="94" t="s">
        <v>11442</v>
      </c>
      <c r="L154" s="29" t="s">
        <v>12960</v>
      </c>
      <c r="M154" s="30">
        <v>1</v>
      </c>
    </row>
    <row r="155" spans="1:13" ht="24.9" customHeight="1" x14ac:dyDescent="0.3">
      <c r="A155" s="25" t="s">
        <v>1050</v>
      </c>
      <c r="B155" s="26" t="s">
        <v>1019</v>
      </c>
      <c r="C155" s="26" t="s">
        <v>1052</v>
      </c>
      <c r="D155" s="26">
        <v>1</v>
      </c>
      <c r="E155" s="27">
        <v>0</v>
      </c>
      <c r="F155" s="28">
        <v>33.43</v>
      </c>
      <c r="G155" s="27">
        <v>9.0788323330040597E-4</v>
      </c>
      <c r="H155" s="26">
        <v>2</v>
      </c>
      <c r="I155" s="90" t="s">
        <v>8133</v>
      </c>
      <c r="J155" s="94" t="s">
        <v>9651</v>
      </c>
      <c r="K155" s="94" t="s">
        <v>11171</v>
      </c>
      <c r="L155" s="29" t="s">
        <v>12689</v>
      </c>
      <c r="M155" s="30">
        <v>1</v>
      </c>
    </row>
    <row r="156" spans="1:13" ht="24.9" customHeight="1" x14ac:dyDescent="0.3">
      <c r="A156" s="25" t="s">
        <v>3810</v>
      </c>
      <c r="B156" s="26" t="s">
        <v>3799</v>
      </c>
      <c r="C156" s="26" t="s">
        <v>136</v>
      </c>
      <c r="D156" s="26">
        <v>1</v>
      </c>
      <c r="E156" s="27">
        <v>7.0000000000000001E-3</v>
      </c>
      <c r="F156" s="28">
        <v>19.62</v>
      </c>
      <c r="G156" s="27">
        <v>1.0888548861765801E-2</v>
      </c>
      <c r="H156" s="26">
        <v>2</v>
      </c>
      <c r="I156" s="90" t="s">
        <v>7620</v>
      </c>
      <c r="J156" s="94" t="s">
        <v>9138</v>
      </c>
      <c r="K156" s="94" t="s">
        <v>10658</v>
      </c>
      <c r="L156" s="29" t="s">
        <v>12176</v>
      </c>
      <c r="M156" s="30">
        <v>1</v>
      </c>
    </row>
    <row r="157" spans="1:13" ht="24.9" customHeight="1" x14ac:dyDescent="0.3">
      <c r="A157" s="25" t="s">
        <v>3312</v>
      </c>
      <c r="B157" s="26" t="s">
        <v>3302</v>
      </c>
      <c r="C157" s="26" t="s">
        <v>3313</v>
      </c>
      <c r="D157" s="26">
        <v>1</v>
      </c>
      <c r="E157" s="27">
        <v>0</v>
      </c>
      <c r="F157" s="28">
        <v>73.67</v>
      </c>
      <c r="G157" s="27">
        <v>9.0202649620626402E-8</v>
      </c>
      <c r="H157" s="26">
        <v>2</v>
      </c>
      <c r="I157" s="90" t="s">
        <v>8867</v>
      </c>
      <c r="J157" s="94" t="s">
        <v>10387</v>
      </c>
      <c r="K157" s="94" t="s">
        <v>11905</v>
      </c>
      <c r="L157" s="29" t="s">
        <v>13425</v>
      </c>
      <c r="M157" s="30">
        <v>1</v>
      </c>
    </row>
    <row r="158" spans="1:13" ht="24.9" customHeight="1" x14ac:dyDescent="0.3">
      <c r="A158" s="25" t="s">
        <v>6659</v>
      </c>
      <c r="B158" s="26" t="s">
        <v>6646</v>
      </c>
      <c r="C158" s="26" t="s">
        <v>6661</v>
      </c>
      <c r="D158" s="26">
        <v>1</v>
      </c>
      <c r="E158" s="27">
        <v>1E-3</v>
      </c>
      <c r="F158" s="28">
        <v>14.83</v>
      </c>
      <c r="G158" s="27">
        <v>3.4529421241978199E-2</v>
      </c>
      <c r="H158" s="26">
        <v>3</v>
      </c>
      <c r="I158" s="90" t="s">
        <v>7434</v>
      </c>
      <c r="J158" s="94" t="s">
        <v>8952</v>
      </c>
      <c r="K158" s="94" t="s">
        <v>10472</v>
      </c>
      <c r="L158" s="29" t="s">
        <v>11990</v>
      </c>
      <c r="M158" s="30">
        <v>1</v>
      </c>
    </row>
    <row r="159" spans="1:13" ht="24.9" customHeight="1" x14ac:dyDescent="0.3">
      <c r="A159" s="25" t="s">
        <v>6795</v>
      </c>
      <c r="B159" s="26" t="s">
        <v>6787</v>
      </c>
      <c r="C159" s="26" t="s">
        <v>35</v>
      </c>
      <c r="D159" s="26">
        <v>1</v>
      </c>
      <c r="E159" s="27">
        <v>0</v>
      </c>
      <c r="F159" s="28">
        <v>31.8</v>
      </c>
      <c r="G159" s="27">
        <v>9.5800549961101396E-4</v>
      </c>
      <c r="H159" s="26">
        <v>2</v>
      </c>
      <c r="I159" s="90" t="s">
        <v>8064</v>
      </c>
      <c r="J159" s="94" t="s">
        <v>9582</v>
      </c>
      <c r="K159" s="94" t="s">
        <v>11102</v>
      </c>
      <c r="L159" s="29" t="s">
        <v>12620</v>
      </c>
      <c r="M159" s="30">
        <v>1</v>
      </c>
    </row>
    <row r="160" spans="1:13" ht="24.9" customHeight="1" x14ac:dyDescent="0.3">
      <c r="A160" s="25" t="s">
        <v>6885</v>
      </c>
      <c r="B160" s="26" t="s">
        <v>6878</v>
      </c>
      <c r="C160" s="26" t="s">
        <v>3694</v>
      </c>
      <c r="D160" s="26">
        <v>1</v>
      </c>
      <c r="E160" s="27">
        <v>0</v>
      </c>
      <c r="F160" s="28">
        <v>48.78</v>
      </c>
      <c r="G160" s="27">
        <v>1.9865123027919998E-5</v>
      </c>
      <c r="H160" s="26">
        <v>2</v>
      </c>
      <c r="I160" s="90" t="s">
        <v>8533</v>
      </c>
      <c r="J160" s="94" t="s">
        <v>10051</v>
      </c>
      <c r="K160" s="94" t="s">
        <v>11571</v>
      </c>
      <c r="L160" s="29" t="s">
        <v>13089</v>
      </c>
      <c r="M160" s="30">
        <v>1</v>
      </c>
    </row>
    <row r="161" spans="1:13" ht="24.9" customHeight="1" x14ac:dyDescent="0.3">
      <c r="A161" s="25" t="s">
        <v>5347</v>
      </c>
      <c r="B161" s="26" t="s">
        <v>5336</v>
      </c>
      <c r="C161" s="26" t="s">
        <v>3100</v>
      </c>
      <c r="D161" s="26">
        <v>1</v>
      </c>
      <c r="E161" s="27">
        <v>0</v>
      </c>
      <c r="F161" s="28">
        <v>33.020000000000003</v>
      </c>
      <c r="G161" s="27">
        <v>4.9770270867576297E-4</v>
      </c>
      <c r="H161" s="26">
        <v>2</v>
      </c>
      <c r="I161" s="90" t="s">
        <v>8122</v>
      </c>
      <c r="J161" s="94" t="s">
        <v>9640</v>
      </c>
      <c r="K161" s="94" t="s">
        <v>11160</v>
      </c>
      <c r="L161" s="29" t="s">
        <v>12678</v>
      </c>
      <c r="M161" s="30">
        <v>1</v>
      </c>
    </row>
    <row r="162" spans="1:13" ht="24.9" customHeight="1" x14ac:dyDescent="0.3">
      <c r="A162" s="31" t="s">
        <v>768</v>
      </c>
      <c r="B162" s="32" t="s">
        <v>761</v>
      </c>
      <c r="C162" s="32" t="s">
        <v>35</v>
      </c>
      <c r="D162" s="32">
        <v>1</v>
      </c>
      <c r="E162" s="33">
        <v>4.0000000000000001E-3</v>
      </c>
      <c r="F162" s="34">
        <v>16.54</v>
      </c>
      <c r="G162" s="33">
        <v>2.2129418618131301E-2</v>
      </c>
      <c r="H162" s="32">
        <v>2</v>
      </c>
      <c r="I162" s="91" t="s">
        <v>7489</v>
      </c>
      <c r="J162" s="95" t="s">
        <v>9007</v>
      </c>
      <c r="K162" s="95" t="s">
        <v>10527</v>
      </c>
      <c r="L162" s="35" t="s">
        <v>12045</v>
      </c>
      <c r="M162" s="36">
        <v>1</v>
      </c>
    </row>
    <row r="163" spans="1:13" ht="24.9" customHeight="1" x14ac:dyDescent="0.3">
      <c r="A163" s="25" t="s">
        <v>4092</v>
      </c>
      <c r="B163" s="26" t="s">
        <v>4087</v>
      </c>
      <c r="C163" s="26" t="s">
        <v>4094</v>
      </c>
      <c r="D163" s="26">
        <v>1</v>
      </c>
      <c r="E163" s="27">
        <v>0</v>
      </c>
      <c r="F163" s="28">
        <v>32.630000000000003</v>
      </c>
      <c r="G163" s="27">
        <v>5.4446504666671601E-4</v>
      </c>
      <c r="H163" s="26">
        <v>2</v>
      </c>
      <c r="I163" s="90" t="s">
        <v>8098</v>
      </c>
      <c r="J163" s="94" t="s">
        <v>9616</v>
      </c>
      <c r="K163" s="94" t="s">
        <v>11136</v>
      </c>
      <c r="L163" s="29" t="s">
        <v>12654</v>
      </c>
      <c r="M163" s="30">
        <v>1</v>
      </c>
    </row>
    <row r="164" spans="1:13" ht="24.9" customHeight="1" x14ac:dyDescent="0.3">
      <c r="A164" s="25" t="s">
        <v>1034</v>
      </c>
      <c r="B164" s="26" t="s">
        <v>1019</v>
      </c>
      <c r="C164" s="26" t="s">
        <v>1036</v>
      </c>
      <c r="D164" s="26">
        <v>1</v>
      </c>
      <c r="E164" s="27">
        <v>0</v>
      </c>
      <c r="F164" s="28">
        <v>42.67</v>
      </c>
      <c r="G164" s="27">
        <v>5.3947336111491399E-5</v>
      </c>
      <c r="H164" s="26">
        <v>2</v>
      </c>
      <c r="I164" s="90" t="s">
        <v>8409</v>
      </c>
      <c r="J164" s="94" t="s">
        <v>9927</v>
      </c>
      <c r="K164" s="94" t="s">
        <v>11447</v>
      </c>
      <c r="L164" s="29" t="s">
        <v>12965</v>
      </c>
      <c r="M164" s="30">
        <v>1</v>
      </c>
    </row>
    <row r="165" spans="1:13" ht="24.9" customHeight="1" x14ac:dyDescent="0.3">
      <c r="A165" s="25" t="s">
        <v>1068</v>
      </c>
      <c r="B165" s="26" t="s">
        <v>1053</v>
      </c>
      <c r="C165" s="26" t="s">
        <v>1070</v>
      </c>
      <c r="D165" s="26">
        <v>1</v>
      </c>
      <c r="E165" s="27">
        <v>0</v>
      </c>
      <c r="F165" s="28">
        <v>30.32</v>
      </c>
      <c r="G165" s="27">
        <v>9.2676581170740601E-4</v>
      </c>
      <c r="H165" s="26">
        <v>2</v>
      </c>
      <c r="I165" s="90" t="s">
        <v>8010</v>
      </c>
      <c r="J165" s="94" t="s">
        <v>9528</v>
      </c>
      <c r="K165" s="94" t="s">
        <v>11048</v>
      </c>
      <c r="L165" s="29" t="s">
        <v>12566</v>
      </c>
      <c r="M165" s="30">
        <v>1</v>
      </c>
    </row>
    <row r="166" spans="1:13" ht="24.9" customHeight="1" x14ac:dyDescent="0.3">
      <c r="A166" s="25" t="s">
        <v>4482</v>
      </c>
      <c r="B166" s="26" t="s">
        <v>4463</v>
      </c>
      <c r="C166" s="26" t="s">
        <v>20</v>
      </c>
      <c r="D166" s="26">
        <v>1</v>
      </c>
      <c r="E166" s="27">
        <v>1E-3</v>
      </c>
      <c r="F166" s="28">
        <v>20.7</v>
      </c>
      <c r="G166" s="27">
        <v>8.4912182623087199E-3</v>
      </c>
      <c r="H166" s="26">
        <v>2</v>
      </c>
      <c r="I166" s="90" t="s">
        <v>7669</v>
      </c>
      <c r="J166" s="94" t="s">
        <v>9187</v>
      </c>
      <c r="K166" s="94" t="s">
        <v>10707</v>
      </c>
      <c r="L166" s="29" t="s">
        <v>12225</v>
      </c>
      <c r="M166" s="30">
        <v>1</v>
      </c>
    </row>
    <row r="167" spans="1:13" ht="24.9" customHeight="1" x14ac:dyDescent="0.3">
      <c r="A167" s="25" t="s">
        <v>2977</v>
      </c>
      <c r="B167" s="26" t="s">
        <v>2949</v>
      </c>
      <c r="C167" s="26" t="s">
        <v>2979</v>
      </c>
      <c r="D167" s="26">
        <v>1</v>
      </c>
      <c r="E167" s="27">
        <v>0</v>
      </c>
      <c r="F167" s="28">
        <v>106.38</v>
      </c>
      <c r="G167" s="27">
        <v>4.3727394530761702E-11</v>
      </c>
      <c r="H167" s="26">
        <v>2</v>
      </c>
      <c r="I167" s="90" t="s">
        <v>8943</v>
      </c>
      <c r="J167" s="94" t="s">
        <v>10463</v>
      </c>
      <c r="K167" s="94" t="s">
        <v>11981</v>
      </c>
      <c r="L167" s="29" t="s">
        <v>13501</v>
      </c>
      <c r="M167" s="30">
        <v>1</v>
      </c>
    </row>
    <row r="168" spans="1:13" ht="24.9" customHeight="1" x14ac:dyDescent="0.3">
      <c r="A168" s="25" t="s">
        <v>1079</v>
      </c>
      <c r="B168" s="26" t="s">
        <v>1053</v>
      </c>
      <c r="C168" s="26" t="s">
        <v>20</v>
      </c>
      <c r="D168" s="26">
        <v>1</v>
      </c>
      <c r="E168" s="27">
        <v>0</v>
      </c>
      <c r="F168" s="28">
        <v>54.85</v>
      </c>
      <c r="G168" s="27">
        <v>4.9101104231825703E-6</v>
      </c>
      <c r="H168" s="26">
        <v>2</v>
      </c>
      <c r="I168" s="90" t="s">
        <v>8662</v>
      </c>
      <c r="J168" s="94" t="s">
        <v>10181</v>
      </c>
      <c r="K168" s="94" t="s">
        <v>11700</v>
      </c>
      <c r="L168" s="29" t="s">
        <v>13219</v>
      </c>
      <c r="M168" s="30">
        <v>1</v>
      </c>
    </row>
    <row r="169" spans="1:13" ht="24.9" customHeight="1" x14ac:dyDescent="0.3">
      <c r="A169" s="25" t="s">
        <v>3533</v>
      </c>
      <c r="B169" s="26" t="s">
        <v>7275</v>
      </c>
      <c r="C169" s="26" t="s">
        <v>20</v>
      </c>
      <c r="D169" s="26">
        <v>1</v>
      </c>
      <c r="E169" s="27">
        <v>0</v>
      </c>
      <c r="F169" s="28">
        <v>44.11</v>
      </c>
      <c r="G169" s="27">
        <v>5.8222554898597299E-5</v>
      </c>
      <c r="H169" s="26">
        <v>2</v>
      </c>
      <c r="I169" s="90" t="s">
        <v>8439</v>
      </c>
      <c r="J169" s="94" t="s">
        <v>9957</v>
      </c>
      <c r="K169" s="94" t="s">
        <v>11477</v>
      </c>
      <c r="L169" s="29" t="s">
        <v>12995</v>
      </c>
      <c r="M169" s="30">
        <v>1</v>
      </c>
    </row>
    <row r="170" spans="1:13" ht="24.9" customHeight="1" x14ac:dyDescent="0.3">
      <c r="A170" s="25" t="s">
        <v>4975</v>
      </c>
      <c r="B170" s="26" t="s">
        <v>4968</v>
      </c>
      <c r="C170" s="26" t="s">
        <v>1353</v>
      </c>
      <c r="D170" s="26">
        <v>1</v>
      </c>
      <c r="E170" s="27">
        <v>0</v>
      </c>
      <c r="F170" s="28">
        <v>78.8</v>
      </c>
      <c r="G170" s="27">
        <v>1.3151339959476901E-8</v>
      </c>
      <c r="H170" s="26">
        <v>2</v>
      </c>
      <c r="I170" s="90" t="s">
        <v>8899</v>
      </c>
      <c r="J170" s="94" t="s">
        <v>10419</v>
      </c>
      <c r="K170" s="94" t="s">
        <v>11937</v>
      </c>
      <c r="L170" s="29" t="s">
        <v>13457</v>
      </c>
      <c r="M170" s="30">
        <v>1</v>
      </c>
    </row>
    <row r="171" spans="1:13" ht="24.9" customHeight="1" x14ac:dyDescent="0.3">
      <c r="A171" s="25" t="s">
        <v>3172</v>
      </c>
      <c r="B171" s="26" t="s">
        <v>3163</v>
      </c>
      <c r="C171" s="26" t="s">
        <v>3174</v>
      </c>
      <c r="D171" s="26">
        <v>1</v>
      </c>
      <c r="E171" s="27">
        <v>0</v>
      </c>
      <c r="F171" s="28">
        <v>50.29</v>
      </c>
      <c r="G171" s="27">
        <v>9.3318984541733496E-6</v>
      </c>
      <c r="H171" s="26">
        <v>2</v>
      </c>
      <c r="I171" s="90" t="s">
        <v>8567</v>
      </c>
      <c r="J171" s="94" t="s">
        <v>10085</v>
      </c>
      <c r="K171" s="94" t="s">
        <v>11605</v>
      </c>
      <c r="L171" s="29" t="s">
        <v>13123</v>
      </c>
      <c r="M171" s="30">
        <v>1</v>
      </c>
    </row>
    <row r="172" spans="1:13" ht="24.9" customHeight="1" x14ac:dyDescent="0.3">
      <c r="A172" s="25" t="s">
        <v>4260</v>
      </c>
      <c r="B172" s="26" t="s">
        <v>4241</v>
      </c>
      <c r="C172" s="26" t="s">
        <v>38</v>
      </c>
      <c r="D172" s="26">
        <v>1</v>
      </c>
      <c r="E172" s="27">
        <v>0</v>
      </c>
      <c r="F172" s="28">
        <v>107.22</v>
      </c>
      <c r="G172" s="27">
        <v>1.8922129235854601E-11</v>
      </c>
      <c r="H172" s="26">
        <v>2</v>
      </c>
      <c r="I172" s="90" t="s">
        <v>8945</v>
      </c>
      <c r="J172" s="94" t="s">
        <v>10465</v>
      </c>
      <c r="K172" s="94" t="s">
        <v>11983</v>
      </c>
      <c r="L172" s="29" t="s">
        <v>13503</v>
      </c>
      <c r="M172" s="30">
        <v>1</v>
      </c>
    </row>
    <row r="173" spans="1:13" ht="24.9" customHeight="1" x14ac:dyDescent="0.3">
      <c r="A173" s="25" t="s">
        <v>2742</v>
      </c>
      <c r="B173" s="26" t="s">
        <v>2740</v>
      </c>
      <c r="C173" s="26" t="s">
        <v>154</v>
      </c>
      <c r="D173" s="26">
        <v>1</v>
      </c>
      <c r="E173" s="27">
        <v>0</v>
      </c>
      <c r="F173" s="28">
        <v>20.37</v>
      </c>
      <c r="G173" s="27">
        <v>1.05608248595612E-2</v>
      </c>
      <c r="H173" s="26">
        <v>2</v>
      </c>
      <c r="I173" s="90" t="s">
        <v>7649</v>
      </c>
      <c r="J173" s="94" t="s">
        <v>9167</v>
      </c>
      <c r="K173" s="94" t="s">
        <v>10687</v>
      </c>
      <c r="L173" s="29" t="s">
        <v>12205</v>
      </c>
      <c r="M173" s="30">
        <v>1</v>
      </c>
    </row>
    <row r="174" spans="1:13" ht="24.9" customHeight="1" x14ac:dyDescent="0.3">
      <c r="A174" s="31" t="s">
        <v>414</v>
      </c>
      <c r="B174" s="32" t="s">
        <v>413</v>
      </c>
      <c r="C174" s="32" t="s">
        <v>114</v>
      </c>
      <c r="D174" s="32">
        <v>1</v>
      </c>
      <c r="E174" s="33">
        <v>0</v>
      </c>
      <c r="F174" s="34">
        <v>65.16</v>
      </c>
      <c r="G174" s="33">
        <v>5.18142148236757E-7</v>
      </c>
      <c r="H174" s="32">
        <v>2</v>
      </c>
      <c r="I174" s="91" t="s">
        <v>8794</v>
      </c>
      <c r="J174" s="95" t="s">
        <v>10314</v>
      </c>
      <c r="K174" s="95" t="s">
        <v>11832</v>
      </c>
      <c r="L174" s="35" t="s">
        <v>13352</v>
      </c>
      <c r="M174" s="36">
        <v>1</v>
      </c>
    </row>
    <row r="175" spans="1:13" ht="24.9" customHeight="1" x14ac:dyDescent="0.3">
      <c r="A175" s="25" t="s">
        <v>6134</v>
      </c>
      <c r="B175" s="26" t="s">
        <v>6127</v>
      </c>
      <c r="C175" s="26" t="s">
        <v>114</v>
      </c>
      <c r="D175" s="26">
        <v>1</v>
      </c>
      <c r="E175" s="27">
        <v>0</v>
      </c>
      <c r="F175" s="28">
        <v>86.17</v>
      </c>
      <c r="G175" s="27">
        <v>3.7439642933896503E-9</v>
      </c>
      <c r="H175" s="26">
        <v>2</v>
      </c>
      <c r="I175" s="90" t="s">
        <v>8922</v>
      </c>
      <c r="J175" s="94" t="s">
        <v>10442</v>
      </c>
      <c r="K175" s="94" t="s">
        <v>11960</v>
      </c>
      <c r="L175" s="29" t="s">
        <v>13480</v>
      </c>
      <c r="M175" s="30">
        <v>1</v>
      </c>
    </row>
    <row r="176" spans="1:13" ht="24.9" customHeight="1" x14ac:dyDescent="0.3">
      <c r="A176" s="25" t="s">
        <v>3962</v>
      </c>
      <c r="B176" s="26" t="s">
        <v>3956</v>
      </c>
      <c r="C176" s="26" t="s">
        <v>35</v>
      </c>
      <c r="D176" s="26">
        <v>1</v>
      </c>
      <c r="E176" s="27">
        <v>0</v>
      </c>
      <c r="F176" s="28">
        <v>55.41</v>
      </c>
      <c r="G176" s="27">
        <v>3.0212683354724599E-6</v>
      </c>
      <c r="H176" s="26">
        <v>2</v>
      </c>
      <c r="I176" s="90" t="s">
        <v>8672</v>
      </c>
      <c r="J176" s="94" t="s">
        <v>10191</v>
      </c>
      <c r="K176" s="94" t="s">
        <v>11710</v>
      </c>
      <c r="L176" s="29" t="s">
        <v>13229</v>
      </c>
      <c r="M176" s="30">
        <v>1</v>
      </c>
    </row>
    <row r="177" spans="1:13" ht="24.9" customHeight="1" x14ac:dyDescent="0.3">
      <c r="A177" s="25" t="s">
        <v>7019</v>
      </c>
      <c r="B177" s="26" t="s">
        <v>6985</v>
      </c>
      <c r="C177" s="26" t="s">
        <v>35</v>
      </c>
      <c r="D177" s="26">
        <v>1</v>
      </c>
      <c r="E177" s="27">
        <v>0</v>
      </c>
      <c r="F177" s="28">
        <v>40.21</v>
      </c>
      <c r="G177" s="27">
        <v>1.38155443783429E-4</v>
      </c>
      <c r="H177" s="26">
        <v>2</v>
      </c>
      <c r="I177" s="90" t="s">
        <v>8345</v>
      </c>
      <c r="J177" s="94" t="s">
        <v>9863</v>
      </c>
      <c r="K177" s="94" t="s">
        <v>11383</v>
      </c>
      <c r="L177" s="29" t="s">
        <v>12901</v>
      </c>
      <c r="M177" s="30">
        <v>1</v>
      </c>
    </row>
    <row r="178" spans="1:13" ht="24.9" customHeight="1" x14ac:dyDescent="0.3">
      <c r="A178" s="25" t="s">
        <v>7017</v>
      </c>
      <c r="B178" s="26" t="s">
        <v>6985</v>
      </c>
      <c r="C178" s="26" t="s">
        <v>468</v>
      </c>
      <c r="D178" s="26">
        <v>1</v>
      </c>
      <c r="E178" s="27">
        <v>0</v>
      </c>
      <c r="F178" s="28">
        <v>27.47</v>
      </c>
      <c r="G178" s="27">
        <v>1.78636419075965E-3</v>
      </c>
      <c r="H178" s="26">
        <v>3</v>
      </c>
      <c r="I178" s="90" t="s">
        <v>7908</v>
      </c>
      <c r="J178" s="94" t="s">
        <v>9426</v>
      </c>
      <c r="K178" s="94" t="s">
        <v>10946</v>
      </c>
      <c r="L178" s="29" t="s">
        <v>12464</v>
      </c>
      <c r="M178" s="30">
        <v>1</v>
      </c>
    </row>
    <row r="179" spans="1:13" ht="24.9" customHeight="1" x14ac:dyDescent="0.3">
      <c r="A179" s="25" t="s">
        <v>7201</v>
      </c>
      <c r="B179" s="26" t="s">
        <v>7199</v>
      </c>
      <c r="C179" s="26" t="s">
        <v>693</v>
      </c>
      <c r="D179" s="26">
        <v>1</v>
      </c>
      <c r="E179" s="27">
        <v>0</v>
      </c>
      <c r="F179" s="28">
        <v>50.49</v>
      </c>
      <c r="G179" s="27">
        <v>1.42928877397327E-5</v>
      </c>
      <c r="H179" s="26">
        <v>2</v>
      </c>
      <c r="I179" s="90" t="s">
        <v>8573</v>
      </c>
      <c r="J179" s="94" t="s">
        <v>10091</v>
      </c>
      <c r="K179" s="94" t="s">
        <v>11611</v>
      </c>
      <c r="L179" s="29" t="s">
        <v>13129</v>
      </c>
      <c r="M179" s="30">
        <v>1</v>
      </c>
    </row>
    <row r="180" spans="1:13" ht="24.9" customHeight="1" x14ac:dyDescent="0.3">
      <c r="A180" s="25" t="s">
        <v>3797</v>
      </c>
      <c r="B180" s="26" t="s">
        <v>3788</v>
      </c>
      <c r="C180" s="26" t="s">
        <v>20</v>
      </c>
      <c r="D180" s="26">
        <v>1</v>
      </c>
      <c r="E180" s="27">
        <v>0</v>
      </c>
      <c r="F180" s="28">
        <v>48.02</v>
      </c>
      <c r="G180" s="27">
        <v>1.5738741570506602E-5</v>
      </c>
      <c r="H180" s="26">
        <v>2</v>
      </c>
      <c r="I180" s="90" t="s">
        <v>8512</v>
      </c>
      <c r="J180" s="94" t="s">
        <v>10030</v>
      </c>
      <c r="K180" s="94" t="s">
        <v>11550</v>
      </c>
      <c r="L180" s="29" t="s">
        <v>13068</v>
      </c>
      <c r="M180" s="30">
        <v>1</v>
      </c>
    </row>
    <row r="181" spans="1:13" ht="24.9" customHeight="1" x14ac:dyDescent="0.3">
      <c r="A181" s="25" t="s">
        <v>1735</v>
      </c>
      <c r="B181" s="26" t="s">
        <v>1726</v>
      </c>
      <c r="C181" s="26" t="s">
        <v>32</v>
      </c>
      <c r="D181" s="26">
        <v>1</v>
      </c>
      <c r="E181" s="27">
        <v>0</v>
      </c>
      <c r="F181" s="28">
        <v>21.79</v>
      </c>
      <c r="G181" s="27">
        <v>7.9465980444211499E-3</v>
      </c>
      <c r="H181" s="26">
        <v>3</v>
      </c>
      <c r="I181" s="90" t="s">
        <v>7698</v>
      </c>
      <c r="J181" s="94" t="s">
        <v>9216</v>
      </c>
      <c r="K181" s="94" t="s">
        <v>10736</v>
      </c>
      <c r="L181" s="29" t="s">
        <v>12254</v>
      </c>
      <c r="M181" s="30">
        <v>1</v>
      </c>
    </row>
    <row r="182" spans="1:13" ht="24.9" customHeight="1" x14ac:dyDescent="0.3">
      <c r="A182" s="25" t="s">
        <v>3479</v>
      </c>
      <c r="B182" s="26" t="s">
        <v>3476</v>
      </c>
      <c r="C182" s="26" t="s">
        <v>154</v>
      </c>
      <c r="D182" s="26">
        <v>1</v>
      </c>
      <c r="E182" s="27">
        <v>0</v>
      </c>
      <c r="F182" s="28">
        <v>31.23</v>
      </c>
      <c r="G182" s="27">
        <v>1.20536890197395E-3</v>
      </c>
      <c r="H182" s="26">
        <v>3</v>
      </c>
      <c r="I182" s="90" t="s">
        <v>8039</v>
      </c>
      <c r="J182" s="94" t="s">
        <v>9557</v>
      </c>
      <c r="K182" s="94" t="s">
        <v>11077</v>
      </c>
      <c r="L182" s="29" t="s">
        <v>12595</v>
      </c>
      <c r="M182" s="30">
        <v>1</v>
      </c>
    </row>
    <row r="183" spans="1:13" ht="24.9" customHeight="1" x14ac:dyDescent="0.3">
      <c r="A183" s="25" t="s">
        <v>2529</v>
      </c>
      <c r="B183" s="26" t="s">
        <v>2528</v>
      </c>
      <c r="C183" s="26" t="s">
        <v>20</v>
      </c>
      <c r="D183" s="26">
        <v>1</v>
      </c>
      <c r="E183" s="27">
        <v>0</v>
      </c>
      <c r="F183" s="28">
        <v>42.32</v>
      </c>
      <c r="G183" s="27">
        <v>7.6197961386823695E-5</v>
      </c>
      <c r="H183" s="26">
        <v>2</v>
      </c>
      <c r="I183" s="90" t="s">
        <v>8397</v>
      </c>
      <c r="J183" s="94" t="s">
        <v>9915</v>
      </c>
      <c r="K183" s="94" t="s">
        <v>11435</v>
      </c>
      <c r="L183" s="29" t="s">
        <v>12953</v>
      </c>
      <c r="M183" s="30">
        <v>1</v>
      </c>
    </row>
    <row r="184" spans="1:13" ht="24.9" customHeight="1" x14ac:dyDescent="0.3">
      <c r="A184" s="25" t="s">
        <v>5970</v>
      </c>
      <c r="B184" s="26" t="s">
        <v>5968</v>
      </c>
      <c r="C184" s="26" t="s">
        <v>693</v>
      </c>
      <c r="D184" s="26">
        <v>1</v>
      </c>
      <c r="E184" s="27">
        <v>0</v>
      </c>
      <c r="F184" s="28">
        <v>85.89</v>
      </c>
      <c r="G184" s="27">
        <v>4.3797459669043898E-9</v>
      </c>
      <c r="H184" s="26">
        <v>2</v>
      </c>
      <c r="I184" s="90" t="s">
        <v>8921</v>
      </c>
      <c r="J184" s="94" t="s">
        <v>10441</v>
      </c>
      <c r="K184" s="94" t="s">
        <v>11959</v>
      </c>
      <c r="L184" s="29" t="s">
        <v>13479</v>
      </c>
      <c r="M184" s="30">
        <v>1</v>
      </c>
    </row>
    <row r="185" spans="1:13" ht="24.9" customHeight="1" x14ac:dyDescent="0.3">
      <c r="A185" s="25" t="s">
        <v>5620</v>
      </c>
      <c r="B185" s="26" t="s">
        <v>5615</v>
      </c>
      <c r="C185" s="26" t="s">
        <v>154</v>
      </c>
      <c r="D185" s="26">
        <v>1</v>
      </c>
      <c r="E185" s="27">
        <v>0</v>
      </c>
      <c r="F185" s="28">
        <v>53.56</v>
      </c>
      <c r="G185" s="27">
        <v>6.1677680890917398E-6</v>
      </c>
      <c r="H185" s="26">
        <v>2</v>
      </c>
      <c r="I185" s="90" t="s">
        <v>8640</v>
      </c>
      <c r="J185" s="94" t="s">
        <v>10159</v>
      </c>
      <c r="K185" s="94" t="s">
        <v>11678</v>
      </c>
      <c r="L185" s="29" t="s">
        <v>13197</v>
      </c>
      <c r="M185" s="30">
        <v>1</v>
      </c>
    </row>
    <row r="186" spans="1:13" ht="24.9" customHeight="1" x14ac:dyDescent="0.3">
      <c r="A186" s="25" t="s">
        <v>2809</v>
      </c>
      <c r="B186" s="26" t="s">
        <v>2797</v>
      </c>
      <c r="C186" s="26" t="s">
        <v>38</v>
      </c>
      <c r="D186" s="26">
        <v>1</v>
      </c>
      <c r="E186" s="27">
        <v>0</v>
      </c>
      <c r="F186" s="28">
        <v>49.79</v>
      </c>
      <c r="G186" s="27">
        <v>1.04705622792545E-5</v>
      </c>
      <c r="H186" s="26">
        <v>2</v>
      </c>
      <c r="I186" s="90" t="s">
        <v>8556</v>
      </c>
      <c r="J186" s="94" t="s">
        <v>10074</v>
      </c>
      <c r="K186" s="94" t="s">
        <v>11594</v>
      </c>
      <c r="L186" s="29" t="s">
        <v>13112</v>
      </c>
      <c r="M186" s="30">
        <v>1</v>
      </c>
    </row>
    <row r="187" spans="1:13" ht="24.9" customHeight="1" x14ac:dyDescent="0.3">
      <c r="A187" s="31" t="s">
        <v>3507</v>
      </c>
      <c r="B187" s="32" t="s">
        <v>3501</v>
      </c>
      <c r="C187" s="32" t="s">
        <v>114</v>
      </c>
      <c r="D187" s="32">
        <v>1</v>
      </c>
      <c r="E187" s="33">
        <v>0</v>
      </c>
      <c r="F187" s="34">
        <v>73.63</v>
      </c>
      <c r="G187" s="33">
        <v>7.1529294933942299E-8</v>
      </c>
      <c r="H187" s="32">
        <v>2</v>
      </c>
      <c r="I187" s="91" t="s">
        <v>8866</v>
      </c>
      <c r="J187" s="95" t="s">
        <v>10386</v>
      </c>
      <c r="K187" s="95" t="s">
        <v>11904</v>
      </c>
      <c r="L187" s="35" t="s">
        <v>13424</v>
      </c>
      <c r="M187" s="36">
        <v>1</v>
      </c>
    </row>
    <row r="188" spans="1:13" ht="24.9" customHeight="1" x14ac:dyDescent="0.3">
      <c r="A188" s="25" t="s">
        <v>157</v>
      </c>
      <c r="B188" s="26" t="s">
        <v>143</v>
      </c>
      <c r="C188" s="26" t="s">
        <v>150</v>
      </c>
      <c r="D188" s="26">
        <v>1</v>
      </c>
      <c r="E188" s="27">
        <v>0</v>
      </c>
      <c r="F188" s="28">
        <v>22.37</v>
      </c>
      <c r="G188" s="27">
        <v>1.27474313213914E-2</v>
      </c>
      <c r="H188" s="26">
        <v>3</v>
      </c>
      <c r="I188" s="90" t="s">
        <v>7717</v>
      </c>
      <c r="J188" s="94" t="s">
        <v>9235</v>
      </c>
      <c r="K188" s="94" t="s">
        <v>10755</v>
      </c>
      <c r="L188" s="29" t="s">
        <v>12273</v>
      </c>
      <c r="M188" s="30">
        <v>2</v>
      </c>
    </row>
    <row r="189" spans="1:13" ht="24.9" customHeight="1" x14ac:dyDescent="0.3">
      <c r="A189" s="25" t="s">
        <v>6750</v>
      </c>
      <c r="B189" s="26" t="s">
        <v>6749</v>
      </c>
      <c r="C189" s="26" t="s">
        <v>38</v>
      </c>
      <c r="D189" s="26">
        <v>1</v>
      </c>
      <c r="E189" s="27">
        <v>0</v>
      </c>
      <c r="F189" s="28">
        <v>24.83</v>
      </c>
      <c r="G189" s="27">
        <v>3.2807263315145301E-3</v>
      </c>
      <c r="H189" s="26">
        <v>2</v>
      </c>
      <c r="I189" s="90" t="s">
        <v>7817</v>
      </c>
      <c r="J189" s="94" t="s">
        <v>9335</v>
      </c>
      <c r="K189" s="94" t="s">
        <v>10855</v>
      </c>
      <c r="L189" s="29" t="s">
        <v>12373</v>
      </c>
      <c r="M189" s="30">
        <v>1</v>
      </c>
    </row>
    <row r="190" spans="1:13" ht="24.9" customHeight="1" x14ac:dyDescent="0.3">
      <c r="A190" s="25" t="s">
        <v>2936</v>
      </c>
      <c r="B190" s="26" t="s">
        <v>2921</v>
      </c>
      <c r="C190" s="26" t="s">
        <v>32</v>
      </c>
      <c r="D190" s="26">
        <v>1</v>
      </c>
      <c r="E190" s="27">
        <v>0</v>
      </c>
      <c r="F190" s="28">
        <v>34.729999999999997</v>
      </c>
      <c r="G190" s="27">
        <v>3.5333714784426603E-4</v>
      </c>
      <c r="H190" s="26">
        <v>2</v>
      </c>
      <c r="I190" s="90" t="s">
        <v>8178</v>
      </c>
      <c r="J190" s="94" t="s">
        <v>9696</v>
      </c>
      <c r="K190" s="94" t="s">
        <v>11216</v>
      </c>
      <c r="L190" s="29" t="s">
        <v>12734</v>
      </c>
      <c r="M190" s="30">
        <v>1</v>
      </c>
    </row>
    <row r="191" spans="1:13" ht="24.9" customHeight="1" x14ac:dyDescent="0.3">
      <c r="A191" s="25" t="s">
        <v>1048</v>
      </c>
      <c r="B191" s="26" t="s">
        <v>1019</v>
      </c>
      <c r="C191" s="26" t="s">
        <v>38</v>
      </c>
      <c r="D191" s="26">
        <v>1</v>
      </c>
      <c r="E191" s="27">
        <v>0</v>
      </c>
      <c r="F191" s="28">
        <v>55.12</v>
      </c>
      <c r="G191" s="27">
        <v>3.0688100258239699E-6</v>
      </c>
      <c r="H191" s="26">
        <v>2</v>
      </c>
      <c r="I191" s="90" t="s">
        <v>8666</v>
      </c>
      <c r="J191" s="94" t="s">
        <v>10185</v>
      </c>
      <c r="K191" s="94" t="s">
        <v>11704</v>
      </c>
      <c r="L191" s="29" t="s">
        <v>13223</v>
      </c>
      <c r="M191" s="30">
        <v>1</v>
      </c>
    </row>
    <row r="192" spans="1:13" ht="24.9" customHeight="1" x14ac:dyDescent="0.3">
      <c r="A192" s="25" t="s">
        <v>2125</v>
      </c>
      <c r="B192" s="26" t="s">
        <v>2117</v>
      </c>
      <c r="C192" s="26" t="s">
        <v>38</v>
      </c>
      <c r="D192" s="26">
        <v>1</v>
      </c>
      <c r="E192" s="27">
        <v>0</v>
      </c>
      <c r="F192" s="28">
        <v>45.07</v>
      </c>
      <c r="G192" s="27">
        <v>3.1043451711503198E-5</v>
      </c>
      <c r="H192" s="26">
        <v>2</v>
      </c>
      <c r="I192" s="90" t="s">
        <v>8452</v>
      </c>
      <c r="J192" s="94" t="s">
        <v>9970</v>
      </c>
      <c r="K192" s="94" t="s">
        <v>11490</v>
      </c>
      <c r="L192" s="29" t="s">
        <v>13008</v>
      </c>
      <c r="M192" s="30">
        <v>1</v>
      </c>
    </row>
    <row r="193" spans="1:13" ht="24.9" customHeight="1" x14ac:dyDescent="0.3">
      <c r="A193" s="25" t="s">
        <v>2919</v>
      </c>
      <c r="B193" s="26" t="s">
        <v>2906</v>
      </c>
      <c r="C193" s="26" t="s">
        <v>333</v>
      </c>
      <c r="D193" s="26">
        <v>1</v>
      </c>
      <c r="E193" s="27">
        <v>0</v>
      </c>
      <c r="F193" s="28">
        <v>27.22</v>
      </c>
      <c r="G193" s="27">
        <v>2.1812118093928199E-3</v>
      </c>
      <c r="H193" s="26">
        <v>3</v>
      </c>
      <c r="I193" s="90" t="s">
        <v>7898</v>
      </c>
      <c r="J193" s="94" t="s">
        <v>9416</v>
      </c>
      <c r="K193" s="94" t="s">
        <v>10936</v>
      </c>
      <c r="L193" s="29" t="s">
        <v>12454</v>
      </c>
      <c r="M193" s="30">
        <v>1</v>
      </c>
    </row>
    <row r="194" spans="1:13" ht="24.9" customHeight="1" x14ac:dyDescent="0.3">
      <c r="A194" s="25" t="s">
        <v>331</v>
      </c>
      <c r="B194" s="26" t="s">
        <v>326</v>
      </c>
      <c r="C194" s="26" t="s">
        <v>333</v>
      </c>
      <c r="D194" s="26">
        <v>1</v>
      </c>
      <c r="E194" s="27">
        <v>0</v>
      </c>
      <c r="F194" s="28">
        <v>76.48</v>
      </c>
      <c r="G194" s="27">
        <v>3.9358455602126099E-8</v>
      </c>
      <c r="H194" s="26">
        <v>2</v>
      </c>
      <c r="I194" s="90" t="s">
        <v>8892</v>
      </c>
      <c r="J194" s="94" t="s">
        <v>10412</v>
      </c>
      <c r="K194" s="94" t="s">
        <v>11930</v>
      </c>
      <c r="L194" s="29" t="s">
        <v>13450</v>
      </c>
      <c r="M194" s="30">
        <v>1</v>
      </c>
    </row>
    <row r="195" spans="1:13" ht="24.9" customHeight="1" x14ac:dyDescent="0.3">
      <c r="A195" s="25" t="s">
        <v>6075</v>
      </c>
      <c r="B195" s="26" t="s">
        <v>6043</v>
      </c>
      <c r="C195" s="26" t="s">
        <v>114</v>
      </c>
      <c r="D195" s="26">
        <v>1</v>
      </c>
      <c r="E195" s="27">
        <v>2E-3</v>
      </c>
      <c r="F195" s="28">
        <v>31.44</v>
      </c>
      <c r="G195" s="27">
        <v>1.25614000972488E-3</v>
      </c>
      <c r="H195" s="26">
        <v>2</v>
      </c>
      <c r="I195" s="90" t="s">
        <v>8051</v>
      </c>
      <c r="J195" s="94" t="s">
        <v>9569</v>
      </c>
      <c r="K195" s="94" t="s">
        <v>11089</v>
      </c>
      <c r="L195" s="29" t="s">
        <v>12607</v>
      </c>
      <c r="M195" s="30">
        <v>1</v>
      </c>
    </row>
    <row r="196" spans="1:13" ht="24.9" customHeight="1" x14ac:dyDescent="0.3">
      <c r="A196" s="25" t="s">
        <v>6201</v>
      </c>
      <c r="B196" s="26" t="s">
        <v>6200</v>
      </c>
      <c r="C196" s="26" t="s">
        <v>20</v>
      </c>
      <c r="D196" s="26">
        <v>1</v>
      </c>
      <c r="E196" s="27">
        <v>1E-3</v>
      </c>
      <c r="F196" s="28">
        <v>25.13</v>
      </c>
      <c r="G196" s="27">
        <v>3.8362774854889502E-3</v>
      </c>
      <c r="H196" s="26">
        <v>2</v>
      </c>
      <c r="I196" s="90" t="s">
        <v>7827</v>
      </c>
      <c r="J196" s="94" t="s">
        <v>9345</v>
      </c>
      <c r="K196" s="94" t="s">
        <v>10865</v>
      </c>
      <c r="L196" s="29" t="s">
        <v>12383</v>
      </c>
      <c r="M196" s="30">
        <v>1</v>
      </c>
    </row>
    <row r="197" spans="1:13" ht="24.9" customHeight="1" x14ac:dyDescent="0.3">
      <c r="A197" s="25" t="s">
        <v>5073</v>
      </c>
      <c r="B197" s="26" t="s">
        <v>5072</v>
      </c>
      <c r="C197" s="26" t="s">
        <v>5077</v>
      </c>
      <c r="D197" s="26">
        <v>1</v>
      </c>
      <c r="E197" s="27">
        <v>0</v>
      </c>
      <c r="F197" s="28">
        <v>52.01</v>
      </c>
      <c r="G197" s="27">
        <v>6.9245680114291897E-6</v>
      </c>
      <c r="H197" s="26">
        <v>2</v>
      </c>
      <c r="I197" s="90" t="s">
        <v>8610</v>
      </c>
      <c r="J197" s="94" t="s">
        <v>10129</v>
      </c>
      <c r="K197" s="94" t="s">
        <v>11648</v>
      </c>
      <c r="L197" s="29" t="s">
        <v>13167</v>
      </c>
      <c r="M197" s="30">
        <v>1</v>
      </c>
    </row>
    <row r="198" spans="1:13" ht="24.9" customHeight="1" x14ac:dyDescent="0.3">
      <c r="A198" s="25" t="s">
        <v>6096</v>
      </c>
      <c r="B198" s="26" t="s">
        <v>6043</v>
      </c>
      <c r="C198" s="26" t="s">
        <v>35</v>
      </c>
      <c r="D198" s="26">
        <v>1</v>
      </c>
      <c r="E198" s="27">
        <v>0</v>
      </c>
      <c r="F198" s="28">
        <v>31.88</v>
      </c>
      <c r="G198" s="27">
        <v>7.1349787690306297E-4</v>
      </c>
      <c r="H198" s="26">
        <v>2</v>
      </c>
      <c r="I198" s="90" t="s">
        <v>8069</v>
      </c>
      <c r="J198" s="94" t="s">
        <v>9587</v>
      </c>
      <c r="K198" s="94" t="s">
        <v>11107</v>
      </c>
      <c r="L198" s="29" t="s">
        <v>12625</v>
      </c>
      <c r="M198" s="30">
        <v>1</v>
      </c>
    </row>
    <row r="199" spans="1:13" ht="24.9" customHeight="1" x14ac:dyDescent="0.3">
      <c r="A199" s="25" t="s">
        <v>5298</v>
      </c>
      <c r="B199" s="26" t="s">
        <v>5270</v>
      </c>
      <c r="C199" s="26" t="s">
        <v>114</v>
      </c>
      <c r="D199" s="26">
        <v>1</v>
      </c>
      <c r="E199" s="27">
        <v>0.03</v>
      </c>
      <c r="F199" s="28">
        <v>25.76</v>
      </c>
      <c r="G199" s="27">
        <v>2.92006611817309E-3</v>
      </c>
      <c r="H199" s="26">
        <v>2</v>
      </c>
      <c r="I199" s="90" t="s">
        <v>7856</v>
      </c>
      <c r="J199" s="94" t="s">
        <v>9374</v>
      </c>
      <c r="K199" s="94" t="s">
        <v>10894</v>
      </c>
      <c r="L199" s="29" t="s">
        <v>12412</v>
      </c>
      <c r="M199" s="30">
        <v>1</v>
      </c>
    </row>
    <row r="200" spans="1:13" ht="24.9" customHeight="1" x14ac:dyDescent="0.3">
      <c r="A200" s="25" t="s">
        <v>5710</v>
      </c>
      <c r="B200" s="26" t="s">
        <v>5702</v>
      </c>
      <c r="C200" s="26" t="s">
        <v>5152</v>
      </c>
      <c r="D200" s="26">
        <v>1</v>
      </c>
      <c r="E200" s="27">
        <v>0</v>
      </c>
      <c r="F200" s="28">
        <v>56.72</v>
      </c>
      <c r="G200" s="27">
        <v>2.6601738074783901E-6</v>
      </c>
      <c r="H200" s="26">
        <v>2</v>
      </c>
      <c r="I200" s="90" t="s">
        <v>8689</v>
      </c>
      <c r="J200" s="94" t="s">
        <v>10208</v>
      </c>
      <c r="K200" s="94" t="s">
        <v>11727</v>
      </c>
      <c r="L200" s="29" t="s">
        <v>13246</v>
      </c>
      <c r="M200" s="30">
        <v>1</v>
      </c>
    </row>
    <row r="201" spans="1:13" ht="24.9" customHeight="1" x14ac:dyDescent="0.3">
      <c r="A201" s="25" t="s">
        <v>3367</v>
      </c>
      <c r="B201" s="26" t="s">
        <v>3355</v>
      </c>
      <c r="C201" s="26" t="s">
        <v>38</v>
      </c>
      <c r="D201" s="26">
        <v>1</v>
      </c>
      <c r="E201" s="27">
        <v>0</v>
      </c>
      <c r="F201" s="28">
        <v>39.42</v>
      </c>
      <c r="G201" s="27">
        <v>1.8286053356636399E-4</v>
      </c>
      <c r="H201" s="26">
        <v>3</v>
      </c>
      <c r="I201" s="90" t="s">
        <v>8320</v>
      </c>
      <c r="J201" s="94" t="s">
        <v>9838</v>
      </c>
      <c r="K201" s="94" t="s">
        <v>11358</v>
      </c>
      <c r="L201" s="29" t="s">
        <v>12876</v>
      </c>
      <c r="M201" s="30">
        <v>1</v>
      </c>
    </row>
    <row r="202" spans="1:13" ht="24.9" customHeight="1" x14ac:dyDescent="0.3">
      <c r="A202" s="25" t="s">
        <v>6410</v>
      </c>
      <c r="B202" s="26" t="s">
        <v>6400</v>
      </c>
      <c r="C202" s="26" t="s">
        <v>136</v>
      </c>
      <c r="D202" s="26">
        <v>1</v>
      </c>
      <c r="E202" s="27">
        <v>0</v>
      </c>
      <c r="F202" s="28">
        <v>50.59</v>
      </c>
      <c r="G202" s="27">
        <v>9.1661993680751698E-6</v>
      </c>
      <c r="H202" s="26">
        <v>2</v>
      </c>
      <c r="I202" s="90" t="s">
        <v>8577</v>
      </c>
      <c r="J202" s="94" t="s">
        <v>10095</v>
      </c>
      <c r="K202" s="94" t="s">
        <v>11615</v>
      </c>
      <c r="L202" s="29" t="s">
        <v>13133</v>
      </c>
      <c r="M202" s="30">
        <v>1</v>
      </c>
    </row>
    <row r="203" spans="1:13" ht="24.9" customHeight="1" x14ac:dyDescent="0.3">
      <c r="A203" s="25" t="s">
        <v>4077</v>
      </c>
      <c r="B203" s="26" t="s">
        <v>4075</v>
      </c>
      <c r="C203" s="26" t="s">
        <v>38</v>
      </c>
      <c r="D203" s="26">
        <v>1</v>
      </c>
      <c r="E203" s="27">
        <v>0</v>
      </c>
      <c r="F203" s="28">
        <v>50.15</v>
      </c>
      <c r="G203" s="27">
        <v>1.64228649428268E-5</v>
      </c>
      <c r="H203" s="26">
        <v>3</v>
      </c>
      <c r="I203" s="90" t="s">
        <v>8565</v>
      </c>
      <c r="J203" s="94" t="s">
        <v>10083</v>
      </c>
      <c r="K203" s="94" t="s">
        <v>11603</v>
      </c>
      <c r="L203" s="29" t="s">
        <v>13121</v>
      </c>
      <c r="M203" s="30">
        <v>1</v>
      </c>
    </row>
    <row r="204" spans="1:13" ht="24.9" customHeight="1" x14ac:dyDescent="0.3">
      <c r="A204" s="25" t="s">
        <v>2164</v>
      </c>
      <c r="B204" s="26" t="s">
        <v>2152</v>
      </c>
      <c r="C204" s="26" t="s">
        <v>2166</v>
      </c>
      <c r="D204" s="26">
        <v>1</v>
      </c>
      <c r="E204" s="27">
        <v>0</v>
      </c>
      <c r="F204" s="28">
        <v>45.07</v>
      </c>
      <c r="G204" s="27">
        <v>3.57847378767192E-5</v>
      </c>
      <c r="H204" s="26">
        <v>2</v>
      </c>
      <c r="I204" s="90" t="s">
        <v>8453</v>
      </c>
      <c r="J204" s="94" t="s">
        <v>9971</v>
      </c>
      <c r="K204" s="94" t="s">
        <v>11491</v>
      </c>
      <c r="L204" s="29" t="s">
        <v>13009</v>
      </c>
      <c r="M204" s="30">
        <v>1</v>
      </c>
    </row>
    <row r="205" spans="1:13" ht="24.9" customHeight="1" x14ac:dyDescent="0.3">
      <c r="A205" s="25" t="s">
        <v>977</v>
      </c>
      <c r="B205" s="26" t="s">
        <v>966</v>
      </c>
      <c r="C205" s="26" t="s">
        <v>626</v>
      </c>
      <c r="D205" s="26">
        <v>1</v>
      </c>
      <c r="E205" s="27">
        <v>0</v>
      </c>
      <c r="F205" s="28">
        <v>68.33</v>
      </c>
      <c r="G205" s="27">
        <v>1.4654466226251601E-7</v>
      </c>
      <c r="H205" s="26">
        <v>2</v>
      </c>
      <c r="I205" s="90" t="s">
        <v>8831</v>
      </c>
      <c r="J205" s="94" t="s">
        <v>10351</v>
      </c>
      <c r="K205" s="94" t="s">
        <v>11869</v>
      </c>
      <c r="L205" s="29" t="s">
        <v>13389</v>
      </c>
      <c r="M205" s="30">
        <v>1</v>
      </c>
    </row>
    <row r="206" spans="1:13" ht="24.9" customHeight="1" x14ac:dyDescent="0.3">
      <c r="A206" s="25" t="s">
        <v>3846</v>
      </c>
      <c r="B206" s="26" t="s">
        <v>3842</v>
      </c>
      <c r="C206" s="26" t="s">
        <v>371</v>
      </c>
      <c r="D206" s="26">
        <v>1</v>
      </c>
      <c r="E206" s="27">
        <v>0</v>
      </c>
      <c r="F206" s="28">
        <v>57.97</v>
      </c>
      <c r="G206" s="27">
        <v>1.59209876086306E-6</v>
      </c>
      <c r="H206" s="26">
        <v>2</v>
      </c>
      <c r="I206" s="90" t="s">
        <v>8709</v>
      </c>
      <c r="J206" s="94" t="s">
        <v>10228</v>
      </c>
      <c r="K206" s="94" t="s">
        <v>11747</v>
      </c>
      <c r="L206" s="29" t="s">
        <v>13266</v>
      </c>
      <c r="M206" s="30">
        <v>1</v>
      </c>
    </row>
    <row r="207" spans="1:13" ht="24.9" customHeight="1" x14ac:dyDescent="0.3">
      <c r="A207" s="25" t="s">
        <v>5318</v>
      </c>
      <c r="B207" s="26" t="s">
        <v>5270</v>
      </c>
      <c r="C207" s="26" t="s">
        <v>5320</v>
      </c>
      <c r="D207" s="26">
        <v>1</v>
      </c>
      <c r="E207" s="27">
        <v>0</v>
      </c>
      <c r="F207" s="28">
        <v>51.98</v>
      </c>
      <c r="G207" s="27">
        <v>9.8249805244823794E-6</v>
      </c>
      <c r="H207" s="26">
        <v>3</v>
      </c>
      <c r="I207" s="90" t="s">
        <v>8607</v>
      </c>
      <c r="J207" s="94" t="s">
        <v>10126</v>
      </c>
      <c r="K207" s="94" t="s">
        <v>11645</v>
      </c>
      <c r="L207" s="29" t="s">
        <v>13164</v>
      </c>
      <c r="M207" s="30">
        <v>1</v>
      </c>
    </row>
    <row r="208" spans="1:13" ht="24.9" customHeight="1" x14ac:dyDescent="0.3">
      <c r="A208" s="25" t="s">
        <v>1348</v>
      </c>
      <c r="B208" s="26" t="s">
        <v>1346</v>
      </c>
      <c r="C208" s="26" t="s">
        <v>1353</v>
      </c>
      <c r="D208" s="26">
        <v>1</v>
      </c>
      <c r="E208" s="27">
        <v>0</v>
      </c>
      <c r="F208" s="28">
        <v>44.99</v>
      </c>
      <c r="G208" s="27">
        <v>3.1620592568811001E-5</v>
      </c>
      <c r="H208" s="26">
        <v>2</v>
      </c>
      <c r="I208" s="90" t="s">
        <v>8450</v>
      </c>
      <c r="J208" s="94" t="s">
        <v>9968</v>
      </c>
      <c r="K208" s="94" t="s">
        <v>11488</v>
      </c>
      <c r="L208" s="29" t="s">
        <v>13006</v>
      </c>
      <c r="M208" s="30">
        <v>1</v>
      </c>
    </row>
    <row r="209" spans="1:13" ht="24.9" customHeight="1" x14ac:dyDescent="0.3">
      <c r="A209" s="25" t="s">
        <v>5294</v>
      </c>
      <c r="B209" s="26" t="s">
        <v>5270</v>
      </c>
      <c r="C209" s="26" t="s">
        <v>5296</v>
      </c>
      <c r="D209" s="26">
        <v>1</v>
      </c>
      <c r="E209" s="27">
        <v>0</v>
      </c>
      <c r="F209" s="28">
        <v>59.3</v>
      </c>
      <c r="G209" s="27">
        <v>1.17211440765996E-6</v>
      </c>
      <c r="H209" s="26">
        <v>2</v>
      </c>
      <c r="I209" s="90" t="s">
        <v>8723</v>
      </c>
      <c r="J209" s="94" t="s">
        <v>10242</v>
      </c>
      <c r="K209" s="94" t="s">
        <v>11761</v>
      </c>
      <c r="L209" s="29" t="s">
        <v>13280</v>
      </c>
      <c r="M209" s="30">
        <v>1</v>
      </c>
    </row>
    <row r="210" spans="1:13" ht="24.9" customHeight="1" x14ac:dyDescent="0.3">
      <c r="A210" s="25" t="s">
        <v>4448</v>
      </c>
      <c r="B210" s="26" t="s">
        <v>4442</v>
      </c>
      <c r="C210" s="26" t="s">
        <v>38</v>
      </c>
      <c r="D210" s="26">
        <v>1</v>
      </c>
      <c r="E210" s="27">
        <v>0</v>
      </c>
      <c r="F210" s="28">
        <v>32.99</v>
      </c>
      <c r="G210" s="27">
        <v>7.5351388428358096E-4</v>
      </c>
      <c r="H210" s="26">
        <v>2</v>
      </c>
      <c r="I210" s="90" t="s">
        <v>8119</v>
      </c>
      <c r="J210" s="94" t="s">
        <v>9637</v>
      </c>
      <c r="K210" s="94" t="s">
        <v>11157</v>
      </c>
      <c r="L210" s="29" t="s">
        <v>12675</v>
      </c>
      <c r="M210" s="30">
        <v>1</v>
      </c>
    </row>
    <row r="211" spans="1:13" ht="24.9" customHeight="1" x14ac:dyDescent="0.3">
      <c r="A211" s="25" t="s">
        <v>1642</v>
      </c>
      <c r="B211" s="26" t="s">
        <v>1631</v>
      </c>
      <c r="C211" s="26" t="s">
        <v>468</v>
      </c>
      <c r="D211" s="26">
        <v>1</v>
      </c>
      <c r="E211" s="27">
        <v>0</v>
      </c>
      <c r="F211" s="28">
        <v>71.08</v>
      </c>
      <c r="G211" s="27">
        <v>1.4426857044680301E-7</v>
      </c>
      <c r="H211" s="26">
        <v>2</v>
      </c>
      <c r="I211" s="90" t="s">
        <v>8844</v>
      </c>
      <c r="J211" s="94" t="s">
        <v>10364</v>
      </c>
      <c r="K211" s="94" t="s">
        <v>11882</v>
      </c>
      <c r="L211" s="29" t="s">
        <v>13402</v>
      </c>
      <c r="M211" s="30">
        <v>1</v>
      </c>
    </row>
    <row r="212" spans="1:13" ht="24.9" customHeight="1" x14ac:dyDescent="0.3">
      <c r="A212" s="25" t="s">
        <v>4389</v>
      </c>
      <c r="B212" s="26" t="s">
        <v>4344</v>
      </c>
      <c r="C212" s="26" t="s">
        <v>35</v>
      </c>
      <c r="D212" s="26">
        <v>1</v>
      </c>
      <c r="E212" s="27">
        <v>2E-3</v>
      </c>
      <c r="F212" s="28">
        <v>36.97</v>
      </c>
      <c r="G212" s="27">
        <v>5.7259145159348798E-4</v>
      </c>
      <c r="H212" s="26">
        <v>2</v>
      </c>
      <c r="I212" s="90" t="s">
        <v>8250</v>
      </c>
      <c r="J212" s="94" t="s">
        <v>9768</v>
      </c>
      <c r="K212" s="94" t="s">
        <v>11288</v>
      </c>
      <c r="L212" s="29" t="s">
        <v>12806</v>
      </c>
      <c r="M212" s="30">
        <v>1</v>
      </c>
    </row>
    <row r="213" spans="1:13" ht="24.9" customHeight="1" x14ac:dyDescent="0.3">
      <c r="A213" s="25" t="s">
        <v>480</v>
      </c>
      <c r="B213" s="26" t="s">
        <v>469</v>
      </c>
      <c r="C213" s="26" t="s">
        <v>482</v>
      </c>
      <c r="D213" s="26">
        <v>1</v>
      </c>
      <c r="E213" s="27">
        <v>0</v>
      </c>
      <c r="F213" s="28">
        <v>37.64</v>
      </c>
      <c r="G213" s="27">
        <v>3.01327000622551E-4</v>
      </c>
      <c r="H213" s="26">
        <v>2</v>
      </c>
      <c r="I213" s="90" t="s">
        <v>8264</v>
      </c>
      <c r="J213" s="94" t="s">
        <v>9782</v>
      </c>
      <c r="K213" s="94" t="s">
        <v>11302</v>
      </c>
      <c r="L213" s="29" t="s">
        <v>12820</v>
      </c>
      <c r="M213" s="30">
        <v>1</v>
      </c>
    </row>
    <row r="214" spans="1:13" ht="24.9" customHeight="1" x14ac:dyDescent="0.3">
      <c r="A214" s="25" t="s">
        <v>1924</v>
      </c>
      <c r="B214" s="26" t="s">
        <v>1923</v>
      </c>
      <c r="C214" s="26" t="s">
        <v>1910</v>
      </c>
      <c r="D214" s="26">
        <v>1</v>
      </c>
      <c r="E214" s="27">
        <v>0</v>
      </c>
      <c r="F214" s="28">
        <v>35.78</v>
      </c>
      <c r="G214" s="27">
        <v>4.2278540117151198E-4</v>
      </c>
      <c r="H214" s="26">
        <v>2</v>
      </c>
      <c r="I214" s="90" t="s">
        <v>8220</v>
      </c>
      <c r="J214" s="94" t="s">
        <v>9738</v>
      </c>
      <c r="K214" s="94" t="s">
        <v>11258</v>
      </c>
      <c r="L214" s="29" t="s">
        <v>12776</v>
      </c>
      <c r="M214" s="30">
        <v>1</v>
      </c>
    </row>
    <row r="215" spans="1:13" ht="24.9" customHeight="1" x14ac:dyDescent="0.3">
      <c r="A215" s="25" t="s">
        <v>4854</v>
      </c>
      <c r="B215" s="26" t="s">
        <v>7279</v>
      </c>
      <c r="C215" s="26" t="s">
        <v>56</v>
      </c>
      <c r="D215" s="26">
        <v>1</v>
      </c>
      <c r="E215" s="27">
        <v>4.0000000000000001E-3</v>
      </c>
      <c r="F215" s="28">
        <v>18.63</v>
      </c>
      <c r="G215" s="27">
        <v>1.37088176616485E-2</v>
      </c>
      <c r="H215" s="26">
        <v>3</v>
      </c>
      <c r="I215" s="90" t="s">
        <v>7579</v>
      </c>
      <c r="J215" s="94" t="s">
        <v>9097</v>
      </c>
      <c r="K215" s="94" t="s">
        <v>10617</v>
      </c>
      <c r="L215" s="29" t="s">
        <v>12135</v>
      </c>
      <c r="M215" s="30">
        <v>2</v>
      </c>
    </row>
    <row r="216" spans="1:13" ht="24.9" customHeight="1" x14ac:dyDescent="0.3">
      <c r="A216" s="31" t="s">
        <v>5695</v>
      </c>
      <c r="B216" s="32" t="s">
        <v>5672</v>
      </c>
      <c r="C216" s="32" t="s">
        <v>32</v>
      </c>
      <c r="D216" s="32">
        <v>1</v>
      </c>
      <c r="E216" s="33">
        <v>0</v>
      </c>
      <c r="F216" s="34">
        <v>42.08</v>
      </c>
      <c r="G216" s="33">
        <v>6.50413128830621E-5</v>
      </c>
      <c r="H216" s="32">
        <v>2</v>
      </c>
      <c r="I216" s="91" t="s">
        <v>8392</v>
      </c>
      <c r="J216" s="95" t="s">
        <v>9910</v>
      </c>
      <c r="K216" s="95" t="s">
        <v>11430</v>
      </c>
      <c r="L216" s="35" t="s">
        <v>12948</v>
      </c>
      <c r="M216" s="36">
        <v>1</v>
      </c>
    </row>
    <row r="217" spans="1:13" ht="24.9" customHeight="1" x14ac:dyDescent="0.3">
      <c r="A217" s="25" t="s">
        <v>2719</v>
      </c>
      <c r="B217" s="26" t="s">
        <v>2707</v>
      </c>
      <c r="C217" s="26" t="s">
        <v>20</v>
      </c>
      <c r="D217" s="26">
        <v>1</v>
      </c>
      <c r="E217" s="27">
        <v>0</v>
      </c>
      <c r="F217" s="28">
        <v>48.1</v>
      </c>
      <c r="G217" s="27">
        <v>2.9427515759337099E-5</v>
      </c>
      <c r="H217" s="26">
        <v>2</v>
      </c>
      <c r="I217" s="90" t="s">
        <v>8516</v>
      </c>
      <c r="J217" s="94" t="s">
        <v>10034</v>
      </c>
      <c r="K217" s="94" t="s">
        <v>11554</v>
      </c>
      <c r="L217" s="29" t="s">
        <v>13072</v>
      </c>
      <c r="M217" s="30">
        <v>1</v>
      </c>
    </row>
    <row r="218" spans="1:13" ht="24.9" customHeight="1" x14ac:dyDescent="0.3">
      <c r="A218" s="31" t="s">
        <v>5919</v>
      </c>
      <c r="B218" s="32" t="s">
        <v>5902</v>
      </c>
      <c r="C218" s="32" t="s">
        <v>32</v>
      </c>
      <c r="D218" s="32">
        <v>1</v>
      </c>
      <c r="E218" s="33">
        <v>0</v>
      </c>
      <c r="F218" s="34">
        <v>36.24</v>
      </c>
      <c r="G218" s="33">
        <v>2.9710503582810902E-4</v>
      </c>
      <c r="H218" s="32">
        <v>2</v>
      </c>
      <c r="I218" s="91" t="s">
        <v>8231</v>
      </c>
      <c r="J218" s="95" t="s">
        <v>9749</v>
      </c>
      <c r="K218" s="95" t="s">
        <v>11269</v>
      </c>
      <c r="L218" s="35" t="s">
        <v>12787</v>
      </c>
      <c r="M218" s="36">
        <v>1</v>
      </c>
    </row>
    <row r="219" spans="1:13" ht="24.9" customHeight="1" x14ac:dyDescent="0.3">
      <c r="A219" s="25" t="s">
        <v>289</v>
      </c>
      <c r="B219" s="26" t="s">
        <v>288</v>
      </c>
      <c r="C219" s="26" t="s">
        <v>291</v>
      </c>
      <c r="D219" s="26">
        <v>1</v>
      </c>
      <c r="E219" s="27">
        <v>0</v>
      </c>
      <c r="F219" s="28">
        <v>19.510000000000002</v>
      </c>
      <c r="G219" s="27">
        <v>1.34332546016058E-2</v>
      </c>
      <c r="H219" s="26">
        <v>3</v>
      </c>
      <c r="I219" s="90" t="s">
        <v>7615</v>
      </c>
      <c r="J219" s="94" t="s">
        <v>9133</v>
      </c>
      <c r="K219" s="94" t="s">
        <v>10653</v>
      </c>
      <c r="L219" s="29" t="s">
        <v>12171</v>
      </c>
      <c r="M219" s="30">
        <v>1</v>
      </c>
    </row>
    <row r="220" spans="1:13" ht="24.9" customHeight="1" x14ac:dyDescent="0.3">
      <c r="A220" s="31" t="s">
        <v>1017</v>
      </c>
      <c r="B220" s="32" t="s">
        <v>1000</v>
      </c>
      <c r="C220" s="32" t="s">
        <v>154</v>
      </c>
      <c r="D220" s="32">
        <v>1</v>
      </c>
      <c r="E220" s="33">
        <v>0</v>
      </c>
      <c r="F220" s="34">
        <v>46.29</v>
      </c>
      <c r="G220" s="33">
        <v>3.8768941543997098E-5</v>
      </c>
      <c r="H220" s="32">
        <v>2</v>
      </c>
      <c r="I220" s="91" t="s">
        <v>8475</v>
      </c>
      <c r="J220" s="95" t="s">
        <v>9993</v>
      </c>
      <c r="K220" s="95" t="s">
        <v>11513</v>
      </c>
      <c r="L220" s="35" t="s">
        <v>13031</v>
      </c>
      <c r="M220" s="36">
        <v>1</v>
      </c>
    </row>
    <row r="221" spans="1:13" ht="24.9" customHeight="1" x14ac:dyDescent="0.3">
      <c r="A221" s="25" t="s">
        <v>3087</v>
      </c>
      <c r="B221" s="26" t="s">
        <v>3070</v>
      </c>
      <c r="C221" s="26" t="s">
        <v>38</v>
      </c>
      <c r="D221" s="26">
        <v>1</v>
      </c>
      <c r="E221" s="27">
        <v>0</v>
      </c>
      <c r="F221" s="28">
        <v>53.01</v>
      </c>
      <c r="G221" s="27">
        <v>4.9885003191127703E-6</v>
      </c>
      <c r="H221" s="26">
        <v>2</v>
      </c>
      <c r="I221" s="90" t="s">
        <v>8632</v>
      </c>
      <c r="J221" s="94" t="s">
        <v>10151</v>
      </c>
      <c r="K221" s="94" t="s">
        <v>11670</v>
      </c>
      <c r="L221" s="29" t="s">
        <v>13189</v>
      </c>
      <c r="M221" s="30">
        <v>1</v>
      </c>
    </row>
    <row r="222" spans="1:13" ht="24.9" customHeight="1" x14ac:dyDescent="0.3">
      <c r="A222" s="25" t="s">
        <v>2537</v>
      </c>
      <c r="B222" s="26" t="s">
        <v>2536</v>
      </c>
      <c r="C222" s="26" t="s">
        <v>20</v>
      </c>
      <c r="D222" s="26">
        <v>1</v>
      </c>
      <c r="E222" s="27">
        <v>2E-3</v>
      </c>
      <c r="F222" s="28">
        <v>22.21</v>
      </c>
      <c r="G222" s="27">
        <v>5.9974965157468902E-3</v>
      </c>
      <c r="H222" s="26">
        <v>2</v>
      </c>
      <c r="I222" s="90" t="s">
        <v>7715</v>
      </c>
      <c r="J222" s="94" t="s">
        <v>9233</v>
      </c>
      <c r="K222" s="94" t="s">
        <v>10753</v>
      </c>
      <c r="L222" s="29" t="s">
        <v>12271</v>
      </c>
      <c r="M222" s="30">
        <v>1</v>
      </c>
    </row>
    <row r="223" spans="1:13" ht="24.9" customHeight="1" x14ac:dyDescent="0.3">
      <c r="A223" s="25" t="s">
        <v>6365</v>
      </c>
      <c r="B223" s="26" t="s">
        <v>6355</v>
      </c>
      <c r="C223" s="26" t="s">
        <v>371</v>
      </c>
      <c r="D223" s="26">
        <v>1</v>
      </c>
      <c r="E223" s="27">
        <v>1E-3</v>
      </c>
      <c r="F223" s="28">
        <v>27.13</v>
      </c>
      <c r="G223" s="27">
        <v>1.93183488527035E-3</v>
      </c>
      <c r="H223" s="26">
        <v>3</v>
      </c>
      <c r="I223" s="90" t="s">
        <v>7894</v>
      </c>
      <c r="J223" s="94" t="s">
        <v>9412</v>
      </c>
      <c r="K223" s="94" t="s">
        <v>10932</v>
      </c>
      <c r="L223" s="29" t="s">
        <v>12450</v>
      </c>
      <c r="M223" s="30">
        <v>1</v>
      </c>
    </row>
    <row r="224" spans="1:13" ht="24.9" customHeight="1" x14ac:dyDescent="0.3">
      <c r="A224" s="25" t="s">
        <v>3401</v>
      </c>
      <c r="B224" s="26" t="s">
        <v>3369</v>
      </c>
      <c r="C224" s="26" t="s">
        <v>56</v>
      </c>
      <c r="D224" s="26">
        <v>1</v>
      </c>
      <c r="E224" s="27">
        <v>4.0000000000000001E-3</v>
      </c>
      <c r="F224" s="28">
        <v>21.54</v>
      </c>
      <c r="G224" s="27">
        <v>1.1924740073139499E-2</v>
      </c>
      <c r="H224" s="26">
        <v>2</v>
      </c>
      <c r="I224" s="90" t="s">
        <v>7688</v>
      </c>
      <c r="J224" s="94" t="s">
        <v>9206</v>
      </c>
      <c r="K224" s="94" t="s">
        <v>10726</v>
      </c>
      <c r="L224" s="29" t="s">
        <v>12244</v>
      </c>
      <c r="M224" s="30">
        <v>1</v>
      </c>
    </row>
    <row r="225" spans="1:13" ht="24.9" customHeight="1" x14ac:dyDescent="0.3">
      <c r="A225" s="25" t="s">
        <v>2106</v>
      </c>
      <c r="B225" s="26" t="s">
        <v>2100</v>
      </c>
      <c r="C225" s="26" t="s">
        <v>56</v>
      </c>
      <c r="D225" s="26">
        <v>1</v>
      </c>
      <c r="E225" s="27">
        <v>1E-3</v>
      </c>
      <c r="F225" s="28">
        <v>32.72</v>
      </c>
      <c r="G225" s="27">
        <v>5.3329806061512899E-4</v>
      </c>
      <c r="H225" s="26">
        <v>2</v>
      </c>
      <c r="I225" s="90" t="s">
        <v>8102</v>
      </c>
      <c r="J225" s="94" t="s">
        <v>9620</v>
      </c>
      <c r="K225" s="94" t="s">
        <v>11140</v>
      </c>
      <c r="L225" s="29" t="s">
        <v>12658</v>
      </c>
      <c r="M225" s="30">
        <v>1</v>
      </c>
    </row>
    <row r="226" spans="1:13" ht="24.9" customHeight="1" x14ac:dyDescent="0.3">
      <c r="A226" s="25" t="s">
        <v>3790</v>
      </c>
      <c r="B226" s="26" t="s">
        <v>3788</v>
      </c>
      <c r="C226" s="26" t="s">
        <v>154</v>
      </c>
      <c r="D226" s="26">
        <v>1</v>
      </c>
      <c r="E226" s="27">
        <v>0</v>
      </c>
      <c r="F226" s="28">
        <v>39.04</v>
      </c>
      <c r="G226" s="27">
        <v>1.8087060956522701E-4</v>
      </c>
      <c r="H226" s="26">
        <v>2</v>
      </c>
      <c r="I226" s="90" t="s">
        <v>8310</v>
      </c>
      <c r="J226" s="94" t="s">
        <v>9828</v>
      </c>
      <c r="K226" s="94" t="s">
        <v>11348</v>
      </c>
      <c r="L226" s="29" t="s">
        <v>12866</v>
      </c>
      <c r="M226" s="30">
        <v>1</v>
      </c>
    </row>
    <row r="227" spans="1:13" ht="24.9" customHeight="1" x14ac:dyDescent="0.3">
      <c r="A227" s="25" t="s">
        <v>6517</v>
      </c>
      <c r="B227" s="26" t="s">
        <v>6515</v>
      </c>
      <c r="C227" s="26" t="s">
        <v>3055</v>
      </c>
      <c r="D227" s="26">
        <v>1</v>
      </c>
      <c r="E227" s="27">
        <v>0</v>
      </c>
      <c r="F227" s="28">
        <v>44.05</v>
      </c>
      <c r="G227" s="27">
        <v>3.9261781730503601E-5</v>
      </c>
      <c r="H227" s="26">
        <v>2</v>
      </c>
      <c r="I227" s="90" t="s">
        <v>8438</v>
      </c>
      <c r="J227" s="94" t="s">
        <v>9956</v>
      </c>
      <c r="K227" s="94" t="s">
        <v>11476</v>
      </c>
      <c r="L227" s="29" t="s">
        <v>12994</v>
      </c>
      <c r="M227" s="30">
        <v>1</v>
      </c>
    </row>
    <row r="228" spans="1:13" ht="24.9" customHeight="1" x14ac:dyDescent="0.3">
      <c r="A228" s="25" t="s">
        <v>4238</v>
      </c>
      <c r="B228" s="26" t="s">
        <v>4215</v>
      </c>
      <c r="C228" s="26" t="s">
        <v>4240</v>
      </c>
      <c r="D228" s="26">
        <v>1</v>
      </c>
      <c r="E228" s="27">
        <v>0</v>
      </c>
      <c r="F228" s="28">
        <v>66.08</v>
      </c>
      <c r="G228" s="27">
        <v>3.5757570389897902E-7</v>
      </c>
      <c r="H228" s="26">
        <v>2</v>
      </c>
      <c r="I228" s="90" t="s">
        <v>8806</v>
      </c>
      <c r="J228" s="94" t="s">
        <v>10326</v>
      </c>
      <c r="K228" s="94" t="s">
        <v>11844</v>
      </c>
      <c r="L228" s="29" t="s">
        <v>13364</v>
      </c>
      <c r="M228" s="30">
        <v>1</v>
      </c>
    </row>
    <row r="229" spans="1:13" ht="24.9" customHeight="1" x14ac:dyDescent="0.3">
      <c r="A229" s="25" t="s">
        <v>2293</v>
      </c>
      <c r="B229" s="26" t="s">
        <v>2287</v>
      </c>
      <c r="C229" s="26" t="s">
        <v>2295</v>
      </c>
      <c r="D229" s="26">
        <v>1</v>
      </c>
      <c r="E229" s="27">
        <v>0</v>
      </c>
      <c r="F229" s="28">
        <v>48.38</v>
      </c>
      <c r="G229" s="27">
        <v>1.74253394110529E-5</v>
      </c>
      <c r="H229" s="26">
        <v>2</v>
      </c>
      <c r="I229" s="90" t="s">
        <v>8521</v>
      </c>
      <c r="J229" s="94" t="s">
        <v>10039</v>
      </c>
      <c r="K229" s="94" t="s">
        <v>11559</v>
      </c>
      <c r="L229" s="29" t="s">
        <v>13077</v>
      </c>
      <c r="M229" s="30">
        <v>1</v>
      </c>
    </row>
    <row r="230" spans="1:13" ht="24.9" customHeight="1" x14ac:dyDescent="0.3">
      <c r="A230" s="25" t="s">
        <v>5173</v>
      </c>
      <c r="B230" s="26" t="s">
        <v>7282</v>
      </c>
      <c r="C230" s="26" t="s">
        <v>35</v>
      </c>
      <c r="D230" s="26">
        <v>1</v>
      </c>
      <c r="E230" s="27">
        <v>3.9E-2</v>
      </c>
      <c r="F230" s="28">
        <v>15.23</v>
      </c>
      <c r="G230" s="27">
        <v>3.59899502278518E-2</v>
      </c>
      <c r="H230" s="26">
        <v>2</v>
      </c>
      <c r="I230" s="90" t="s">
        <v>7446</v>
      </c>
      <c r="J230" s="94" t="s">
        <v>8964</v>
      </c>
      <c r="K230" s="94" t="s">
        <v>10484</v>
      </c>
      <c r="L230" s="29" t="s">
        <v>12002</v>
      </c>
      <c r="M230" s="30">
        <v>1</v>
      </c>
    </row>
    <row r="231" spans="1:13" ht="24.9" customHeight="1" x14ac:dyDescent="0.3">
      <c r="A231" s="31" t="s">
        <v>4011</v>
      </c>
      <c r="B231" s="32" t="s">
        <v>4005</v>
      </c>
      <c r="C231" s="32" t="s">
        <v>2295</v>
      </c>
      <c r="D231" s="32">
        <v>1</v>
      </c>
      <c r="E231" s="33">
        <v>0</v>
      </c>
      <c r="F231" s="34">
        <v>66.94</v>
      </c>
      <c r="G231" s="33">
        <v>2.0182269648380201E-7</v>
      </c>
      <c r="H231" s="32">
        <v>2</v>
      </c>
      <c r="I231" s="91" t="s">
        <v>8813</v>
      </c>
      <c r="J231" s="95" t="s">
        <v>10333</v>
      </c>
      <c r="K231" s="95" t="s">
        <v>11851</v>
      </c>
      <c r="L231" s="35" t="s">
        <v>13371</v>
      </c>
      <c r="M231" s="36">
        <v>1</v>
      </c>
    </row>
    <row r="232" spans="1:13" ht="24.9" customHeight="1" x14ac:dyDescent="0.3">
      <c r="A232" s="25" t="s">
        <v>4016</v>
      </c>
      <c r="B232" s="26" t="s">
        <v>4005</v>
      </c>
      <c r="C232" s="26" t="s">
        <v>2295</v>
      </c>
      <c r="D232" s="26">
        <v>1</v>
      </c>
      <c r="E232" s="27">
        <v>0</v>
      </c>
      <c r="F232" s="28">
        <v>20.38</v>
      </c>
      <c r="G232" s="27">
        <v>9.1405010807137192E-3</v>
      </c>
      <c r="H232" s="26">
        <v>3</v>
      </c>
      <c r="I232" s="90" t="s">
        <v>7651</v>
      </c>
      <c r="J232" s="94" t="s">
        <v>9169</v>
      </c>
      <c r="K232" s="94" t="s">
        <v>10689</v>
      </c>
      <c r="L232" s="29" t="s">
        <v>12207</v>
      </c>
      <c r="M232" s="30">
        <v>2</v>
      </c>
    </row>
    <row r="233" spans="1:13" ht="24.9" customHeight="1" x14ac:dyDescent="0.3">
      <c r="A233" s="25" t="s">
        <v>6701</v>
      </c>
      <c r="B233" s="26" t="s">
        <v>6686</v>
      </c>
      <c r="C233" s="26" t="s">
        <v>6703</v>
      </c>
      <c r="D233" s="26">
        <v>1</v>
      </c>
      <c r="E233" s="27">
        <v>0</v>
      </c>
      <c r="F233" s="28">
        <v>60.67</v>
      </c>
      <c r="G233" s="27">
        <v>9.8559352201492508E-7</v>
      </c>
      <c r="H233" s="26">
        <v>2</v>
      </c>
      <c r="I233" s="90" t="s">
        <v>8747</v>
      </c>
      <c r="J233" s="94" t="s">
        <v>10266</v>
      </c>
      <c r="K233" s="94" t="s">
        <v>11785</v>
      </c>
      <c r="L233" s="29" t="s">
        <v>13304</v>
      </c>
      <c r="M233" s="30">
        <v>1</v>
      </c>
    </row>
    <row r="234" spans="1:13" ht="24.9" customHeight="1" x14ac:dyDescent="0.3">
      <c r="A234" s="25" t="s">
        <v>3053</v>
      </c>
      <c r="B234" s="26" t="s">
        <v>3047</v>
      </c>
      <c r="C234" s="26" t="s">
        <v>3055</v>
      </c>
      <c r="D234" s="26">
        <v>1</v>
      </c>
      <c r="E234" s="27">
        <v>0</v>
      </c>
      <c r="F234" s="28">
        <v>17.02</v>
      </c>
      <c r="G234" s="27">
        <v>1.9813901712771999E-2</v>
      </c>
      <c r="H234" s="26">
        <v>2</v>
      </c>
      <c r="I234" s="90" t="s">
        <v>7513</v>
      </c>
      <c r="J234" s="94" t="s">
        <v>9031</v>
      </c>
      <c r="K234" s="94" t="s">
        <v>10551</v>
      </c>
      <c r="L234" s="29" t="s">
        <v>12069</v>
      </c>
      <c r="M234" s="30">
        <v>1</v>
      </c>
    </row>
    <row r="235" spans="1:13" ht="24.9" customHeight="1" x14ac:dyDescent="0.3">
      <c r="A235" s="25" t="s">
        <v>5611</v>
      </c>
      <c r="B235" s="26" t="s">
        <v>5610</v>
      </c>
      <c r="C235" s="26" t="s">
        <v>5369</v>
      </c>
      <c r="D235" s="26">
        <v>1</v>
      </c>
      <c r="E235" s="27">
        <v>0</v>
      </c>
      <c r="F235" s="28">
        <v>16.87</v>
      </c>
      <c r="G235" s="27">
        <v>2.3642741853817598E-2</v>
      </c>
      <c r="H235" s="26">
        <v>3</v>
      </c>
      <c r="I235" s="90" t="s">
        <v>7507</v>
      </c>
      <c r="J235" s="94" t="s">
        <v>9025</v>
      </c>
      <c r="K235" s="94" t="s">
        <v>10545</v>
      </c>
      <c r="L235" s="29" t="s">
        <v>12063</v>
      </c>
      <c r="M235" s="30">
        <v>1</v>
      </c>
    </row>
    <row r="236" spans="1:13" ht="24.9" customHeight="1" x14ac:dyDescent="0.3">
      <c r="A236" s="25" t="s">
        <v>5367</v>
      </c>
      <c r="B236" s="26" t="s">
        <v>5354</v>
      </c>
      <c r="C236" s="26" t="s">
        <v>5369</v>
      </c>
      <c r="D236" s="26">
        <v>1</v>
      </c>
      <c r="E236" s="27">
        <v>0</v>
      </c>
      <c r="F236" s="28">
        <v>29.65</v>
      </c>
      <c r="G236" s="27">
        <v>1.0813592618635101E-3</v>
      </c>
      <c r="H236" s="26">
        <v>2</v>
      </c>
      <c r="I236" s="90" t="s">
        <v>7992</v>
      </c>
      <c r="J236" s="94" t="s">
        <v>9510</v>
      </c>
      <c r="K236" s="94" t="s">
        <v>11030</v>
      </c>
      <c r="L236" s="29" t="s">
        <v>12548</v>
      </c>
      <c r="M236" s="30">
        <v>1</v>
      </c>
    </row>
    <row r="237" spans="1:13" ht="24.9" customHeight="1" x14ac:dyDescent="0.3">
      <c r="A237" s="25" t="s">
        <v>5392</v>
      </c>
      <c r="B237" s="26" t="s">
        <v>5390</v>
      </c>
      <c r="C237" s="26" t="s">
        <v>38</v>
      </c>
      <c r="D237" s="26">
        <v>1</v>
      </c>
      <c r="E237" s="27">
        <v>0</v>
      </c>
      <c r="F237" s="28">
        <v>28.19</v>
      </c>
      <c r="G237" s="27">
        <v>1.51345671405065E-3</v>
      </c>
      <c r="H237" s="26">
        <v>2</v>
      </c>
      <c r="I237" s="90" t="s">
        <v>7938</v>
      </c>
      <c r="J237" s="94" t="s">
        <v>9456</v>
      </c>
      <c r="K237" s="94" t="s">
        <v>10976</v>
      </c>
      <c r="L237" s="29" t="s">
        <v>12494</v>
      </c>
      <c r="M237" s="30">
        <v>1</v>
      </c>
    </row>
    <row r="238" spans="1:13" ht="24.9" customHeight="1" x14ac:dyDescent="0.3">
      <c r="A238" s="25" t="s">
        <v>2974</v>
      </c>
      <c r="B238" s="26" t="s">
        <v>2949</v>
      </c>
      <c r="C238" s="26" t="s">
        <v>2976</v>
      </c>
      <c r="D238" s="26">
        <v>1</v>
      </c>
      <c r="E238" s="27">
        <v>0</v>
      </c>
      <c r="F238" s="28">
        <v>16.07</v>
      </c>
      <c r="G238" s="27">
        <v>3.2132413885209703E-2</v>
      </c>
      <c r="H238" s="26">
        <v>3</v>
      </c>
      <c r="I238" s="90" t="s">
        <v>7474</v>
      </c>
      <c r="J238" s="94" t="s">
        <v>8992</v>
      </c>
      <c r="K238" s="94" t="s">
        <v>10512</v>
      </c>
      <c r="L238" s="29" t="s">
        <v>12030</v>
      </c>
      <c r="M238" s="30">
        <v>1</v>
      </c>
    </row>
    <row r="239" spans="1:13" ht="24.9" customHeight="1" x14ac:dyDescent="0.3">
      <c r="A239" s="25" t="s">
        <v>2244</v>
      </c>
      <c r="B239" s="26" t="s">
        <v>2234</v>
      </c>
      <c r="C239" s="26" t="s">
        <v>32</v>
      </c>
      <c r="D239" s="26">
        <v>1</v>
      </c>
      <c r="E239" s="27">
        <v>1E-3</v>
      </c>
      <c r="F239" s="28">
        <v>38.53</v>
      </c>
      <c r="G239" s="27">
        <v>1.6833764454743499E-4</v>
      </c>
      <c r="H239" s="26">
        <v>2</v>
      </c>
      <c r="I239" s="90" t="s">
        <v>8291</v>
      </c>
      <c r="J239" s="94" t="s">
        <v>9809</v>
      </c>
      <c r="K239" s="94" t="s">
        <v>11329</v>
      </c>
      <c r="L239" s="29" t="s">
        <v>12847</v>
      </c>
      <c r="M239" s="30">
        <v>1</v>
      </c>
    </row>
    <row r="240" spans="1:13" ht="24.9" customHeight="1" x14ac:dyDescent="0.3">
      <c r="A240" s="31" t="s">
        <v>3283</v>
      </c>
      <c r="B240" s="32" t="s">
        <v>3274</v>
      </c>
      <c r="C240" s="32" t="s">
        <v>114</v>
      </c>
      <c r="D240" s="32">
        <v>1</v>
      </c>
      <c r="E240" s="33">
        <v>2E-3</v>
      </c>
      <c r="F240" s="34">
        <v>32.15</v>
      </c>
      <c r="G240" s="33">
        <v>7.3144427668820396E-4</v>
      </c>
      <c r="H240" s="32">
        <v>2</v>
      </c>
      <c r="I240" s="91" t="s">
        <v>8078</v>
      </c>
      <c r="J240" s="95" t="s">
        <v>9596</v>
      </c>
      <c r="K240" s="95" t="s">
        <v>11116</v>
      </c>
      <c r="L240" s="35" t="s">
        <v>12634</v>
      </c>
      <c r="M240" s="36">
        <v>1</v>
      </c>
    </row>
    <row r="241" spans="1:13" ht="24.9" customHeight="1" x14ac:dyDescent="0.3">
      <c r="A241" s="25" t="s">
        <v>2207</v>
      </c>
      <c r="B241" s="26" t="s">
        <v>2195</v>
      </c>
      <c r="C241" s="26" t="s">
        <v>38</v>
      </c>
      <c r="D241" s="26">
        <v>1</v>
      </c>
      <c r="E241" s="27">
        <v>0</v>
      </c>
      <c r="F241" s="28">
        <v>29.11</v>
      </c>
      <c r="G241" s="27">
        <v>1.59567100050593E-3</v>
      </c>
      <c r="H241" s="26">
        <v>3</v>
      </c>
      <c r="I241" s="90" t="s">
        <v>7971</v>
      </c>
      <c r="J241" s="94" t="s">
        <v>9489</v>
      </c>
      <c r="K241" s="94" t="s">
        <v>11009</v>
      </c>
      <c r="L241" s="29" t="s">
        <v>12527</v>
      </c>
      <c r="M241" s="30">
        <v>1</v>
      </c>
    </row>
    <row r="242" spans="1:13" ht="24.9" customHeight="1" x14ac:dyDescent="0.3">
      <c r="A242" s="25" t="s">
        <v>2059</v>
      </c>
      <c r="B242" s="26" t="s">
        <v>2042</v>
      </c>
      <c r="C242" s="26" t="s">
        <v>20</v>
      </c>
      <c r="D242" s="26">
        <v>1</v>
      </c>
      <c r="E242" s="27">
        <v>0</v>
      </c>
      <c r="F242" s="28">
        <v>69.77</v>
      </c>
      <c r="G242" s="27">
        <v>1.7924577238651401E-7</v>
      </c>
      <c r="H242" s="26">
        <v>2</v>
      </c>
      <c r="I242" s="90" t="s">
        <v>8838</v>
      </c>
      <c r="J242" s="94" t="s">
        <v>10358</v>
      </c>
      <c r="K242" s="94" t="s">
        <v>11876</v>
      </c>
      <c r="L242" s="29" t="s">
        <v>13396</v>
      </c>
      <c r="M242" s="30">
        <v>1</v>
      </c>
    </row>
    <row r="243" spans="1:13" ht="24.9" customHeight="1" x14ac:dyDescent="0.3">
      <c r="A243" s="25" t="s">
        <v>1523</v>
      </c>
      <c r="B243" s="26" t="s">
        <v>1513</v>
      </c>
      <c r="C243" s="26" t="s">
        <v>404</v>
      </c>
      <c r="D243" s="26">
        <v>1</v>
      </c>
      <c r="E243" s="27">
        <v>0</v>
      </c>
      <c r="F243" s="28">
        <v>53.84</v>
      </c>
      <c r="G243" s="27">
        <v>8.0544262888081499E-6</v>
      </c>
      <c r="H243" s="26">
        <v>2</v>
      </c>
      <c r="I243" s="90" t="s">
        <v>8647</v>
      </c>
      <c r="J243" s="94" t="s">
        <v>10166</v>
      </c>
      <c r="K243" s="94" t="s">
        <v>11685</v>
      </c>
      <c r="L243" s="29" t="s">
        <v>13204</v>
      </c>
      <c r="M243" s="30">
        <v>1</v>
      </c>
    </row>
    <row r="244" spans="1:13" ht="24.9" customHeight="1" x14ac:dyDescent="0.3">
      <c r="A244" s="25" t="s">
        <v>6799</v>
      </c>
      <c r="B244" s="26" t="s">
        <v>6797</v>
      </c>
      <c r="C244" s="26" t="s">
        <v>154</v>
      </c>
      <c r="D244" s="26">
        <v>1</v>
      </c>
      <c r="E244" s="27">
        <v>0</v>
      </c>
      <c r="F244" s="28">
        <v>57.26</v>
      </c>
      <c r="G244" s="27">
        <v>3.3827702702458801E-6</v>
      </c>
      <c r="H244" s="26">
        <v>2</v>
      </c>
      <c r="I244" s="90" t="s">
        <v>8700</v>
      </c>
      <c r="J244" s="94" t="s">
        <v>10219</v>
      </c>
      <c r="K244" s="94" t="s">
        <v>11738</v>
      </c>
      <c r="L244" s="29" t="s">
        <v>13257</v>
      </c>
      <c r="M244" s="30">
        <v>1</v>
      </c>
    </row>
    <row r="245" spans="1:13" ht="24.9" customHeight="1" x14ac:dyDescent="0.3">
      <c r="A245" s="31" t="s">
        <v>2319</v>
      </c>
      <c r="B245" s="32" t="s">
        <v>2306</v>
      </c>
      <c r="C245" s="32" t="s">
        <v>35</v>
      </c>
      <c r="D245" s="32">
        <v>1</v>
      </c>
      <c r="E245" s="33">
        <v>0</v>
      </c>
      <c r="F245" s="34">
        <v>65.86</v>
      </c>
      <c r="G245" s="33">
        <v>3.5021421388604003E-7</v>
      </c>
      <c r="H245" s="32">
        <v>2</v>
      </c>
      <c r="I245" s="91" t="s">
        <v>8805</v>
      </c>
      <c r="J245" s="95" t="s">
        <v>10325</v>
      </c>
      <c r="K245" s="95" t="s">
        <v>11843</v>
      </c>
      <c r="L245" s="35" t="s">
        <v>13363</v>
      </c>
      <c r="M245" s="36">
        <v>1</v>
      </c>
    </row>
    <row r="246" spans="1:13" ht="24.9" customHeight="1" x14ac:dyDescent="0.3">
      <c r="A246" s="25" t="s">
        <v>5365</v>
      </c>
      <c r="B246" s="26" t="s">
        <v>5354</v>
      </c>
      <c r="C246" s="26" t="s">
        <v>20</v>
      </c>
      <c r="D246" s="26">
        <v>1</v>
      </c>
      <c r="E246" s="27">
        <v>2.4E-2</v>
      </c>
      <c r="F246" s="28">
        <v>16.72</v>
      </c>
      <c r="G246" s="27">
        <v>2.5537668551792601E-2</v>
      </c>
      <c r="H246" s="26">
        <v>2</v>
      </c>
      <c r="I246" s="90" t="s">
        <v>7499</v>
      </c>
      <c r="J246" s="94" t="s">
        <v>9017</v>
      </c>
      <c r="K246" s="94" t="s">
        <v>10537</v>
      </c>
      <c r="L246" s="29" t="s">
        <v>12055</v>
      </c>
      <c r="M246" s="30">
        <v>1</v>
      </c>
    </row>
    <row r="247" spans="1:13" ht="24.9" customHeight="1" x14ac:dyDescent="0.3">
      <c r="A247" s="25" t="s">
        <v>6452</v>
      </c>
      <c r="B247" s="26" t="s">
        <v>6442</v>
      </c>
      <c r="C247" s="26" t="s">
        <v>20</v>
      </c>
      <c r="D247" s="26">
        <v>1</v>
      </c>
      <c r="E247" s="27">
        <v>3.0000000000000001E-3</v>
      </c>
      <c r="F247" s="28">
        <v>17.57</v>
      </c>
      <c r="G247" s="27">
        <v>2.7122623673682199E-2</v>
      </c>
      <c r="H247" s="26">
        <v>3</v>
      </c>
      <c r="I247" s="90" t="s">
        <v>7534</v>
      </c>
      <c r="J247" s="94" t="s">
        <v>9052</v>
      </c>
      <c r="K247" s="94" t="s">
        <v>10572</v>
      </c>
      <c r="L247" s="29" t="s">
        <v>12090</v>
      </c>
      <c r="M247" s="30">
        <v>2</v>
      </c>
    </row>
    <row r="248" spans="1:13" ht="24.9" customHeight="1" x14ac:dyDescent="0.3">
      <c r="A248" s="25" t="s">
        <v>3656</v>
      </c>
      <c r="B248" s="26" t="s">
        <v>3649</v>
      </c>
      <c r="C248" s="26" t="s">
        <v>35</v>
      </c>
      <c r="D248" s="26">
        <v>1</v>
      </c>
      <c r="E248" s="27">
        <v>1E-3</v>
      </c>
      <c r="F248" s="28">
        <v>29.67</v>
      </c>
      <c r="G248" s="27">
        <v>1.29473606667579E-3</v>
      </c>
      <c r="H248" s="26">
        <v>2</v>
      </c>
      <c r="I248" s="90" t="s">
        <v>7993</v>
      </c>
      <c r="J248" s="94" t="s">
        <v>9511</v>
      </c>
      <c r="K248" s="94" t="s">
        <v>11031</v>
      </c>
      <c r="L248" s="29" t="s">
        <v>12549</v>
      </c>
      <c r="M248" s="30">
        <v>1</v>
      </c>
    </row>
    <row r="249" spans="1:13" ht="24.9" customHeight="1" x14ac:dyDescent="0.3">
      <c r="A249" s="25" t="s">
        <v>2216</v>
      </c>
      <c r="B249" s="26" t="s">
        <v>2215</v>
      </c>
      <c r="C249" s="26" t="s">
        <v>35</v>
      </c>
      <c r="D249" s="26">
        <v>1</v>
      </c>
      <c r="E249" s="27">
        <v>0</v>
      </c>
      <c r="F249" s="28">
        <v>23.3</v>
      </c>
      <c r="G249" s="27">
        <v>4.6662715039849497E-3</v>
      </c>
      <c r="H249" s="26">
        <v>3</v>
      </c>
      <c r="I249" s="90" t="s">
        <v>7752</v>
      </c>
      <c r="J249" s="94" t="s">
        <v>9270</v>
      </c>
      <c r="K249" s="94" t="s">
        <v>10790</v>
      </c>
      <c r="L249" s="29" t="s">
        <v>12308</v>
      </c>
      <c r="M249" s="30">
        <v>1</v>
      </c>
    </row>
    <row r="250" spans="1:13" ht="24.9" customHeight="1" x14ac:dyDescent="0.3">
      <c r="A250" s="25" t="s">
        <v>2414</v>
      </c>
      <c r="B250" s="26" t="s">
        <v>2383</v>
      </c>
      <c r="C250" s="26" t="s">
        <v>38</v>
      </c>
      <c r="D250" s="26">
        <v>1</v>
      </c>
      <c r="E250" s="27">
        <v>0</v>
      </c>
      <c r="F250" s="28">
        <v>39.51</v>
      </c>
      <c r="G250" s="27">
        <v>1.11678611141527E-4</v>
      </c>
      <c r="H250" s="26">
        <v>2</v>
      </c>
      <c r="I250" s="90" t="s">
        <v>8323</v>
      </c>
      <c r="J250" s="94" t="s">
        <v>9841</v>
      </c>
      <c r="K250" s="94" t="s">
        <v>11361</v>
      </c>
      <c r="L250" s="29" t="s">
        <v>12879</v>
      </c>
      <c r="M250" s="30">
        <v>1</v>
      </c>
    </row>
    <row r="251" spans="1:13" ht="24.9" customHeight="1" x14ac:dyDescent="0.3">
      <c r="A251" s="25" t="s">
        <v>6132</v>
      </c>
      <c r="B251" s="26" t="s">
        <v>6127</v>
      </c>
      <c r="C251" s="26" t="s">
        <v>32</v>
      </c>
      <c r="D251" s="26">
        <v>1</v>
      </c>
      <c r="E251" s="27">
        <v>0</v>
      </c>
      <c r="F251" s="28">
        <v>25.64</v>
      </c>
      <c r="G251" s="27">
        <v>5.4579555656160796E-3</v>
      </c>
      <c r="H251" s="26">
        <v>2</v>
      </c>
      <c r="I251" s="90" t="s">
        <v>7850</v>
      </c>
      <c r="J251" s="94" t="s">
        <v>9368</v>
      </c>
      <c r="K251" s="94" t="s">
        <v>10888</v>
      </c>
      <c r="L251" s="29" t="s">
        <v>12406</v>
      </c>
      <c r="M251" s="30">
        <v>1</v>
      </c>
    </row>
    <row r="252" spans="1:13" ht="24.9" customHeight="1" x14ac:dyDescent="0.3">
      <c r="A252" s="25" t="s">
        <v>4305</v>
      </c>
      <c r="B252" s="26" t="s">
        <v>4296</v>
      </c>
      <c r="C252" s="26" t="s">
        <v>35</v>
      </c>
      <c r="D252" s="26">
        <v>1</v>
      </c>
      <c r="E252" s="27">
        <v>0</v>
      </c>
      <c r="F252" s="28">
        <v>38.71</v>
      </c>
      <c r="G252" s="27">
        <v>1.4131533717587499E-4</v>
      </c>
      <c r="H252" s="26">
        <v>2</v>
      </c>
      <c r="I252" s="90" t="s">
        <v>8301</v>
      </c>
      <c r="J252" s="94" t="s">
        <v>9819</v>
      </c>
      <c r="K252" s="94" t="s">
        <v>11339</v>
      </c>
      <c r="L252" s="29" t="s">
        <v>12857</v>
      </c>
      <c r="M252" s="30">
        <v>1</v>
      </c>
    </row>
    <row r="253" spans="1:13" ht="24.9" customHeight="1" x14ac:dyDescent="0.3">
      <c r="A253" s="25" t="s">
        <v>455</v>
      </c>
      <c r="B253" s="26" t="s">
        <v>445</v>
      </c>
      <c r="C253" s="26" t="s">
        <v>20</v>
      </c>
      <c r="D253" s="26">
        <v>1</v>
      </c>
      <c r="E253" s="27">
        <v>0</v>
      </c>
      <c r="F253" s="28">
        <v>59.24</v>
      </c>
      <c r="G253" s="27">
        <v>1.18842014331244E-6</v>
      </c>
      <c r="H253" s="26">
        <v>2</v>
      </c>
      <c r="I253" s="90" t="s">
        <v>8722</v>
      </c>
      <c r="J253" s="94" t="s">
        <v>10241</v>
      </c>
      <c r="K253" s="94" t="s">
        <v>11760</v>
      </c>
      <c r="L253" s="29" t="s">
        <v>13279</v>
      </c>
      <c r="M253" s="30">
        <v>1</v>
      </c>
    </row>
    <row r="254" spans="1:13" ht="24.9" customHeight="1" x14ac:dyDescent="0.3">
      <c r="A254" s="31" t="s">
        <v>452</v>
      </c>
      <c r="B254" s="32" t="s">
        <v>445</v>
      </c>
      <c r="C254" s="32" t="s">
        <v>454</v>
      </c>
      <c r="D254" s="32">
        <v>1</v>
      </c>
      <c r="E254" s="33">
        <v>3.0000000000000001E-3</v>
      </c>
      <c r="F254" s="34">
        <v>19.57</v>
      </c>
      <c r="G254" s="33">
        <v>1.98734151582373E-2</v>
      </c>
      <c r="H254" s="32">
        <v>4</v>
      </c>
      <c r="I254" s="91" t="s">
        <v>7616</v>
      </c>
      <c r="J254" s="95" t="s">
        <v>9134</v>
      </c>
      <c r="K254" s="95" t="s">
        <v>10654</v>
      </c>
      <c r="L254" s="35" t="s">
        <v>12172</v>
      </c>
      <c r="M254" s="36">
        <v>1</v>
      </c>
    </row>
    <row r="255" spans="1:13" ht="24.9" customHeight="1" x14ac:dyDescent="0.3">
      <c r="A255" s="25" t="s">
        <v>1337</v>
      </c>
      <c r="B255" s="26" t="s">
        <v>1328</v>
      </c>
      <c r="C255" s="26" t="s">
        <v>38</v>
      </c>
      <c r="D255" s="26">
        <v>1</v>
      </c>
      <c r="E255" s="27">
        <v>0</v>
      </c>
      <c r="F255" s="28">
        <v>45.2</v>
      </c>
      <c r="G255" s="27">
        <v>5.5869106827437199E-5</v>
      </c>
      <c r="H255" s="26">
        <v>4</v>
      </c>
      <c r="I255" s="90" t="s">
        <v>8456</v>
      </c>
      <c r="J255" s="94" t="s">
        <v>9974</v>
      </c>
      <c r="K255" s="94" t="s">
        <v>11494</v>
      </c>
      <c r="L255" s="29" t="s">
        <v>13012</v>
      </c>
      <c r="M255" s="30">
        <v>1</v>
      </c>
    </row>
    <row r="256" spans="1:13" ht="24.9" customHeight="1" x14ac:dyDescent="0.3">
      <c r="A256" s="25" t="s">
        <v>3988</v>
      </c>
      <c r="B256" s="26" t="s">
        <v>3969</v>
      </c>
      <c r="C256" s="26" t="s">
        <v>468</v>
      </c>
      <c r="D256" s="26">
        <v>1</v>
      </c>
      <c r="E256" s="27">
        <v>0</v>
      </c>
      <c r="F256" s="28">
        <v>19.93</v>
      </c>
      <c r="G256" s="27">
        <v>1.8292476471672502E-2</v>
      </c>
      <c r="H256" s="26">
        <v>3</v>
      </c>
      <c r="I256" s="90" t="s">
        <v>7631</v>
      </c>
      <c r="J256" s="94" t="s">
        <v>9149</v>
      </c>
      <c r="K256" s="94" t="s">
        <v>10669</v>
      </c>
      <c r="L256" s="29" t="s">
        <v>12187</v>
      </c>
      <c r="M256" s="30">
        <v>1</v>
      </c>
    </row>
    <row r="257" spans="1:13" ht="24.9" customHeight="1" x14ac:dyDescent="0.3">
      <c r="A257" s="31" t="s">
        <v>158</v>
      </c>
      <c r="B257" s="32" t="s">
        <v>143</v>
      </c>
      <c r="C257" s="32" t="s">
        <v>56</v>
      </c>
      <c r="D257" s="32">
        <v>1</v>
      </c>
      <c r="E257" s="33">
        <v>0</v>
      </c>
      <c r="F257" s="34">
        <v>51.35</v>
      </c>
      <c r="G257" s="33">
        <v>1.31908415965003E-5</v>
      </c>
      <c r="H257" s="32">
        <v>2</v>
      </c>
      <c r="I257" s="91" t="s">
        <v>8595</v>
      </c>
      <c r="J257" s="95" t="s">
        <v>10114</v>
      </c>
      <c r="K257" s="95" t="s">
        <v>11633</v>
      </c>
      <c r="L257" s="35" t="s">
        <v>13152</v>
      </c>
      <c r="M257" s="36">
        <v>1</v>
      </c>
    </row>
    <row r="258" spans="1:13" ht="24.9" customHeight="1" x14ac:dyDescent="0.3">
      <c r="A258" s="31" t="s">
        <v>2150</v>
      </c>
      <c r="B258" s="32" t="s">
        <v>2129</v>
      </c>
      <c r="C258" s="32" t="s">
        <v>56</v>
      </c>
      <c r="D258" s="32">
        <v>1</v>
      </c>
      <c r="E258" s="33">
        <v>4.0000000000000001E-3</v>
      </c>
      <c r="F258" s="34">
        <v>19.8</v>
      </c>
      <c r="G258" s="33">
        <v>1.04464806542702E-2</v>
      </c>
      <c r="H258" s="32">
        <v>2</v>
      </c>
      <c r="I258" s="91" t="s">
        <v>7625</v>
      </c>
      <c r="J258" s="95" t="s">
        <v>9143</v>
      </c>
      <c r="K258" s="95" t="s">
        <v>10663</v>
      </c>
      <c r="L258" s="35" t="s">
        <v>12181</v>
      </c>
      <c r="M258" s="36">
        <v>1</v>
      </c>
    </row>
    <row r="259" spans="1:13" ht="24.9" customHeight="1" x14ac:dyDescent="0.3">
      <c r="A259" s="25" t="s">
        <v>5345</v>
      </c>
      <c r="B259" s="26" t="s">
        <v>5336</v>
      </c>
      <c r="C259" s="26" t="s">
        <v>114</v>
      </c>
      <c r="D259" s="26">
        <v>1</v>
      </c>
      <c r="E259" s="27">
        <v>0</v>
      </c>
      <c r="F259" s="28">
        <v>40.57</v>
      </c>
      <c r="G259" s="27">
        <v>1.0085509443151799E-4</v>
      </c>
      <c r="H259" s="26">
        <v>2</v>
      </c>
      <c r="I259" s="90" t="s">
        <v>8354</v>
      </c>
      <c r="J259" s="94" t="s">
        <v>9872</v>
      </c>
      <c r="K259" s="94" t="s">
        <v>11392</v>
      </c>
      <c r="L259" s="29" t="s">
        <v>12910</v>
      </c>
      <c r="M259" s="30">
        <v>1</v>
      </c>
    </row>
    <row r="260" spans="1:13" ht="24.9" customHeight="1" x14ac:dyDescent="0.3">
      <c r="A260" s="25" t="s">
        <v>6771</v>
      </c>
      <c r="B260" s="26" t="s">
        <v>6764</v>
      </c>
      <c r="C260" s="26" t="s">
        <v>32</v>
      </c>
      <c r="D260" s="26">
        <v>1</v>
      </c>
      <c r="E260" s="27">
        <v>0</v>
      </c>
      <c r="F260" s="28">
        <v>83.34</v>
      </c>
      <c r="G260" s="27">
        <v>1.01958322341983E-8</v>
      </c>
      <c r="H260" s="26">
        <v>2</v>
      </c>
      <c r="I260" s="90" t="s">
        <v>8911</v>
      </c>
      <c r="J260" s="94" t="s">
        <v>10431</v>
      </c>
      <c r="K260" s="94" t="s">
        <v>11949</v>
      </c>
      <c r="L260" s="29" t="s">
        <v>13469</v>
      </c>
      <c r="M260" s="30">
        <v>1</v>
      </c>
    </row>
    <row r="261" spans="1:13" ht="24.9" customHeight="1" x14ac:dyDescent="0.3">
      <c r="A261" s="25" t="s">
        <v>1046</v>
      </c>
      <c r="B261" s="26" t="s">
        <v>1019</v>
      </c>
      <c r="C261" s="26" t="s">
        <v>38</v>
      </c>
      <c r="D261" s="26">
        <v>1</v>
      </c>
      <c r="E261" s="27">
        <v>1E-3</v>
      </c>
      <c r="F261" s="28">
        <v>28.3</v>
      </c>
      <c r="G261" s="27">
        <v>2.66239509870277E-3</v>
      </c>
      <c r="H261" s="26">
        <v>2</v>
      </c>
      <c r="I261" s="90" t="s">
        <v>7942</v>
      </c>
      <c r="J261" s="94" t="s">
        <v>9460</v>
      </c>
      <c r="K261" s="94" t="s">
        <v>10980</v>
      </c>
      <c r="L261" s="29" t="s">
        <v>12498</v>
      </c>
      <c r="M261" s="30">
        <v>1</v>
      </c>
    </row>
    <row r="262" spans="1:13" ht="24.9" customHeight="1" x14ac:dyDescent="0.3">
      <c r="A262" s="31" t="s">
        <v>5292</v>
      </c>
      <c r="B262" s="32" t="s">
        <v>5270</v>
      </c>
      <c r="C262" s="32" t="s">
        <v>20</v>
      </c>
      <c r="D262" s="32">
        <v>1</v>
      </c>
      <c r="E262" s="33">
        <v>0</v>
      </c>
      <c r="F262" s="34">
        <v>56.64</v>
      </c>
      <c r="G262" s="33">
        <v>4.7689490306033301E-6</v>
      </c>
      <c r="H262" s="32">
        <v>2</v>
      </c>
      <c r="I262" s="91" t="s">
        <v>8687</v>
      </c>
      <c r="J262" s="95" t="s">
        <v>10206</v>
      </c>
      <c r="K262" s="95" t="s">
        <v>11725</v>
      </c>
      <c r="L262" s="35" t="s">
        <v>13244</v>
      </c>
      <c r="M262" s="36">
        <v>1</v>
      </c>
    </row>
    <row r="263" spans="1:13" ht="24.9" customHeight="1" x14ac:dyDescent="0.3">
      <c r="A263" s="31" t="s">
        <v>7015</v>
      </c>
      <c r="B263" s="32" t="s">
        <v>6985</v>
      </c>
      <c r="C263" s="32" t="s">
        <v>371</v>
      </c>
      <c r="D263" s="32">
        <v>1</v>
      </c>
      <c r="E263" s="33">
        <v>2E-3</v>
      </c>
      <c r="F263" s="34">
        <v>27.78</v>
      </c>
      <c r="G263" s="33">
        <v>4.0847556707501002E-3</v>
      </c>
      <c r="H263" s="32">
        <v>2</v>
      </c>
      <c r="I263" s="91" t="s">
        <v>7919</v>
      </c>
      <c r="J263" s="95" t="s">
        <v>9437</v>
      </c>
      <c r="K263" s="95" t="s">
        <v>10957</v>
      </c>
      <c r="L263" s="35" t="s">
        <v>12475</v>
      </c>
      <c r="M263" s="36">
        <v>1</v>
      </c>
    </row>
    <row r="264" spans="1:13" ht="24.9" customHeight="1" x14ac:dyDescent="0.3">
      <c r="A264" s="25" t="s">
        <v>2761</v>
      </c>
      <c r="B264" s="26" t="s">
        <v>2753</v>
      </c>
      <c r="C264" s="26" t="s">
        <v>114</v>
      </c>
      <c r="D264" s="26">
        <v>1</v>
      </c>
      <c r="E264" s="27">
        <v>2E-3</v>
      </c>
      <c r="F264" s="28">
        <v>29.46</v>
      </c>
      <c r="G264" s="27">
        <v>1.86846059933867E-3</v>
      </c>
      <c r="H264" s="26">
        <v>2</v>
      </c>
      <c r="I264" s="90" t="s">
        <v>7980</v>
      </c>
      <c r="J264" s="94" t="s">
        <v>9498</v>
      </c>
      <c r="K264" s="94" t="s">
        <v>11018</v>
      </c>
      <c r="L264" s="29" t="s">
        <v>12536</v>
      </c>
      <c r="M264" s="30">
        <v>1</v>
      </c>
    </row>
    <row r="265" spans="1:13" ht="24.9" customHeight="1" x14ac:dyDescent="0.3">
      <c r="A265" s="25" t="s">
        <v>6185</v>
      </c>
      <c r="B265" s="26" t="s">
        <v>6176</v>
      </c>
      <c r="C265" s="26" t="s">
        <v>6187</v>
      </c>
      <c r="D265" s="26">
        <v>1</v>
      </c>
      <c r="E265" s="27">
        <v>0</v>
      </c>
      <c r="F265" s="28">
        <v>32.74</v>
      </c>
      <c r="G265" s="27">
        <v>7.4495156297351198E-4</v>
      </c>
      <c r="H265" s="26">
        <v>2</v>
      </c>
      <c r="I265" s="90" t="s">
        <v>8104</v>
      </c>
      <c r="J265" s="94" t="s">
        <v>9622</v>
      </c>
      <c r="K265" s="94" t="s">
        <v>11142</v>
      </c>
      <c r="L265" s="29" t="s">
        <v>12660</v>
      </c>
      <c r="M265" s="30">
        <v>1</v>
      </c>
    </row>
    <row r="266" spans="1:13" ht="24.9" customHeight="1" x14ac:dyDescent="0.3">
      <c r="A266" s="25" t="s">
        <v>4032</v>
      </c>
      <c r="B266" s="26" t="s">
        <v>4030</v>
      </c>
      <c r="C266" s="26" t="s">
        <v>1611</v>
      </c>
      <c r="D266" s="26">
        <v>1</v>
      </c>
      <c r="E266" s="27">
        <v>0</v>
      </c>
      <c r="F266" s="28">
        <v>37.53</v>
      </c>
      <c r="G266" s="27">
        <v>1.7618543552124299E-4</v>
      </c>
      <c r="H266" s="26">
        <v>2</v>
      </c>
      <c r="I266" s="90" t="s">
        <v>8262</v>
      </c>
      <c r="J266" s="94" t="s">
        <v>9780</v>
      </c>
      <c r="K266" s="94" t="s">
        <v>11300</v>
      </c>
      <c r="L266" s="29" t="s">
        <v>12818</v>
      </c>
      <c r="M266" s="30">
        <v>1</v>
      </c>
    </row>
    <row r="267" spans="1:13" ht="24.9" customHeight="1" x14ac:dyDescent="0.3">
      <c r="A267" s="25" t="s">
        <v>4387</v>
      </c>
      <c r="B267" s="26" t="s">
        <v>4344</v>
      </c>
      <c r="C267" s="26" t="s">
        <v>20</v>
      </c>
      <c r="D267" s="26">
        <v>1</v>
      </c>
      <c r="E267" s="27">
        <v>0</v>
      </c>
      <c r="F267" s="28">
        <v>34.770000000000003</v>
      </c>
      <c r="G267" s="27">
        <v>4.3345433659220501E-4</v>
      </c>
      <c r="H267" s="26">
        <v>2</v>
      </c>
      <c r="I267" s="90" t="s">
        <v>8180</v>
      </c>
      <c r="J267" s="94" t="s">
        <v>9698</v>
      </c>
      <c r="K267" s="94" t="s">
        <v>11218</v>
      </c>
      <c r="L267" s="29" t="s">
        <v>12736</v>
      </c>
      <c r="M267" s="30">
        <v>1</v>
      </c>
    </row>
    <row r="268" spans="1:13" ht="24.9" customHeight="1" x14ac:dyDescent="0.3">
      <c r="A268" s="25" t="s">
        <v>2603</v>
      </c>
      <c r="B268" s="26" t="s">
        <v>2596</v>
      </c>
      <c r="C268" s="26" t="s">
        <v>123</v>
      </c>
      <c r="D268" s="26">
        <v>1</v>
      </c>
      <c r="E268" s="27">
        <v>0</v>
      </c>
      <c r="F268" s="28">
        <v>31.15</v>
      </c>
      <c r="G268" s="27">
        <v>1.30451453191509E-3</v>
      </c>
      <c r="H268" s="26">
        <v>2</v>
      </c>
      <c r="I268" s="90" t="s">
        <v>8035</v>
      </c>
      <c r="J268" s="94" t="s">
        <v>9553</v>
      </c>
      <c r="K268" s="94" t="s">
        <v>11073</v>
      </c>
      <c r="L268" s="29" t="s">
        <v>12591</v>
      </c>
      <c r="M268" s="30">
        <v>1</v>
      </c>
    </row>
    <row r="269" spans="1:13" ht="24.9" customHeight="1" x14ac:dyDescent="0.3">
      <c r="A269" s="25" t="s">
        <v>2902</v>
      </c>
      <c r="B269" s="26" t="s">
        <v>2869</v>
      </c>
      <c r="C269" s="26" t="s">
        <v>123</v>
      </c>
      <c r="D269" s="26">
        <v>1</v>
      </c>
      <c r="E269" s="27">
        <v>0</v>
      </c>
      <c r="F269" s="28">
        <v>57.92</v>
      </c>
      <c r="G269" s="27">
        <v>2.42153783523973E-6</v>
      </c>
      <c r="H269" s="26">
        <v>2</v>
      </c>
      <c r="I269" s="90" t="s">
        <v>8706</v>
      </c>
      <c r="J269" s="94" t="s">
        <v>10225</v>
      </c>
      <c r="K269" s="94" t="s">
        <v>11744</v>
      </c>
      <c r="L269" s="29" t="s">
        <v>13263</v>
      </c>
      <c r="M269" s="30">
        <v>1</v>
      </c>
    </row>
    <row r="270" spans="1:13" ht="24.9" customHeight="1" x14ac:dyDescent="0.3">
      <c r="A270" s="25" t="s">
        <v>4429</v>
      </c>
      <c r="B270" s="26" t="s">
        <v>4425</v>
      </c>
      <c r="C270" s="26" t="s">
        <v>123</v>
      </c>
      <c r="D270" s="26">
        <v>1</v>
      </c>
      <c r="E270" s="27">
        <v>1.2999999999999999E-2</v>
      </c>
      <c r="F270" s="28">
        <v>27.85</v>
      </c>
      <c r="G270" s="27">
        <v>1.6367034743941899E-3</v>
      </c>
      <c r="H270" s="26">
        <v>2</v>
      </c>
      <c r="I270" s="90" t="s">
        <v>7920</v>
      </c>
      <c r="J270" s="94" t="s">
        <v>9438</v>
      </c>
      <c r="K270" s="94" t="s">
        <v>10958</v>
      </c>
      <c r="L270" s="29" t="s">
        <v>12476</v>
      </c>
      <c r="M270" s="30">
        <v>1</v>
      </c>
    </row>
    <row r="271" spans="1:13" ht="24.9" customHeight="1" x14ac:dyDescent="0.3">
      <c r="A271" s="25" t="s">
        <v>2554</v>
      </c>
      <c r="B271" s="26" t="s">
        <v>2548</v>
      </c>
      <c r="C271" s="26" t="s">
        <v>20</v>
      </c>
      <c r="D271" s="26">
        <v>1</v>
      </c>
      <c r="E271" s="27">
        <v>0</v>
      </c>
      <c r="F271" s="28">
        <v>57.15</v>
      </c>
      <c r="G271" s="27">
        <v>3.9514260720414196E-6</v>
      </c>
      <c r="H271" s="26">
        <v>2</v>
      </c>
      <c r="I271" s="90" t="s">
        <v>8697</v>
      </c>
      <c r="J271" s="94" t="s">
        <v>10216</v>
      </c>
      <c r="K271" s="94" t="s">
        <v>11735</v>
      </c>
      <c r="L271" s="29" t="s">
        <v>13254</v>
      </c>
      <c r="M271" s="30">
        <v>2</v>
      </c>
    </row>
    <row r="272" spans="1:13" ht="24.9" customHeight="1" x14ac:dyDescent="0.3">
      <c r="A272" s="25" t="s">
        <v>6396</v>
      </c>
      <c r="B272" s="26" t="s">
        <v>6369</v>
      </c>
      <c r="C272" s="26" t="s">
        <v>123</v>
      </c>
      <c r="D272" s="26">
        <v>1</v>
      </c>
      <c r="E272" s="27">
        <v>4.0000000000000001E-3</v>
      </c>
      <c r="F272" s="28">
        <v>25.57</v>
      </c>
      <c r="G272" s="27">
        <v>2.7667505460786802E-3</v>
      </c>
      <c r="H272" s="26">
        <v>2</v>
      </c>
      <c r="I272" s="90" t="s">
        <v>7846</v>
      </c>
      <c r="J272" s="94" t="s">
        <v>9364</v>
      </c>
      <c r="K272" s="94" t="s">
        <v>10884</v>
      </c>
      <c r="L272" s="29" t="s">
        <v>12402</v>
      </c>
      <c r="M272" s="30">
        <v>1</v>
      </c>
    </row>
    <row r="273" spans="1:13" ht="24.9" customHeight="1" x14ac:dyDescent="0.3">
      <c r="A273" s="25" t="s">
        <v>6393</v>
      </c>
      <c r="B273" s="26" t="s">
        <v>6369</v>
      </c>
      <c r="C273" s="26" t="s">
        <v>123</v>
      </c>
      <c r="D273" s="26">
        <v>1</v>
      </c>
      <c r="E273" s="27">
        <v>3.0000000000000001E-3</v>
      </c>
      <c r="F273" s="28">
        <v>31.24</v>
      </c>
      <c r="G273" s="27">
        <v>1.80389494564369E-3</v>
      </c>
      <c r="H273" s="26">
        <v>2</v>
      </c>
      <c r="I273" s="90" t="s">
        <v>8040</v>
      </c>
      <c r="J273" s="94" t="s">
        <v>9558</v>
      </c>
      <c r="K273" s="94" t="s">
        <v>11078</v>
      </c>
      <c r="L273" s="29" t="s">
        <v>12596</v>
      </c>
      <c r="M273" s="30">
        <v>1</v>
      </c>
    </row>
    <row r="274" spans="1:13" ht="24.9" customHeight="1" x14ac:dyDescent="0.3">
      <c r="A274" s="25" t="s">
        <v>5315</v>
      </c>
      <c r="B274" s="26" t="s">
        <v>5270</v>
      </c>
      <c r="C274" s="26" t="s">
        <v>5317</v>
      </c>
      <c r="D274" s="26">
        <v>1</v>
      </c>
      <c r="E274" s="27">
        <v>0</v>
      </c>
      <c r="F274" s="28">
        <v>28.14</v>
      </c>
      <c r="G274" s="27">
        <v>2.2251946250589801E-3</v>
      </c>
      <c r="H274" s="26">
        <v>3</v>
      </c>
      <c r="I274" s="90" t="s">
        <v>7934</v>
      </c>
      <c r="J274" s="94" t="s">
        <v>9452</v>
      </c>
      <c r="K274" s="94" t="s">
        <v>10972</v>
      </c>
      <c r="L274" s="29" t="s">
        <v>12490</v>
      </c>
      <c r="M274" s="30">
        <v>2</v>
      </c>
    </row>
    <row r="275" spans="1:13" ht="24.9" customHeight="1" x14ac:dyDescent="0.3">
      <c r="A275" s="25" t="s">
        <v>6893</v>
      </c>
      <c r="B275" s="26" t="s">
        <v>6887</v>
      </c>
      <c r="C275" s="26" t="s">
        <v>123</v>
      </c>
      <c r="D275" s="26">
        <v>1</v>
      </c>
      <c r="E275" s="27">
        <v>1E-3</v>
      </c>
      <c r="F275" s="28">
        <v>27.94</v>
      </c>
      <c r="G275" s="27">
        <v>1.84798244096481E-3</v>
      </c>
      <c r="H275" s="26">
        <v>2</v>
      </c>
      <c r="I275" s="90" t="s">
        <v>7922</v>
      </c>
      <c r="J275" s="94" t="s">
        <v>9440</v>
      </c>
      <c r="K275" s="94" t="s">
        <v>10960</v>
      </c>
      <c r="L275" s="29" t="s">
        <v>12478</v>
      </c>
      <c r="M275" s="30">
        <v>1</v>
      </c>
    </row>
    <row r="276" spans="1:13" ht="24.9" customHeight="1" x14ac:dyDescent="0.3">
      <c r="A276" s="31" t="s">
        <v>3808</v>
      </c>
      <c r="B276" s="32" t="s">
        <v>7276</v>
      </c>
      <c r="C276" s="32" t="s">
        <v>123</v>
      </c>
      <c r="D276" s="32">
        <v>1</v>
      </c>
      <c r="E276" s="33">
        <v>0</v>
      </c>
      <c r="F276" s="34">
        <v>39.26</v>
      </c>
      <c r="G276" s="33">
        <v>1.8972299970674601E-4</v>
      </c>
      <c r="H276" s="32">
        <v>2</v>
      </c>
      <c r="I276" s="91" t="s">
        <v>8315</v>
      </c>
      <c r="J276" s="95" t="s">
        <v>9833</v>
      </c>
      <c r="K276" s="95" t="s">
        <v>11353</v>
      </c>
      <c r="L276" s="35" t="s">
        <v>12871</v>
      </c>
      <c r="M276" s="36">
        <v>1</v>
      </c>
    </row>
    <row r="277" spans="1:13" ht="24.9" customHeight="1" x14ac:dyDescent="0.3">
      <c r="A277" s="25" t="s">
        <v>6713</v>
      </c>
      <c r="B277" s="26" t="s">
        <v>6711</v>
      </c>
      <c r="C277" s="26" t="s">
        <v>123</v>
      </c>
      <c r="D277" s="26">
        <v>1</v>
      </c>
      <c r="E277" s="27">
        <v>1E-3</v>
      </c>
      <c r="F277" s="28">
        <v>20.67</v>
      </c>
      <c r="G277" s="27">
        <v>1.7140756904607399E-2</v>
      </c>
      <c r="H277" s="26">
        <v>2</v>
      </c>
      <c r="I277" s="90" t="s">
        <v>7668</v>
      </c>
      <c r="J277" s="94" t="s">
        <v>9186</v>
      </c>
      <c r="K277" s="94" t="s">
        <v>10706</v>
      </c>
      <c r="L277" s="29" t="s">
        <v>12224</v>
      </c>
      <c r="M277" s="30">
        <v>1</v>
      </c>
    </row>
    <row r="278" spans="1:13" ht="24.9" customHeight="1" x14ac:dyDescent="0.3">
      <c r="A278" s="31" t="s">
        <v>3269</v>
      </c>
      <c r="B278" s="32" t="s">
        <v>3264</v>
      </c>
      <c r="C278" s="32" t="s">
        <v>123</v>
      </c>
      <c r="D278" s="32">
        <v>1</v>
      </c>
      <c r="E278" s="33">
        <v>8.0000000000000002E-3</v>
      </c>
      <c r="F278" s="34">
        <v>33.9</v>
      </c>
      <c r="G278" s="33">
        <v>5.0922534725514096E-4</v>
      </c>
      <c r="H278" s="32">
        <v>2</v>
      </c>
      <c r="I278" s="91" t="s">
        <v>8152</v>
      </c>
      <c r="J278" s="95" t="s">
        <v>9670</v>
      </c>
      <c r="K278" s="95" t="s">
        <v>11190</v>
      </c>
      <c r="L278" s="35" t="s">
        <v>12708</v>
      </c>
      <c r="M278" s="36">
        <v>1</v>
      </c>
    </row>
    <row r="279" spans="1:13" ht="24.9" customHeight="1" x14ac:dyDescent="0.3">
      <c r="A279" s="25" t="s">
        <v>4324</v>
      </c>
      <c r="B279" s="37" t="s">
        <v>4307</v>
      </c>
      <c r="C279" s="37" t="s">
        <v>123</v>
      </c>
      <c r="D279" s="37">
        <v>1</v>
      </c>
      <c r="E279" s="38">
        <v>2E-3</v>
      </c>
      <c r="F279" s="37">
        <v>17</v>
      </c>
      <c r="G279" s="38">
        <v>0.02</v>
      </c>
      <c r="H279" s="37">
        <v>2</v>
      </c>
      <c r="I279" s="92" t="s">
        <v>7512</v>
      </c>
      <c r="J279" s="96" t="s">
        <v>9030</v>
      </c>
      <c r="K279" s="96" t="s">
        <v>10550</v>
      </c>
      <c r="L279" s="99" t="s">
        <v>12068</v>
      </c>
      <c r="M279" s="39">
        <v>1</v>
      </c>
    </row>
    <row r="280" spans="1:13" ht="24.9" customHeight="1" x14ac:dyDescent="0.3">
      <c r="A280" s="25" t="s">
        <v>4321</v>
      </c>
      <c r="B280" s="26" t="s">
        <v>4307</v>
      </c>
      <c r="C280" s="26" t="s">
        <v>123</v>
      </c>
      <c r="D280" s="26">
        <v>1</v>
      </c>
      <c r="E280" s="27">
        <v>0</v>
      </c>
      <c r="F280" s="28">
        <v>32.72</v>
      </c>
      <c r="G280" s="27">
        <v>6.1474901330651804E-4</v>
      </c>
      <c r="H280" s="26">
        <v>3</v>
      </c>
      <c r="I280" s="90" t="s">
        <v>8103</v>
      </c>
      <c r="J280" s="94" t="s">
        <v>9621</v>
      </c>
      <c r="K280" s="94" t="s">
        <v>11141</v>
      </c>
      <c r="L280" s="29" t="s">
        <v>12659</v>
      </c>
      <c r="M280" s="30">
        <v>2</v>
      </c>
    </row>
    <row r="281" spans="1:13" ht="24.9" customHeight="1" x14ac:dyDescent="0.3">
      <c r="A281" s="25" t="s">
        <v>5917</v>
      </c>
      <c r="B281" s="26" t="s">
        <v>5902</v>
      </c>
      <c r="C281" s="26" t="s">
        <v>32</v>
      </c>
      <c r="D281" s="26">
        <v>1</v>
      </c>
      <c r="E281" s="27">
        <v>0</v>
      </c>
      <c r="F281" s="28">
        <v>73.81</v>
      </c>
      <c r="G281" s="27">
        <v>9.7738993466095298E-8</v>
      </c>
      <c r="H281" s="26">
        <v>2</v>
      </c>
      <c r="I281" s="90" t="s">
        <v>8868</v>
      </c>
      <c r="J281" s="94" t="s">
        <v>10388</v>
      </c>
      <c r="K281" s="94" t="s">
        <v>11906</v>
      </c>
      <c r="L281" s="29" t="s">
        <v>13426</v>
      </c>
      <c r="M281" s="30">
        <v>1</v>
      </c>
    </row>
    <row r="282" spans="1:13" ht="24.9" customHeight="1" x14ac:dyDescent="0.3">
      <c r="A282" s="25" t="s">
        <v>7209</v>
      </c>
      <c r="B282" s="26" t="s">
        <v>7199</v>
      </c>
      <c r="C282" s="26" t="s">
        <v>32</v>
      </c>
      <c r="D282" s="26">
        <v>1</v>
      </c>
      <c r="E282" s="27">
        <v>0</v>
      </c>
      <c r="F282" s="28">
        <v>17.760000000000002</v>
      </c>
      <c r="G282" s="27">
        <v>3.0148971768475901E-2</v>
      </c>
      <c r="H282" s="26">
        <v>3</v>
      </c>
      <c r="I282" s="90" t="s">
        <v>7541</v>
      </c>
      <c r="J282" s="94" t="s">
        <v>9059</v>
      </c>
      <c r="K282" s="94" t="s">
        <v>10579</v>
      </c>
      <c r="L282" s="29" t="s">
        <v>12097</v>
      </c>
      <c r="M282" s="30">
        <v>1</v>
      </c>
    </row>
    <row r="283" spans="1:13" ht="24.9" customHeight="1" x14ac:dyDescent="0.3">
      <c r="A283" s="25" t="s">
        <v>3281</v>
      </c>
      <c r="B283" s="26" t="s">
        <v>3274</v>
      </c>
      <c r="C283" s="26" t="s">
        <v>371</v>
      </c>
      <c r="D283" s="26">
        <v>1</v>
      </c>
      <c r="E283" s="27">
        <v>1E-3</v>
      </c>
      <c r="F283" s="28">
        <v>39.4</v>
      </c>
      <c r="G283" s="27">
        <v>1.37778434579626E-4</v>
      </c>
      <c r="H283" s="26">
        <v>2</v>
      </c>
      <c r="I283" s="90" t="s">
        <v>8319</v>
      </c>
      <c r="J283" s="94" t="s">
        <v>9837</v>
      </c>
      <c r="K283" s="94" t="s">
        <v>11357</v>
      </c>
      <c r="L283" s="29" t="s">
        <v>12875</v>
      </c>
      <c r="M283" s="30">
        <v>1</v>
      </c>
    </row>
    <row r="284" spans="1:13" ht="24.9" customHeight="1" x14ac:dyDescent="0.3">
      <c r="A284" s="25" t="s">
        <v>2917</v>
      </c>
      <c r="B284" s="26" t="s">
        <v>2906</v>
      </c>
      <c r="C284" s="26" t="s">
        <v>56</v>
      </c>
      <c r="D284" s="26">
        <v>1</v>
      </c>
      <c r="E284" s="27">
        <v>1E-3</v>
      </c>
      <c r="F284" s="28">
        <v>32.03</v>
      </c>
      <c r="G284" s="27">
        <v>1.37855050227914E-3</v>
      </c>
      <c r="H284" s="26">
        <v>2</v>
      </c>
      <c r="I284" s="90" t="s">
        <v>8074</v>
      </c>
      <c r="J284" s="94" t="s">
        <v>9592</v>
      </c>
      <c r="K284" s="94" t="s">
        <v>11112</v>
      </c>
      <c r="L284" s="29" t="s">
        <v>12630</v>
      </c>
      <c r="M284" s="30">
        <v>1</v>
      </c>
    </row>
    <row r="285" spans="1:13" ht="24.9" customHeight="1" x14ac:dyDescent="0.3">
      <c r="A285" s="25" t="s">
        <v>2148</v>
      </c>
      <c r="B285" s="26" t="s">
        <v>2129</v>
      </c>
      <c r="C285" s="26" t="s">
        <v>114</v>
      </c>
      <c r="D285" s="26">
        <v>1</v>
      </c>
      <c r="E285" s="27">
        <v>0</v>
      </c>
      <c r="F285" s="28">
        <v>58.8</v>
      </c>
      <c r="G285" s="27">
        <v>2.7024263140406399E-6</v>
      </c>
      <c r="H285" s="26">
        <v>2</v>
      </c>
      <c r="I285" s="90" t="s">
        <v>8716</v>
      </c>
      <c r="J285" s="94" t="s">
        <v>10235</v>
      </c>
      <c r="K285" s="94" t="s">
        <v>11754</v>
      </c>
      <c r="L285" s="29" t="s">
        <v>13273</v>
      </c>
      <c r="M285" s="30">
        <v>1</v>
      </c>
    </row>
    <row r="286" spans="1:13" ht="24.9" customHeight="1" x14ac:dyDescent="0.3">
      <c r="A286" s="25" t="s">
        <v>6271</v>
      </c>
      <c r="B286" s="26" t="s">
        <v>6265</v>
      </c>
      <c r="C286" s="26" t="s">
        <v>114</v>
      </c>
      <c r="D286" s="26">
        <v>1</v>
      </c>
      <c r="E286" s="27">
        <v>0</v>
      </c>
      <c r="F286" s="28">
        <v>62.4</v>
      </c>
      <c r="G286" s="27">
        <v>8.9193190287259395E-7</v>
      </c>
      <c r="H286" s="26">
        <v>2</v>
      </c>
      <c r="I286" s="90" t="s">
        <v>8765</v>
      </c>
      <c r="J286" s="94" t="s">
        <v>10285</v>
      </c>
      <c r="K286" s="94" t="s">
        <v>11803</v>
      </c>
      <c r="L286" s="29" t="s">
        <v>13323</v>
      </c>
      <c r="M286" s="30">
        <v>1</v>
      </c>
    </row>
    <row r="287" spans="1:13" ht="24.9" customHeight="1" x14ac:dyDescent="0.3">
      <c r="A287" s="25" t="s">
        <v>2066</v>
      </c>
      <c r="B287" s="26" t="s">
        <v>2042</v>
      </c>
      <c r="C287" s="26" t="s">
        <v>35</v>
      </c>
      <c r="D287" s="26">
        <v>1</v>
      </c>
      <c r="E287" s="27">
        <v>0</v>
      </c>
      <c r="F287" s="28">
        <v>18.260000000000002</v>
      </c>
      <c r="G287" s="27">
        <v>1.4892582147145899E-2</v>
      </c>
      <c r="H287" s="26">
        <v>3</v>
      </c>
      <c r="I287" s="90" t="s">
        <v>7563</v>
      </c>
      <c r="J287" s="94" t="s">
        <v>9081</v>
      </c>
      <c r="K287" s="94" t="s">
        <v>10601</v>
      </c>
      <c r="L287" s="29" t="s">
        <v>12119</v>
      </c>
      <c r="M287" s="30">
        <v>2</v>
      </c>
    </row>
    <row r="288" spans="1:13" ht="24.9" customHeight="1" x14ac:dyDescent="0.3">
      <c r="A288" s="25" t="s">
        <v>6391</v>
      </c>
      <c r="B288" s="26" t="s">
        <v>6369</v>
      </c>
      <c r="C288" s="26" t="s">
        <v>371</v>
      </c>
      <c r="D288" s="26">
        <v>1</v>
      </c>
      <c r="E288" s="27">
        <v>0</v>
      </c>
      <c r="F288" s="28">
        <v>35.159999999999997</v>
      </c>
      <c r="G288" s="27">
        <v>4.7242372339233797E-4</v>
      </c>
      <c r="H288" s="26">
        <v>2</v>
      </c>
      <c r="I288" s="90" t="s">
        <v>8200</v>
      </c>
      <c r="J288" s="94" t="s">
        <v>9718</v>
      </c>
      <c r="K288" s="94" t="s">
        <v>11238</v>
      </c>
      <c r="L288" s="29" t="s">
        <v>12756</v>
      </c>
      <c r="M288" s="30">
        <v>1</v>
      </c>
    </row>
    <row r="289" spans="1:13" ht="24.9" customHeight="1" x14ac:dyDescent="0.3">
      <c r="A289" s="25" t="s">
        <v>6558</v>
      </c>
      <c r="B289" s="26" t="s">
        <v>6556</v>
      </c>
      <c r="C289" s="26" t="s">
        <v>32</v>
      </c>
      <c r="D289" s="26">
        <v>1</v>
      </c>
      <c r="E289" s="27">
        <v>0</v>
      </c>
      <c r="F289" s="28">
        <v>48.5</v>
      </c>
      <c r="G289" s="27">
        <v>1.6950450535473101E-5</v>
      </c>
      <c r="H289" s="26">
        <v>2</v>
      </c>
      <c r="I289" s="90" t="s">
        <v>8525</v>
      </c>
      <c r="J289" s="94" t="s">
        <v>10043</v>
      </c>
      <c r="K289" s="94" t="s">
        <v>11563</v>
      </c>
      <c r="L289" s="29" t="s">
        <v>13081</v>
      </c>
      <c r="M289" s="30">
        <v>1</v>
      </c>
    </row>
    <row r="290" spans="1:13" ht="24.9" customHeight="1" x14ac:dyDescent="0.3">
      <c r="A290" s="25" t="s">
        <v>543</v>
      </c>
      <c r="B290" s="26" t="s">
        <v>538</v>
      </c>
      <c r="C290" s="26" t="s">
        <v>38</v>
      </c>
      <c r="D290" s="26">
        <v>1</v>
      </c>
      <c r="E290" s="27">
        <v>1E-3</v>
      </c>
      <c r="F290" s="28">
        <v>17.22</v>
      </c>
      <c r="G290" s="27">
        <v>3.0347294739378399E-2</v>
      </c>
      <c r="H290" s="26">
        <v>2</v>
      </c>
      <c r="I290" s="90" t="s">
        <v>7522</v>
      </c>
      <c r="J290" s="94" t="s">
        <v>9040</v>
      </c>
      <c r="K290" s="94" t="s">
        <v>10560</v>
      </c>
      <c r="L290" s="29" t="s">
        <v>12078</v>
      </c>
      <c r="M290" s="30">
        <v>1</v>
      </c>
    </row>
    <row r="291" spans="1:13" ht="24.9" customHeight="1" x14ac:dyDescent="0.3">
      <c r="A291" s="25" t="s">
        <v>3985</v>
      </c>
      <c r="B291" s="26" t="s">
        <v>3969</v>
      </c>
      <c r="C291" s="26" t="s">
        <v>3987</v>
      </c>
      <c r="D291" s="26">
        <v>1</v>
      </c>
      <c r="E291" s="27">
        <v>0</v>
      </c>
      <c r="F291" s="28">
        <v>37.119999999999997</v>
      </c>
      <c r="G291" s="27">
        <v>2.2320187592317001E-4</v>
      </c>
      <c r="H291" s="26">
        <v>3</v>
      </c>
      <c r="I291" s="90" t="s">
        <v>8256</v>
      </c>
      <c r="J291" s="94" t="s">
        <v>9774</v>
      </c>
      <c r="K291" s="94" t="s">
        <v>11294</v>
      </c>
      <c r="L291" s="29" t="s">
        <v>12812</v>
      </c>
      <c r="M291" s="30">
        <v>1</v>
      </c>
    </row>
    <row r="292" spans="1:13" ht="24.9" customHeight="1" x14ac:dyDescent="0.3">
      <c r="A292" s="25" t="s">
        <v>1296</v>
      </c>
      <c r="B292" s="26" t="s">
        <v>1282</v>
      </c>
      <c r="C292" s="26" t="s">
        <v>32</v>
      </c>
      <c r="D292" s="26">
        <v>1</v>
      </c>
      <c r="E292" s="27">
        <v>0</v>
      </c>
      <c r="F292" s="28">
        <v>39.130000000000003</v>
      </c>
      <c r="G292" s="27">
        <v>1.21890540918438E-4</v>
      </c>
      <c r="H292" s="26">
        <v>2</v>
      </c>
      <c r="I292" s="90" t="s">
        <v>8313</v>
      </c>
      <c r="J292" s="94" t="s">
        <v>9831</v>
      </c>
      <c r="K292" s="94" t="s">
        <v>11351</v>
      </c>
      <c r="L292" s="29" t="s">
        <v>12869</v>
      </c>
      <c r="M292" s="30">
        <v>1</v>
      </c>
    </row>
    <row r="293" spans="1:13" ht="24.9" customHeight="1" x14ac:dyDescent="0.3">
      <c r="A293" s="25" t="s">
        <v>3865</v>
      </c>
      <c r="B293" s="26" t="s">
        <v>3864</v>
      </c>
      <c r="C293" s="26" t="s">
        <v>114</v>
      </c>
      <c r="D293" s="26">
        <v>1</v>
      </c>
      <c r="E293" s="27">
        <v>1E-3</v>
      </c>
      <c r="F293" s="28">
        <v>28.69</v>
      </c>
      <c r="G293" s="27">
        <v>1.34886971622246E-3</v>
      </c>
      <c r="H293" s="26">
        <v>2</v>
      </c>
      <c r="I293" s="90" t="s">
        <v>7957</v>
      </c>
      <c r="J293" s="94" t="s">
        <v>9475</v>
      </c>
      <c r="K293" s="94" t="s">
        <v>10995</v>
      </c>
      <c r="L293" s="29" t="s">
        <v>12513</v>
      </c>
      <c r="M293" s="30">
        <v>1</v>
      </c>
    </row>
    <row r="294" spans="1:13" ht="24.9" customHeight="1" x14ac:dyDescent="0.3">
      <c r="A294" s="25" t="s">
        <v>7013</v>
      </c>
      <c r="B294" s="26" t="s">
        <v>6985</v>
      </c>
      <c r="C294" s="26" t="s">
        <v>3174</v>
      </c>
      <c r="D294" s="26">
        <v>1</v>
      </c>
      <c r="E294" s="27">
        <v>0</v>
      </c>
      <c r="F294" s="28">
        <v>27.58</v>
      </c>
      <c r="G294" s="27">
        <v>3.14247987525691E-3</v>
      </c>
      <c r="H294" s="26">
        <v>2</v>
      </c>
      <c r="I294" s="90" t="s">
        <v>7911</v>
      </c>
      <c r="J294" s="94" t="s">
        <v>9429</v>
      </c>
      <c r="K294" s="94" t="s">
        <v>10949</v>
      </c>
      <c r="L294" s="29" t="s">
        <v>12467</v>
      </c>
      <c r="M294" s="30">
        <v>1</v>
      </c>
    </row>
    <row r="295" spans="1:13" ht="24.9" customHeight="1" x14ac:dyDescent="0.3">
      <c r="A295" s="31" t="s">
        <v>1130</v>
      </c>
      <c r="B295" s="32" t="s">
        <v>1099</v>
      </c>
      <c r="C295" s="32" t="s">
        <v>32</v>
      </c>
      <c r="D295" s="32">
        <v>1</v>
      </c>
      <c r="E295" s="33">
        <v>0</v>
      </c>
      <c r="F295" s="34">
        <v>63.43</v>
      </c>
      <c r="G295" s="33">
        <v>6.8091242497530495E-7</v>
      </c>
      <c r="H295" s="32">
        <v>2</v>
      </c>
      <c r="I295" s="91" t="s">
        <v>8772</v>
      </c>
      <c r="J295" s="95" t="s">
        <v>10292</v>
      </c>
      <c r="K295" s="95" t="s">
        <v>11810</v>
      </c>
      <c r="L295" s="35" t="s">
        <v>13330</v>
      </c>
      <c r="M295" s="36">
        <v>1</v>
      </c>
    </row>
    <row r="296" spans="1:13" ht="24.9" customHeight="1" x14ac:dyDescent="0.3">
      <c r="A296" s="31" t="s">
        <v>6675</v>
      </c>
      <c r="B296" s="32" t="s">
        <v>6669</v>
      </c>
      <c r="C296" s="32" t="s">
        <v>371</v>
      </c>
      <c r="D296" s="32">
        <v>1</v>
      </c>
      <c r="E296" s="33">
        <v>1E-3</v>
      </c>
      <c r="F296" s="34">
        <v>33.01</v>
      </c>
      <c r="G296" s="33">
        <v>8.5005870946086397E-4</v>
      </c>
      <c r="H296" s="32">
        <v>2</v>
      </c>
      <c r="I296" s="91" t="s">
        <v>8121</v>
      </c>
      <c r="J296" s="95" t="s">
        <v>9639</v>
      </c>
      <c r="K296" s="95" t="s">
        <v>11159</v>
      </c>
      <c r="L296" s="35" t="s">
        <v>12677</v>
      </c>
      <c r="M296" s="36">
        <v>1</v>
      </c>
    </row>
    <row r="297" spans="1:13" ht="24.9" customHeight="1" x14ac:dyDescent="0.3">
      <c r="A297" s="25" t="s">
        <v>5589</v>
      </c>
      <c r="B297" s="26" t="s">
        <v>5583</v>
      </c>
      <c r="C297" s="26" t="s">
        <v>114</v>
      </c>
      <c r="D297" s="26">
        <v>1</v>
      </c>
      <c r="E297" s="27">
        <v>1E-3</v>
      </c>
      <c r="F297" s="28">
        <v>23.99</v>
      </c>
      <c r="G297" s="27">
        <v>4.18976147480249E-3</v>
      </c>
      <c r="H297" s="26">
        <v>2</v>
      </c>
      <c r="I297" s="90" t="s">
        <v>7781</v>
      </c>
      <c r="J297" s="94" t="s">
        <v>9299</v>
      </c>
      <c r="K297" s="94" t="s">
        <v>10819</v>
      </c>
      <c r="L297" s="29" t="s">
        <v>12337</v>
      </c>
      <c r="M297" s="30">
        <v>1</v>
      </c>
    </row>
    <row r="298" spans="1:13" ht="24.9" customHeight="1" x14ac:dyDescent="0.3">
      <c r="A298" s="25" t="s">
        <v>1813</v>
      </c>
      <c r="B298" s="26" t="s">
        <v>1791</v>
      </c>
      <c r="C298" s="26" t="s">
        <v>1815</v>
      </c>
      <c r="D298" s="26">
        <v>1</v>
      </c>
      <c r="E298" s="27">
        <v>0</v>
      </c>
      <c r="F298" s="28">
        <v>31.15</v>
      </c>
      <c r="G298" s="27">
        <v>1.38125068085128E-3</v>
      </c>
      <c r="H298" s="26">
        <v>3</v>
      </c>
      <c r="I298" s="90" t="s">
        <v>8036</v>
      </c>
      <c r="J298" s="94" t="s">
        <v>9554</v>
      </c>
      <c r="K298" s="94" t="s">
        <v>11074</v>
      </c>
      <c r="L298" s="29" t="s">
        <v>12592</v>
      </c>
      <c r="M298" s="30">
        <v>1</v>
      </c>
    </row>
    <row r="299" spans="1:13" ht="24.9" customHeight="1" x14ac:dyDescent="0.3">
      <c r="A299" s="25" t="s">
        <v>3170</v>
      </c>
      <c r="B299" s="26" t="s">
        <v>3163</v>
      </c>
      <c r="C299" s="26" t="s">
        <v>35</v>
      </c>
      <c r="D299" s="26">
        <v>1</v>
      </c>
      <c r="E299" s="27">
        <v>0</v>
      </c>
      <c r="F299" s="28">
        <v>91.68</v>
      </c>
      <c r="G299" s="27">
        <v>1.01880544892577E-9</v>
      </c>
      <c r="H299" s="26">
        <v>2</v>
      </c>
      <c r="I299" s="90" t="s">
        <v>8933</v>
      </c>
      <c r="J299" s="94" t="s">
        <v>10453</v>
      </c>
      <c r="K299" s="94" t="s">
        <v>11971</v>
      </c>
      <c r="L299" s="29" t="s">
        <v>13491</v>
      </c>
      <c r="M299" s="30">
        <v>1</v>
      </c>
    </row>
    <row r="300" spans="1:13" ht="24.9" customHeight="1" x14ac:dyDescent="0.3">
      <c r="A300" s="25" t="s">
        <v>1529</v>
      </c>
      <c r="B300" s="26" t="s">
        <v>1513</v>
      </c>
      <c r="C300" s="26" t="s">
        <v>468</v>
      </c>
      <c r="D300" s="26">
        <v>1</v>
      </c>
      <c r="E300" s="27">
        <v>0</v>
      </c>
      <c r="F300" s="28">
        <v>59.63</v>
      </c>
      <c r="G300" s="27">
        <v>2.3956462053335601E-6</v>
      </c>
      <c r="H300" s="26">
        <v>2</v>
      </c>
      <c r="I300" s="90" t="s">
        <v>8729</v>
      </c>
      <c r="J300" s="94" t="s">
        <v>10248</v>
      </c>
      <c r="K300" s="94" t="s">
        <v>11767</v>
      </c>
      <c r="L300" s="29" t="s">
        <v>13286</v>
      </c>
      <c r="M300" s="30">
        <v>1</v>
      </c>
    </row>
    <row r="301" spans="1:13" ht="24.9" customHeight="1" x14ac:dyDescent="0.3">
      <c r="A301" s="31" t="s">
        <v>246</v>
      </c>
      <c r="B301" s="32" t="s">
        <v>245</v>
      </c>
      <c r="C301" s="32" t="s">
        <v>38</v>
      </c>
      <c r="D301" s="32">
        <v>1</v>
      </c>
      <c r="E301" s="33">
        <v>2.3E-2</v>
      </c>
      <c r="F301" s="34">
        <v>24.11</v>
      </c>
      <c r="G301" s="33">
        <v>3.8723089890125898E-3</v>
      </c>
      <c r="H301" s="32">
        <v>2</v>
      </c>
      <c r="I301" s="91" t="s">
        <v>7786</v>
      </c>
      <c r="J301" s="95" t="s">
        <v>9304</v>
      </c>
      <c r="K301" s="95" t="s">
        <v>10824</v>
      </c>
      <c r="L301" s="35" t="s">
        <v>12342</v>
      </c>
      <c r="M301" s="36">
        <v>1</v>
      </c>
    </row>
    <row r="302" spans="1:13" ht="24.9" customHeight="1" x14ac:dyDescent="0.3">
      <c r="A302" s="25" t="s">
        <v>4744</v>
      </c>
      <c r="B302" s="26" t="s">
        <v>4731</v>
      </c>
      <c r="C302" s="26" t="s">
        <v>32</v>
      </c>
      <c r="D302" s="26">
        <v>1</v>
      </c>
      <c r="E302" s="27">
        <v>0</v>
      </c>
      <c r="F302" s="28">
        <v>83.31</v>
      </c>
      <c r="G302" s="27">
        <v>9.0998579161286106E-9</v>
      </c>
      <c r="H302" s="26">
        <v>2</v>
      </c>
      <c r="I302" s="90" t="s">
        <v>8910</v>
      </c>
      <c r="J302" s="94" t="s">
        <v>10430</v>
      </c>
      <c r="K302" s="94" t="s">
        <v>11948</v>
      </c>
      <c r="L302" s="29" t="s">
        <v>13468</v>
      </c>
      <c r="M302" s="30">
        <v>1</v>
      </c>
    </row>
    <row r="303" spans="1:13" ht="24.9" customHeight="1" x14ac:dyDescent="0.3">
      <c r="A303" s="25" t="s">
        <v>3562</v>
      </c>
      <c r="B303" s="26" t="s">
        <v>3560</v>
      </c>
      <c r="C303" s="26" t="s">
        <v>35</v>
      </c>
      <c r="D303" s="26">
        <v>1</v>
      </c>
      <c r="E303" s="27">
        <v>1.6E-2</v>
      </c>
      <c r="F303" s="28">
        <v>15.24</v>
      </c>
      <c r="G303" s="27">
        <v>2.9851764329191802E-2</v>
      </c>
      <c r="H303" s="26">
        <v>2</v>
      </c>
      <c r="I303" s="90" t="s">
        <v>7448</v>
      </c>
      <c r="J303" s="94" t="s">
        <v>8966</v>
      </c>
      <c r="K303" s="94" t="s">
        <v>10486</v>
      </c>
      <c r="L303" s="29" t="s">
        <v>12004</v>
      </c>
      <c r="M303" s="30">
        <v>1</v>
      </c>
    </row>
    <row r="304" spans="1:13" ht="24.9" customHeight="1" x14ac:dyDescent="0.3">
      <c r="A304" s="25" t="s">
        <v>2412</v>
      </c>
      <c r="B304" s="26" t="s">
        <v>2383</v>
      </c>
      <c r="C304" s="26" t="s">
        <v>56</v>
      </c>
      <c r="D304" s="26">
        <v>1</v>
      </c>
      <c r="E304" s="27">
        <v>0</v>
      </c>
      <c r="F304" s="28">
        <v>43.46</v>
      </c>
      <c r="G304" s="27">
        <v>6.3114338635804394E-5</v>
      </c>
      <c r="H304" s="26">
        <v>2</v>
      </c>
      <c r="I304" s="90" t="s">
        <v>8431</v>
      </c>
      <c r="J304" s="94" t="s">
        <v>9949</v>
      </c>
      <c r="K304" s="94" t="s">
        <v>11469</v>
      </c>
      <c r="L304" s="29" t="s">
        <v>12987</v>
      </c>
      <c r="M304" s="30">
        <v>1</v>
      </c>
    </row>
    <row r="305" spans="1:13" ht="24.9" customHeight="1" x14ac:dyDescent="0.3">
      <c r="A305" s="31" t="s">
        <v>6257</v>
      </c>
      <c r="B305" s="32" t="s">
        <v>6248</v>
      </c>
      <c r="C305" s="32" t="s">
        <v>371</v>
      </c>
      <c r="D305" s="32">
        <v>1</v>
      </c>
      <c r="E305" s="33">
        <v>1E-3</v>
      </c>
      <c r="F305" s="34">
        <v>44.78</v>
      </c>
      <c r="G305" s="33">
        <v>4.6572337461160599E-5</v>
      </c>
      <c r="H305" s="32">
        <v>2</v>
      </c>
      <c r="I305" s="91" t="s">
        <v>8446</v>
      </c>
      <c r="J305" s="95" t="s">
        <v>9964</v>
      </c>
      <c r="K305" s="95" t="s">
        <v>11484</v>
      </c>
      <c r="L305" s="35" t="s">
        <v>13002</v>
      </c>
      <c r="M305" s="36">
        <v>1</v>
      </c>
    </row>
    <row r="306" spans="1:13" ht="24.9" customHeight="1" x14ac:dyDescent="0.3">
      <c r="A306" s="25" t="s">
        <v>5121</v>
      </c>
      <c r="B306" s="26" t="s">
        <v>5115</v>
      </c>
      <c r="C306" s="26" t="s">
        <v>20</v>
      </c>
      <c r="D306" s="26">
        <v>1</v>
      </c>
      <c r="E306" s="27">
        <v>0</v>
      </c>
      <c r="F306" s="28">
        <v>33.51</v>
      </c>
      <c r="G306" s="27">
        <v>5.1250468565712905E-4</v>
      </c>
      <c r="H306" s="26">
        <v>2</v>
      </c>
      <c r="I306" s="90" t="s">
        <v>8137</v>
      </c>
      <c r="J306" s="94" t="s">
        <v>9655</v>
      </c>
      <c r="K306" s="94" t="s">
        <v>11175</v>
      </c>
      <c r="L306" s="29" t="s">
        <v>12693</v>
      </c>
      <c r="M306" s="30">
        <v>1</v>
      </c>
    </row>
    <row r="307" spans="1:13" ht="24.9" customHeight="1" x14ac:dyDescent="0.3">
      <c r="A307" s="25" t="s">
        <v>1249</v>
      </c>
      <c r="B307" s="26" t="s">
        <v>1247</v>
      </c>
      <c r="C307" s="26" t="s">
        <v>20</v>
      </c>
      <c r="D307" s="26">
        <v>1</v>
      </c>
      <c r="E307" s="27">
        <v>1E-3</v>
      </c>
      <c r="F307" s="28">
        <v>17.54</v>
      </c>
      <c r="G307" s="27">
        <v>2.9072604765791901E-2</v>
      </c>
      <c r="H307" s="26">
        <v>2</v>
      </c>
      <c r="I307" s="90" t="s">
        <v>7532</v>
      </c>
      <c r="J307" s="94" t="s">
        <v>9050</v>
      </c>
      <c r="K307" s="94" t="s">
        <v>10570</v>
      </c>
      <c r="L307" s="29" t="s">
        <v>12088</v>
      </c>
      <c r="M307" s="30">
        <v>1</v>
      </c>
    </row>
    <row r="308" spans="1:13" ht="24.9" customHeight="1" x14ac:dyDescent="0.3">
      <c r="A308" s="25" t="s">
        <v>2593</v>
      </c>
      <c r="B308" s="26" t="s">
        <v>2592</v>
      </c>
      <c r="C308" s="26" t="s">
        <v>20</v>
      </c>
      <c r="D308" s="26">
        <v>1</v>
      </c>
      <c r="E308" s="27">
        <v>3.0000000000000001E-3</v>
      </c>
      <c r="F308" s="28">
        <v>34.25</v>
      </c>
      <c r="G308" s="27">
        <v>5.6375610643266596E-4</v>
      </c>
      <c r="H308" s="26">
        <v>2</v>
      </c>
      <c r="I308" s="90" t="s">
        <v>8164</v>
      </c>
      <c r="J308" s="94" t="s">
        <v>9682</v>
      </c>
      <c r="K308" s="94" t="s">
        <v>11202</v>
      </c>
      <c r="L308" s="29" t="s">
        <v>12720</v>
      </c>
      <c r="M308" s="30">
        <v>1</v>
      </c>
    </row>
    <row r="309" spans="1:13" ht="24.9" customHeight="1" x14ac:dyDescent="0.3">
      <c r="A309" s="25" t="s">
        <v>5937</v>
      </c>
      <c r="B309" s="26" t="s">
        <v>5923</v>
      </c>
      <c r="C309" s="26" t="s">
        <v>38</v>
      </c>
      <c r="D309" s="26">
        <v>1</v>
      </c>
      <c r="E309" s="27">
        <v>0</v>
      </c>
      <c r="F309" s="28">
        <v>56.39</v>
      </c>
      <c r="G309" s="27">
        <v>5.2811418906584303E-6</v>
      </c>
      <c r="H309" s="26">
        <v>2</v>
      </c>
      <c r="I309" s="90" t="s">
        <v>8685</v>
      </c>
      <c r="J309" s="94" t="s">
        <v>10204</v>
      </c>
      <c r="K309" s="94" t="s">
        <v>11723</v>
      </c>
      <c r="L309" s="29" t="s">
        <v>13242</v>
      </c>
      <c r="M309" s="30">
        <v>1</v>
      </c>
    </row>
    <row r="310" spans="1:13" ht="24.9" customHeight="1" x14ac:dyDescent="0.3">
      <c r="A310" s="25" t="s">
        <v>5853</v>
      </c>
      <c r="B310" s="26" t="s">
        <v>5849</v>
      </c>
      <c r="C310" s="26" t="s">
        <v>38</v>
      </c>
      <c r="D310" s="26">
        <v>1</v>
      </c>
      <c r="E310" s="27">
        <v>0</v>
      </c>
      <c r="F310" s="28">
        <v>31.31</v>
      </c>
      <c r="G310" s="27">
        <v>1.7750526601397699E-3</v>
      </c>
      <c r="H310" s="26">
        <v>2</v>
      </c>
      <c r="I310" s="90" t="s">
        <v>8046</v>
      </c>
      <c r="J310" s="94" t="s">
        <v>9564</v>
      </c>
      <c r="K310" s="94" t="s">
        <v>11084</v>
      </c>
      <c r="L310" s="29" t="s">
        <v>12602</v>
      </c>
      <c r="M310" s="30">
        <v>1</v>
      </c>
    </row>
    <row r="311" spans="1:13" ht="24.9" customHeight="1" x14ac:dyDescent="0.3">
      <c r="A311" s="31" t="s">
        <v>4151</v>
      </c>
      <c r="B311" s="32" t="s">
        <v>4150</v>
      </c>
      <c r="C311" s="32" t="s">
        <v>4155</v>
      </c>
      <c r="D311" s="32">
        <v>1</v>
      </c>
      <c r="E311" s="33">
        <v>0</v>
      </c>
      <c r="F311" s="34">
        <v>43.83</v>
      </c>
      <c r="G311" s="33">
        <v>4.1301897478859001E-5</v>
      </c>
      <c r="H311" s="32">
        <v>3</v>
      </c>
      <c r="I311" s="91" t="s">
        <v>8435</v>
      </c>
      <c r="J311" s="95" t="s">
        <v>9953</v>
      </c>
      <c r="K311" s="95" t="s">
        <v>11473</v>
      </c>
      <c r="L311" s="35" t="s">
        <v>12991</v>
      </c>
      <c r="M311" s="36">
        <v>1</v>
      </c>
    </row>
    <row r="312" spans="1:13" ht="24.9" customHeight="1" x14ac:dyDescent="0.3">
      <c r="A312" s="25" t="s">
        <v>1554</v>
      </c>
      <c r="B312" s="26" t="s">
        <v>1550</v>
      </c>
      <c r="C312" s="26" t="s">
        <v>114</v>
      </c>
      <c r="D312" s="26">
        <v>1</v>
      </c>
      <c r="E312" s="27">
        <v>0</v>
      </c>
      <c r="F312" s="28">
        <v>24.11</v>
      </c>
      <c r="G312" s="27">
        <v>4.2696540258971303E-3</v>
      </c>
      <c r="H312" s="26">
        <v>2</v>
      </c>
      <c r="I312" s="90" t="s">
        <v>7787</v>
      </c>
      <c r="J312" s="94" t="s">
        <v>9305</v>
      </c>
      <c r="K312" s="94" t="s">
        <v>10825</v>
      </c>
      <c r="L312" s="29" t="s">
        <v>12343</v>
      </c>
      <c r="M312" s="30">
        <v>1</v>
      </c>
    </row>
    <row r="313" spans="1:13" ht="24.9" customHeight="1" x14ac:dyDescent="0.3">
      <c r="A313" s="25" t="s">
        <v>6775</v>
      </c>
      <c r="B313" s="26" t="s">
        <v>6764</v>
      </c>
      <c r="C313" s="26" t="s">
        <v>38</v>
      </c>
      <c r="D313" s="26">
        <v>1</v>
      </c>
      <c r="E313" s="27">
        <v>7.0000000000000001E-3</v>
      </c>
      <c r="F313" s="28">
        <v>19.579999999999998</v>
      </c>
      <c r="G313" s="27">
        <v>1.09892993639241E-2</v>
      </c>
      <c r="H313" s="26">
        <v>2</v>
      </c>
      <c r="I313" s="90" t="s">
        <v>7617</v>
      </c>
      <c r="J313" s="94" t="s">
        <v>9135</v>
      </c>
      <c r="K313" s="94" t="s">
        <v>10655</v>
      </c>
      <c r="L313" s="29" t="s">
        <v>12173</v>
      </c>
      <c r="M313" s="30">
        <v>1</v>
      </c>
    </row>
    <row r="314" spans="1:13" ht="24.9" customHeight="1" x14ac:dyDescent="0.3">
      <c r="A314" s="25" t="s">
        <v>5548</v>
      </c>
      <c r="B314" s="26" t="s">
        <v>5538</v>
      </c>
      <c r="C314" s="26" t="s">
        <v>114</v>
      </c>
      <c r="D314" s="26">
        <v>1</v>
      </c>
      <c r="E314" s="27">
        <v>0</v>
      </c>
      <c r="F314" s="28">
        <v>31.28</v>
      </c>
      <c r="G314" s="27">
        <v>7.42967821143503E-4</v>
      </c>
      <c r="H314" s="26">
        <v>2</v>
      </c>
      <c r="I314" s="90" t="s">
        <v>8045</v>
      </c>
      <c r="J314" s="94" t="s">
        <v>9563</v>
      </c>
      <c r="K314" s="94" t="s">
        <v>11083</v>
      </c>
      <c r="L314" s="29" t="s">
        <v>12601</v>
      </c>
      <c r="M314" s="30">
        <v>1</v>
      </c>
    </row>
    <row r="315" spans="1:13" ht="24.9" customHeight="1" x14ac:dyDescent="0.3">
      <c r="A315" s="25" t="s">
        <v>5933</v>
      </c>
      <c r="B315" s="26" t="s">
        <v>5923</v>
      </c>
      <c r="C315" s="26" t="s">
        <v>20</v>
      </c>
      <c r="D315" s="26">
        <v>1</v>
      </c>
      <c r="E315" s="27">
        <v>0</v>
      </c>
      <c r="F315" s="28">
        <v>36.51</v>
      </c>
      <c r="G315" s="27">
        <v>5.4722519459348003E-4</v>
      </c>
      <c r="H315" s="26">
        <v>2</v>
      </c>
      <c r="I315" s="90" t="s">
        <v>8240</v>
      </c>
      <c r="J315" s="94" t="s">
        <v>9758</v>
      </c>
      <c r="K315" s="94" t="s">
        <v>11278</v>
      </c>
      <c r="L315" s="29" t="s">
        <v>12796</v>
      </c>
      <c r="M315" s="30">
        <v>1</v>
      </c>
    </row>
    <row r="316" spans="1:13" ht="24.9" customHeight="1" x14ac:dyDescent="0.3">
      <c r="A316" s="25" t="s">
        <v>2486</v>
      </c>
      <c r="B316" s="26" t="s">
        <v>2477</v>
      </c>
      <c r="C316" s="26" t="s">
        <v>38</v>
      </c>
      <c r="D316" s="26">
        <v>1</v>
      </c>
      <c r="E316" s="27">
        <v>0</v>
      </c>
      <c r="F316" s="28">
        <v>40.700000000000003</v>
      </c>
      <c r="G316" s="27">
        <v>1.2341501553934499E-4</v>
      </c>
      <c r="H316" s="26">
        <v>2</v>
      </c>
      <c r="I316" s="90" t="s">
        <v>8363</v>
      </c>
      <c r="J316" s="94" t="s">
        <v>9881</v>
      </c>
      <c r="K316" s="94" t="s">
        <v>11401</v>
      </c>
      <c r="L316" s="29" t="s">
        <v>12919</v>
      </c>
      <c r="M316" s="30">
        <v>1</v>
      </c>
    </row>
    <row r="317" spans="1:13" ht="24.9" customHeight="1" x14ac:dyDescent="0.3">
      <c r="A317" s="25" t="s">
        <v>4268</v>
      </c>
      <c r="B317" s="26" t="s">
        <v>4241</v>
      </c>
      <c r="C317" s="26" t="s">
        <v>35</v>
      </c>
      <c r="D317" s="26">
        <v>1</v>
      </c>
      <c r="E317" s="27">
        <v>1E-3</v>
      </c>
      <c r="F317" s="28">
        <v>29.82</v>
      </c>
      <c r="G317" s="27">
        <v>1.1465491723326299E-3</v>
      </c>
      <c r="H317" s="26">
        <v>2</v>
      </c>
      <c r="I317" s="90" t="s">
        <v>7998</v>
      </c>
      <c r="J317" s="94" t="s">
        <v>9516</v>
      </c>
      <c r="K317" s="94" t="s">
        <v>11036</v>
      </c>
      <c r="L317" s="29" t="s">
        <v>12554</v>
      </c>
      <c r="M317" s="30">
        <v>1</v>
      </c>
    </row>
    <row r="318" spans="1:13" ht="24.9" customHeight="1" x14ac:dyDescent="0.3">
      <c r="A318" s="25" t="s">
        <v>2780</v>
      </c>
      <c r="B318" s="26" t="s">
        <v>2772</v>
      </c>
      <c r="C318" s="26" t="s">
        <v>2782</v>
      </c>
      <c r="D318" s="26">
        <v>1</v>
      </c>
      <c r="E318" s="27">
        <v>0</v>
      </c>
      <c r="F318" s="28">
        <v>74.569999999999993</v>
      </c>
      <c r="G318" s="27">
        <v>3.84054347026445E-8</v>
      </c>
      <c r="H318" s="26">
        <v>2</v>
      </c>
      <c r="I318" s="90" t="s">
        <v>8875</v>
      </c>
      <c r="J318" s="94" t="s">
        <v>10395</v>
      </c>
      <c r="K318" s="94" t="s">
        <v>11913</v>
      </c>
      <c r="L318" s="29" t="s">
        <v>13433</v>
      </c>
      <c r="M318" s="30">
        <v>1</v>
      </c>
    </row>
    <row r="319" spans="1:13" ht="24.9" customHeight="1" x14ac:dyDescent="0.3">
      <c r="A319" s="25" t="s">
        <v>7207</v>
      </c>
      <c r="B319" s="26" t="s">
        <v>7199</v>
      </c>
      <c r="C319" s="26" t="s">
        <v>56</v>
      </c>
      <c r="D319" s="26">
        <v>1</v>
      </c>
      <c r="E319" s="27">
        <v>0</v>
      </c>
      <c r="F319" s="28">
        <v>64.22</v>
      </c>
      <c r="G319" s="27">
        <v>6.8119665249076895E-7</v>
      </c>
      <c r="H319" s="26">
        <v>2</v>
      </c>
      <c r="I319" s="90" t="s">
        <v>8783</v>
      </c>
      <c r="J319" s="94" t="s">
        <v>10303</v>
      </c>
      <c r="K319" s="94" t="s">
        <v>11821</v>
      </c>
      <c r="L319" s="29" t="s">
        <v>13341</v>
      </c>
      <c r="M319" s="30">
        <v>1</v>
      </c>
    </row>
    <row r="320" spans="1:13" ht="24.9" customHeight="1" x14ac:dyDescent="0.3">
      <c r="A320" s="25" t="s">
        <v>1015</v>
      </c>
      <c r="B320" s="26" t="s">
        <v>1000</v>
      </c>
      <c r="C320" s="26" t="s">
        <v>56</v>
      </c>
      <c r="D320" s="26">
        <v>1</v>
      </c>
      <c r="E320" s="27">
        <v>0</v>
      </c>
      <c r="F320" s="28">
        <v>46.11</v>
      </c>
      <c r="G320" s="27">
        <v>3.0613290523059297E-5</v>
      </c>
      <c r="H320" s="26">
        <v>2</v>
      </c>
      <c r="I320" s="90" t="s">
        <v>8471</v>
      </c>
      <c r="J320" s="94" t="s">
        <v>9989</v>
      </c>
      <c r="K320" s="94" t="s">
        <v>11509</v>
      </c>
      <c r="L320" s="29" t="s">
        <v>13027</v>
      </c>
      <c r="M320" s="30">
        <v>1</v>
      </c>
    </row>
    <row r="321" spans="1:13" ht="24.9" customHeight="1" x14ac:dyDescent="0.3">
      <c r="A321" s="25" t="s">
        <v>6488</v>
      </c>
      <c r="B321" s="26" t="s">
        <v>6481</v>
      </c>
      <c r="C321" s="26" t="s">
        <v>56</v>
      </c>
      <c r="D321" s="26">
        <v>1</v>
      </c>
      <c r="E321" s="27">
        <v>0</v>
      </c>
      <c r="F321" s="28">
        <v>57.42</v>
      </c>
      <c r="G321" s="27">
        <v>1.80704931319807E-6</v>
      </c>
      <c r="H321" s="26">
        <v>2</v>
      </c>
      <c r="I321" s="90" t="s">
        <v>8703</v>
      </c>
      <c r="J321" s="94" t="s">
        <v>10222</v>
      </c>
      <c r="K321" s="94" t="s">
        <v>11741</v>
      </c>
      <c r="L321" s="29" t="s">
        <v>13260</v>
      </c>
      <c r="M321" s="30">
        <v>1</v>
      </c>
    </row>
    <row r="322" spans="1:13" ht="24.9" customHeight="1" x14ac:dyDescent="0.3">
      <c r="A322" s="25" t="s">
        <v>5816</v>
      </c>
      <c r="B322" s="26" t="s">
        <v>5807</v>
      </c>
      <c r="C322" s="26" t="s">
        <v>114</v>
      </c>
      <c r="D322" s="26">
        <v>1</v>
      </c>
      <c r="E322" s="27">
        <v>0</v>
      </c>
      <c r="F322" s="28">
        <v>35.409999999999997</v>
      </c>
      <c r="G322" s="27">
        <v>4.3160976221035099E-4</v>
      </c>
      <c r="H322" s="26">
        <v>2</v>
      </c>
      <c r="I322" s="90" t="s">
        <v>8211</v>
      </c>
      <c r="J322" s="94" t="s">
        <v>9729</v>
      </c>
      <c r="K322" s="94" t="s">
        <v>11249</v>
      </c>
      <c r="L322" s="29" t="s">
        <v>12767</v>
      </c>
      <c r="M322" s="30">
        <v>1</v>
      </c>
    </row>
    <row r="323" spans="1:13" ht="24.9" customHeight="1" x14ac:dyDescent="0.3">
      <c r="A323" s="25" t="s">
        <v>4258</v>
      </c>
      <c r="B323" s="26" t="s">
        <v>4241</v>
      </c>
      <c r="C323" s="26" t="s">
        <v>35</v>
      </c>
      <c r="D323" s="26">
        <v>1</v>
      </c>
      <c r="E323" s="27">
        <v>2E-3</v>
      </c>
      <c r="F323" s="28">
        <v>35.97</v>
      </c>
      <c r="G323" s="27">
        <v>2.5233064878176398E-4</v>
      </c>
      <c r="H323" s="26">
        <v>2</v>
      </c>
      <c r="I323" s="90" t="s">
        <v>8225</v>
      </c>
      <c r="J323" s="94" t="s">
        <v>9743</v>
      </c>
      <c r="K323" s="94" t="s">
        <v>11263</v>
      </c>
      <c r="L323" s="29" t="s">
        <v>12781</v>
      </c>
      <c r="M323" s="30">
        <v>1</v>
      </c>
    </row>
    <row r="324" spans="1:13" ht="24.9" customHeight="1" x14ac:dyDescent="0.3">
      <c r="A324" s="25" t="s">
        <v>36</v>
      </c>
      <c r="B324" s="26" t="s">
        <v>21</v>
      </c>
      <c r="C324" s="26" t="s">
        <v>38</v>
      </c>
      <c r="D324" s="26">
        <v>1</v>
      </c>
      <c r="E324" s="27">
        <v>0</v>
      </c>
      <c r="F324" s="28">
        <v>30.91</v>
      </c>
      <c r="G324" s="27">
        <v>8.09040018821533E-4</v>
      </c>
      <c r="H324" s="26">
        <v>2</v>
      </c>
      <c r="I324" s="90" t="s">
        <v>8030</v>
      </c>
      <c r="J324" s="94" t="s">
        <v>9548</v>
      </c>
      <c r="K324" s="94" t="s">
        <v>11068</v>
      </c>
      <c r="L324" s="29" t="s">
        <v>12586</v>
      </c>
      <c r="M324" s="30">
        <v>1</v>
      </c>
    </row>
    <row r="325" spans="1:13" ht="24.9" customHeight="1" x14ac:dyDescent="0.3">
      <c r="A325" s="25" t="s">
        <v>5766</v>
      </c>
      <c r="B325" s="26" t="s">
        <v>5755</v>
      </c>
      <c r="C325" s="26" t="s">
        <v>32</v>
      </c>
      <c r="D325" s="26">
        <v>1</v>
      </c>
      <c r="E325" s="27">
        <v>0</v>
      </c>
      <c r="F325" s="28">
        <v>39.770000000000003</v>
      </c>
      <c r="G325" s="27">
        <v>1.4234223101282001E-4</v>
      </c>
      <c r="H325" s="26">
        <v>2</v>
      </c>
      <c r="I325" s="90" t="s">
        <v>8336</v>
      </c>
      <c r="J325" s="94" t="s">
        <v>9854</v>
      </c>
      <c r="K325" s="94" t="s">
        <v>11374</v>
      </c>
      <c r="L325" s="29" t="s">
        <v>12892</v>
      </c>
      <c r="M325" s="30">
        <v>1</v>
      </c>
    </row>
    <row r="326" spans="1:13" ht="24.9" customHeight="1" x14ac:dyDescent="0.3">
      <c r="A326" s="25" t="s">
        <v>2908</v>
      </c>
      <c r="B326" s="26" t="s">
        <v>2906</v>
      </c>
      <c r="C326" s="26" t="s">
        <v>38</v>
      </c>
      <c r="D326" s="26">
        <v>1</v>
      </c>
      <c r="E326" s="27">
        <v>1E-3</v>
      </c>
      <c r="F326" s="28">
        <v>29.29</v>
      </c>
      <c r="G326" s="27">
        <v>1.1748164104241499E-3</v>
      </c>
      <c r="H326" s="26">
        <v>2</v>
      </c>
      <c r="I326" s="90" t="s">
        <v>7976</v>
      </c>
      <c r="J326" s="94" t="s">
        <v>9494</v>
      </c>
      <c r="K326" s="94" t="s">
        <v>11014</v>
      </c>
      <c r="L326" s="29" t="s">
        <v>12532</v>
      </c>
      <c r="M326" s="30">
        <v>1</v>
      </c>
    </row>
    <row r="327" spans="1:13" ht="24.9" customHeight="1" x14ac:dyDescent="0.3">
      <c r="A327" s="25" t="s">
        <v>3571</v>
      </c>
      <c r="B327" s="26" t="s">
        <v>3565</v>
      </c>
      <c r="C327" s="26" t="s">
        <v>3573</v>
      </c>
      <c r="D327" s="26">
        <v>1</v>
      </c>
      <c r="E327" s="27">
        <v>0</v>
      </c>
      <c r="F327" s="28">
        <v>37.75</v>
      </c>
      <c r="G327" s="27">
        <v>1.6788040181225599E-4</v>
      </c>
      <c r="H327" s="26">
        <v>2</v>
      </c>
      <c r="I327" s="90" t="s">
        <v>8267</v>
      </c>
      <c r="J327" s="94" t="s">
        <v>9785</v>
      </c>
      <c r="K327" s="94" t="s">
        <v>11305</v>
      </c>
      <c r="L327" s="29" t="s">
        <v>12823</v>
      </c>
      <c r="M327" s="30">
        <v>1</v>
      </c>
    </row>
    <row r="328" spans="1:13" ht="24.9" customHeight="1" x14ac:dyDescent="0.3">
      <c r="A328" s="25" t="s">
        <v>4237</v>
      </c>
      <c r="B328" s="26" t="s">
        <v>4215</v>
      </c>
      <c r="C328" s="26" t="s">
        <v>35</v>
      </c>
      <c r="D328" s="26">
        <v>1</v>
      </c>
      <c r="E328" s="27">
        <v>0</v>
      </c>
      <c r="F328" s="28">
        <v>31.79</v>
      </c>
      <c r="G328" s="27">
        <v>1.1257680562930001E-3</v>
      </c>
      <c r="H328" s="26">
        <v>2</v>
      </c>
      <c r="I328" s="90" t="s">
        <v>8063</v>
      </c>
      <c r="J328" s="94" t="s">
        <v>9581</v>
      </c>
      <c r="K328" s="94" t="s">
        <v>11101</v>
      </c>
      <c r="L328" s="29" t="s">
        <v>12619</v>
      </c>
      <c r="M328" s="30">
        <v>1</v>
      </c>
    </row>
    <row r="329" spans="1:13" ht="24.9" customHeight="1" x14ac:dyDescent="0.3">
      <c r="A329" s="25" t="s">
        <v>838</v>
      </c>
      <c r="B329" s="26" t="s">
        <v>820</v>
      </c>
      <c r="C329" s="26" t="s">
        <v>35</v>
      </c>
      <c r="D329" s="26">
        <v>1</v>
      </c>
      <c r="E329" s="27">
        <v>0</v>
      </c>
      <c r="F329" s="28">
        <v>41.27</v>
      </c>
      <c r="G329" s="27">
        <v>7.4468053885545703E-5</v>
      </c>
      <c r="H329" s="26">
        <v>2</v>
      </c>
      <c r="I329" s="90" t="s">
        <v>8375</v>
      </c>
      <c r="J329" s="94" t="s">
        <v>9893</v>
      </c>
      <c r="K329" s="94" t="s">
        <v>11413</v>
      </c>
      <c r="L329" s="29" t="s">
        <v>12931</v>
      </c>
      <c r="M329" s="30">
        <v>1</v>
      </c>
    </row>
    <row r="330" spans="1:13" ht="24.9" customHeight="1" x14ac:dyDescent="0.3">
      <c r="A330" s="25" t="s">
        <v>4384</v>
      </c>
      <c r="B330" s="26" t="s">
        <v>4344</v>
      </c>
      <c r="C330" s="26" t="s">
        <v>4386</v>
      </c>
      <c r="D330" s="26">
        <v>1</v>
      </c>
      <c r="E330" s="27">
        <v>0</v>
      </c>
      <c r="F330" s="28">
        <v>57.3</v>
      </c>
      <c r="G330" s="27">
        <v>1.85767614548586E-6</v>
      </c>
      <c r="H330" s="26">
        <v>2</v>
      </c>
      <c r="I330" s="90" t="s">
        <v>8701</v>
      </c>
      <c r="J330" s="94" t="s">
        <v>10220</v>
      </c>
      <c r="K330" s="94" t="s">
        <v>11739</v>
      </c>
      <c r="L330" s="29" t="s">
        <v>13258</v>
      </c>
      <c r="M330" s="30">
        <v>1</v>
      </c>
    </row>
    <row r="331" spans="1:13" ht="24.9" customHeight="1" x14ac:dyDescent="0.3">
      <c r="A331" s="25" t="s">
        <v>803</v>
      </c>
      <c r="B331" s="26" t="s">
        <v>793</v>
      </c>
      <c r="C331" s="26" t="s">
        <v>32</v>
      </c>
      <c r="D331" s="26">
        <v>1</v>
      </c>
      <c r="E331" s="27">
        <v>0</v>
      </c>
      <c r="F331" s="28">
        <v>69.92</v>
      </c>
      <c r="G331" s="27">
        <v>1.17138009626224E-7</v>
      </c>
      <c r="H331" s="26">
        <v>2</v>
      </c>
      <c r="I331" s="90" t="s">
        <v>8841</v>
      </c>
      <c r="J331" s="94" t="s">
        <v>10361</v>
      </c>
      <c r="K331" s="94" t="s">
        <v>11879</v>
      </c>
      <c r="L331" s="29" t="s">
        <v>13399</v>
      </c>
      <c r="M331" s="30">
        <v>1</v>
      </c>
    </row>
    <row r="332" spans="1:13" ht="24.9" customHeight="1" x14ac:dyDescent="0.3">
      <c r="A332" s="25" t="s">
        <v>5268</v>
      </c>
      <c r="B332" s="26" t="s">
        <v>5260</v>
      </c>
      <c r="C332" s="26" t="s">
        <v>38</v>
      </c>
      <c r="D332" s="26">
        <v>1</v>
      </c>
      <c r="E332" s="27">
        <v>0</v>
      </c>
      <c r="F332" s="28">
        <v>25.97</v>
      </c>
      <c r="G332" s="27">
        <v>3.4145522952023001E-3</v>
      </c>
      <c r="H332" s="26">
        <v>2</v>
      </c>
      <c r="I332" s="90" t="s">
        <v>7861</v>
      </c>
      <c r="J332" s="94" t="s">
        <v>9379</v>
      </c>
      <c r="K332" s="94" t="s">
        <v>10899</v>
      </c>
      <c r="L332" s="29" t="s">
        <v>12417</v>
      </c>
      <c r="M332" s="30">
        <v>1</v>
      </c>
    </row>
    <row r="333" spans="1:13" ht="24.9" customHeight="1" x14ac:dyDescent="0.3">
      <c r="A333" s="25" t="s">
        <v>2900</v>
      </c>
      <c r="B333" s="26" t="s">
        <v>2869</v>
      </c>
      <c r="C333" s="26" t="s">
        <v>1140</v>
      </c>
      <c r="D333" s="26">
        <v>1</v>
      </c>
      <c r="E333" s="27">
        <v>0</v>
      </c>
      <c r="F333" s="28">
        <v>48.25</v>
      </c>
      <c r="G333" s="27">
        <v>2.0199181357274902E-5</v>
      </c>
      <c r="H333" s="26">
        <v>2</v>
      </c>
      <c r="I333" s="90" t="s">
        <v>8519</v>
      </c>
      <c r="J333" s="94" t="s">
        <v>10037</v>
      </c>
      <c r="K333" s="94" t="s">
        <v>11557</v>
      </c>
      <c r="L333" s="29" t="s">
        <v>13075</v>
      </c>
      <c r="M333" s="30">
        <v>1</v>
      </c>
    </row>
    <row r="334" spans="1:13" ht="24.9" customHeight="1" x14ac:dyDescent="0.3">
      <c r="A334" s="25" t="s">
        <v>1128</v>
      </c>
      <c r="B334" s="26" t="s">
        <v>1099</v>
      </c>
      <c r="C334" s="26" t="s">
        <v>35</v>
      </c>
      <c r="D334" s="26">
        <v>1</v>
      </c>
      <c r="E334" s="27">
        <v>1.2999999999999999E-2</v>
      </c>
      <c r="F334" s="28">
        <v>26.36</v>
      </c>
      <c r="G334" s="27">
        <v>3.46809718526339E-3</v>
      </c>
      <c r="H334" s="26">
        <v>2</v>
      </c>
      <c r="I334" s="90" t="s">
        <v>7875</v>
      </c>
      <c r="J334" s="94" t="s">
        <v>9393</v>
      </c>
      <c r="K334" s="94" t="s">
        <v>10913</v>
      </c>
      <c r="L334" s="29" t="s">
        <v>12431</v>
      </c>
      <c r="M334" s="30">
        <v>1</v>
      </c>
    </row>
    <row r="335" spans="1:13" ht="24.9" customHeight="1" x14ac:dyDescent="0.3">
      <c r="A335" s="25" t="s">
        <v>1143</v>
      </c>
      <c r="B335" s="26" t="s">
        <v>7272</v>
      </c>
      <c r="C335" s="26" t="s">
        <v>136</v>
      </c>
      <c r="D335" s="26">
        <v>1</v>
      </c>
      <c r="E335" s="27">
        <v>0</v>
      </c>
      <c r="F335" s="28">
        <v>72.14</v>
      </c>
      <c r="G335" s="27">
        <v>1.00805434109419E-7</v>
      </c>
      <c r="H335" s="26">
        <v>2</v>
      </c>
      <c r="I335" s="90" t="s">
        <v>8858</v>
      </c>
      <c r="J335" s="94" t="s">
        <v>10378</v>
      </c>
      <c r="K335" s="94" t="s">
        <v>11896</v>
      </c>
      <c r="L335" s="29" t="s">
        <v>13416</v>
      </c>
      <c r="M335" s="30">
        <v>1</v>
      </c>
    </row>
    <row r="336" spans="1:13" ht="24.9" customHeight="1" x14ac:dyDescent="0.3">
      <c r="A336" s="25" t="s">
        <v>7104</v>
      </c>
      <c r="B336" s="26" t="s">
        <v>7098</v>
      </c>
      <c r="C336" s="26" t="s">
        <v>468</v>
      </c>
      <c r="D336" s="26">
        <v>1</v>
      </c>
      <c r="E336" s="27">
        <v>0</v>
      </c>
      <c r="F336" s="28">
        <v>24.52</v>
      </c>
      <c r="G336" s="27">
        <v>3.5234653448357402E-3</v>
      </c>
      <c r="H336" s="26">
        <v>2</v>
      </c>
      <c r="I336" s="90" t="s">
        <v>7805</v>
      </c>
      <c r="J336" s="94" t="s">
        <v>9323</v>
      </c>
      <c r="K336" s="94" t="s">
        <v>10843</v>
      </c>
      <c r="L336" s="29" t="s">
        <v>12361</v>
      </c>
      <c r="M336" s="30">
        <v>1</v>
      </c>
    </row>
    <row r="337" spans="1:13" ht="24.9" customHeight="1" x14ac:dyDescent="0.3">
      <c r="A337" s="25" t="s">
        <v>747</v>
      </c>
      <c r="B337" s="26" t="s">
        <v>726</v>
      </c>
      <c r="C337" s="26" t="s">
        <v>154</v>
      </c>
      <c r="D337" s="26">
        <v>1</v>
      </c>
      <c r="E337" s="27">
        <v>0</v>
      </c>
      <c r="F337" s="28">
        <v>52.46</v>
      </c>
      <c r="G337" s="27">
        <v>8.7969413838324795E-6</v>
      </c>
      <c r="H337" s="26">
        <v>2</v>
      </c>
      <c r="I337" s="90" t="s">
        <v>8619</v>
      </c>
      <c r="J337" s="94" t="s">
        <v>10138</v>
      </c>
      <c r="K337" s="94" t="s">
        <v>11657</v>
      </c>
      <c r="L337" s="29" t="s">
        <v>13176</v>
      </c>
      <c r="M337" s="30">
        <v>1</v>
      </c>
    </row>
    <row r="338" spans="1:13" ht="24.9" customHeight="1" x14ac:dyDescent="0.3">
      <c r="A338" s="25" t="s">
        <v>2788</v>
      </c>
      <c r="B338" s="26" t="s">
        <v>2772</v>
      </c>
      <c r="C338" s="26" t="s">
        <v>38</v>
      </c>
      <c r="D338" s="26">
        <v>1</v>
      </c>
      <c r="E338" s="27">
        <v>2E-3</v>
      </c>
      <c r="F338" s="28">
        <v>20.02</v>
      </c>
      <c r="G338" s="27">
        <v>1.8912702929679E-2</v>
      </c>
      <c r="H338" s="26">
        <v>2</v>
      </c>
      <c r="I338" s="90" t="s">
        <v>7638</v>
      </c>
      <c r="J338" s="94" t="s">
        <v>9156</v>
      </c>
      <c r="K338" s="94" t="s">
        <v>10676</v>
      </c>
      <c r="L338" s="29" t="s">
        <v>12194</v>
      </c>
      <c r="M338" s="30">
        <v>1</v>
      </c>
    </row>
    <row r="339" spans="1:13" ht="24.9" customHeight="1" x14ac:dyDescent="0.3">
      <c r="A339" s="31" t="s">
        <v>5363</v>
      </c>
      <c r="B339" s="32" t="s">
        <v>5354</v>
      </c>
      <c r="C339" s="32" t="s">
        <v>38</v>
      </c>
      <c r="D339" s="32">
        <v>1</v>
      </c>
      <c r="E339" s="33">
        <v>1E-3</v>
      </c>
      <c r="F339" s="34">
        <v>35.549999999999997</v>
      </c>
      <c r="G339" s="33">
        <v>5.2936302203965703E-4</v>
      </c>
      <c r="H339" s="32">
        <v>2</v>
      </c>
      <c r="I339" s="91" t="s">
        <v>8217</v>
      </c>
      <c r="J339" s="95" t="s">
        <v>9735</v>
      </c>
      <c r="K339" s="95" t="s">
        <v>11255</v>
      </c>
      <c r="L339" s="35" t="s">
        <v>12773</v>
      </c>
      <c r="M339" s="36">
        <v>1</v>
      </c>
    </row>
    <row r="340" spans="1:13" ht="24.9" customHeight="1" x14ac:dyDescent="0.3">
      <c r="A340" s="31" t="s">
        <v>2138</v>
      </c>
      <c r="B340" s="32" t="s">
        <v>2129</v>
      </c>
      <c r="C340" s="32" t="s">
        <v>38</v>
      </c>
      <c r="D340" s="32">
        <v>1</v>
      </c>
      <c r="E340" s="33">
        <v>0</v>
      </c>
      <c r="F340" s="34">
        <v>39.47</v>
      </c>
      <c r="G340" s="33">
        <v>1.12711960607622E-4</v>
      </c>
      <c r="H340" s="32">
        <v>2</v>
      </c>
      <c r="I340" s="91" t="s">
        <v>8322</v>
      </c>
      <c r="J340" s="95" t="s">
        <v>9840</v>
      </c>
      <c r="K340" s="95" t="s">
        <v>11360</v>
      </c>
      <c r="L340" s="35" t="s">
        <v>12878</v>
      </c>
      <c r="M340" s="36">
        <v>1</v>
      </c>
    </row>
    <row r="341" spans="1:13" ht="24.9" customHeight="1" x14ac:dyDescent="0.3">
      <c r="A341" s="25" t="s">
        <v>3128</v>
      </c>
      <c r="B341" s="26" t="s">
        <v>3127</v>
      </c>
      <c r="C341" s="26" t="s">
        <v>56</v>
      </c>
      <c r="D341" s="26">
        <v>1</v>
      </c>
      <c r="E341" s="27">
        <v>0</v>
      </c>
      <c r="F341" s="28">
        <v>29.48</v>
      </c>
      <c r="G341" s="27">
        <v>2.1980350395422502E-3</v>
      </c>
      <c r="H341" s="26">
        <v>2</v>
      </c>
      <c r="I341" s="90" t="s">
        <v>7981</v>
      </c>
      <c r="J341" s="94" t="s">
        <v>9499</v>
      </c>
      <c r="K341" s="94" t="s">
        <v>11019</v>
      </c>
      <c r="L341" s="29" t="s">
        <v>12537</v>
      </c>
      <c r="M341" s="30">
        <v>1</v>
      </c>
    </row>
    <row r="342" spans="1:13" ht="24.9" customHeight="1" x14ac:dyDescent="0.3">
      <c r="A342" s="25" t="s">
        <v>6342</v>
      </c>
      <c r="B342" s="26" t="s">
        <v>6341</v>
      </c>
      <c r="C342" s="26" t="s">
        <v>693</v>
      </c>
      <c r="D342" s="26">
        <v>1</v>
      </c>
      <c r="E342" s="27">
        <v>0</v>
      </c>
      <c r="F342" s="28">
        <v>45.82</v>
      </c>
      <c r="G342" s="27">
        <v>5.3672751668489201E-5</v>
      </c>
      <c r="H342" s="26">
        <v>2</v>
      </c>
      <c r="I342" s="90" t="s">
        <v>8464</v>
      </c>
      <c r="J342" s="94" t="s">
        <v>9982</v>
      </c>
      <c r="K342" s="94" t="s">
        <v>11502</v>
      </c>
      <c r="L342" s="29" t="s">
        <v>13020</v>
      </c>
      <c r="M342" s="30">
        <v>1</v>
      </c>
    </row>
    <row r="343" spans="1:13" ht="24.9" customHeight="1" x14ac:dyDescent="0.3">
      <c r="A343" s="25" t="s">
        <v>185</v>
      </c>
      <c r="B343" s="26" t="s">
        <v>184</v>
      </c>
      <c r="C343" s="26" t="s">
        <v>35</v>
      </c>
      <c r="D343" s="26">
        <v>1</v>
      </c>
      <c r="E343" s="27">
        <v>0</v>
      </c>
      <c r="F343" s="28">
        <v>31.95</v>
      </c>
      <c r="G343" s="27">
        <v>1.1169611008334599E-3</v>
      </c>
      <c r="H343" s="26">
        <v>2</v>
      </c>
      <c r="I343" s="90" t="s">
        <v>8071</v>
      </c>
      <c r="J343" s="94" t="s">
        <v>9589</v>
      </c>
      <c r="K343" s="94" t="s">
        <v>11109</v>
      </c>
      <c r="L343" s="29" t="s">
        <v>12627</v>
      </c>
      <c r="M343" s="30">
        <v>1</v>
      </c>
    </row>
    <row r="344" spans="1:13" ht="24.9" customHeight="1" x14ac:dyDescent="0.3">
      <c r="A344" s="25" t="s">
        <v>4089</v>
      </c>
      <c r="B344" s="26" t="s">
        <v>4087</v>
      </c>
      <c r="C344" s="26" t="s">
        <v>32</v>
      </c>
      <c r="D344" s="26">
        <v>1</v>
      </c>
      <c r="E344" s="27">
        <v>0</v>
      </c>
      <c r="F344" s="28">
        <v>16.82</v>
      </c>
      <c r="G344" s="27">
        <v>2.5996208588796199E-2</v>
      </c>
      <c r="H344" s="26">
        <v>2</v>
      </c>
      <c r="I344" s="90" t="s">
        <v>7504</v>
      </c>
      <c r="J344" s="94" t="s">
        <v>9022</v>
      </c>
      <c r="K344" s="94" t="s">
        <v>10542</v>
      </c>
      <c r="L344" s="29" t="s">
        <v>12060</v>
      </c>
      <c r="M344" s="30">
        <v>1</v>
      </c>
    </row>
    <row r="345" spans="1:13" ht="24.9" customHeight="1" x14ac:dyDescent="0.3">
      <c r="A345" s="25" t="s">
        <v>5177</v>
      </c>
      <c r="B345" s="26" t="s">
        <v>5176</v>
      </c>
      <c r="C345" s="26" t="s">
        <v>371</v>
      </c>
      <c r="D345" s="26">
        <v>1</v>
      </c>
      <c r="E345" s="27">
        <v>0</v>
      </c>
      <c r="F345" s="28">
        <v>35.979999999999997</v>
      </c>
      <c r="G345" s="27">
        <v>3.0281769269766901E-4</v>
      </c>
      <c r="H345" s="26">
        <v>2</v>
      </c>
      <c r="I345" s="90" t="s">
        <v>8227</v>
      </c>
      <c r="J345" s="94" t="s">
        <v>9745</v>
      </c>
      <c r="K345" s="94" t="s">
        <v>11265</v>
      </c>
      <c r="L345" s="29" t="s">
        <v>12783</v>
      </c>
      <c r="M345" s="30">
        <v>1</v>
      </c>
    </row>
    <row r="346" spans="1:13" ht="24.9" customHeight="1" x14ac:dyDescent="0.3">
      <c r="A346" s="25" t="s">
        <v>4191</v>
      </c>
      <c r="B346" s="26" t="s">
        <v>4159</v>
      </c>
      <c r="C346" s="26" t="s">
        <v>136</v>
      </c>
      <c r="D346" s="26">
        <v>1</v>
      </c>
      <c r="E346" s="27">
        <v>0</v>
      </c>
      <c r="F346" s="28">
        <v>23.05</v>
      </c>
      <c r="G346" s="27">
        <v>4.9427654732846901E-3</v>
      </c>
      <c r="H346" s="26">
        <v>2</v>
      </c>
      <c r="I346" s="90" t="s">
        <v>7741</v>
      </c>
      <c r="J346" s="94" t="s">
        <v>9259</v>
      </c>
      <c r="K346" s="94" t="s">
        <v>10779</v>
      </c>
      <c r="L346" s="29" t="s">
        <v>12297</v>
      </c>
      <c r="M346" s="30">
        <v>1</v>
      </c>
    </row>
    <row r="347" spans="1:13" ht="24.9" customHeight="1" x14ac:dyDescent="0.3">
      <c r="A347" s="25" t="s">
        <v>1803</v>
      </c>
      <c r="B347" s="37" t="s">
        <v>1791</v>
      </c>
      <c r="C347" s="37" t="s">
        <v>1805</v>
      </c>
      <c r="D347" s="37">
        <v>1</v>
      </c>
      <c r="E347" s="38">
        <v>1E-3</v>
      </c>
      <c r="F347" s="37">
        <v>25</v>
      </c>
      <c r="G347" s="38">
        <v>2.8999999999999998E-3</v>
      </c>
      <c r="H347" s="37">
        <v>2</v>
      </c>
      <c r="I347" s="92" t="s">
        <v>7823</v>
      </c>
      <c r="J347" s="96" t="s">
        <v>9341</v>
      </c>
      <c r="K347" s="96" t="s">
        <v>10861</v>
      </c>
      <c r="L347" s="99" t="s">
        <v>12379</v>
      </c>
      <c r="M347" s="39">
        <v>1</v>
      </c>
    </row>
    <row r="348" spans="1:13" ht="24.9" customHeight="1" x14ac:dyDescent="0.3">
      <c r="A348" s="25" t="s">
        <v>7197</v>
      </c>
      <c r="B348" s="26" t="s">
        <v>7171</v>
      </c>
      <c r="C348" s="26" t="s">
        <v>32</v>
      </c>
      <c r="D348" s="26">
        <v>1</v>
      </c>
      <c r="E348" s="27">
        <v>0</v>
      </c>
      <c r="F348" s="28">
        <v>51.32</v>
      </c>
      <c r="G348" s="27">
        <v>7.3615625121635997E-6</v>
      </c>
      <c r="H348" s="26">
        <v>2</v>
      </c>
      <c r="I348" s="90" t="s">
        <v>8594</v>
      </c>
      <c r="J348" s="94" t="s">
        <v>10113</v>
      </c>
      <c r="K348" s="94" t="s">
        <v>11632</v>
      </c>
      <c r="L348" s="29" t="s">
        <v>13151</v>
      </c>
      <c r="M348" s="30">
        <v>1</v>
      </c>
    </row>
    <row r="349" spans="1:13" ht="24.9" customHeight="1" x14ac:dyDescent="0.3">
      <c r="A349" s="25" t="s">
        <v>4366</v>
      </c>
      <c r="B349" s="26" t="s">
        <v>4344</v>
      </c>
      <c r="C349" s="26" t="s">
        <v>20</v>
      </c>
      <c r="D349" s="26">
        <v>1</v>
      </c>
      <c r="E349" s="27">
        <v>0</v>
      </c>
      <c r="F349" s="28">
        <v>28.48</v>
      </c>
      <c r="G349" s="27">
        <v>1.41569599789969E-3</v>
      </c>
      <c r="H349" s="26">
        <v>3</v>
      </c>
      <c r="I349" s="90" t="s">
        <v>7951</v>
      </c>
      <c r="J349" s="94" t="s">
        <v>9469</v>
      </c>
      <c r="K349" s="94" t="s">
        <v>10989</v>
      </c>
      <c r="L349" s="29" t="s">
        <v>12507</v>
      </c>
      <c r="M349" s="30">
        <v>1</v>
      </c>
    </row>
    <row r="350" spans="1:13" ht="24.9" customHeight="1" x14ac:dyDescent="0.3">
      <c r="A350" s="25" t="s">
        <v>2205</v>
      </c>
      <c r="B350" s="26" t="s">
        <v>2195</v>
      </c>
      <c r="C350" s="26" t="s">
        <v>32</v>
      </c>
      <c r="D350" s="26">
        <v>1</v>
      </c>
      <c r="E350" s="27">
        <v>0</v>
      </c>
      <c r="F350" s="28">
        <v>26.89</v>
      </c>
      <c r="G350" s="27">
        <v>3.5812781142681798E-3</v>
      </c>
      <c r="H350" s="26">
        <v>3</v>
      </c>
      <c r="I350" s="90" t="s">
        <v>7887</v>
      </c>
      <c r="J350" s="94" t="s">
        <v>9405</v>
      </c>
      <c r="K350" s="94" t="s">
        <v>10925</v>
      </c>
      <c r="L350" s="29" t="s">
        <v>12443</v>
      </c>
      <c r="M350" s="30">
        <v>1</v>
      </c>
    </row>
    <row r="351" spans="1:13" ht="24.9" customHeight="1" x14ac:dyDescent="0.3">
      <c r="A351" s="25" t="s">
        <v>399</v>
      </c>
      <c r="B351" s="26" t="s">
        <v>398</v>
      </c>
      <c r="C351" s="26" t="s">
        <v>404</v>
      </c>
      <c r="D351" s="26">
        <v>1</v>
      </c>
      <c r="E351" s="27">
        <v>0</v>
      </c>
      <c r="F351" s="28">
        <v>15.07</v>
      </c>
      <c r="G351" s="27">
        <v>3.10434517115032E-2</v>
      </c>
      <c r="H351" s="26">
        <v>3</v>
      </c>
      <c r="I351" s="90" t="s">
        <v>7442</v>
      </c>
      <c r="J351" s="94" t="s">
        <v>8960</v>
      </c>
      <c r="K351" s="94" t="s">
        <v>10480</v>
      </c>
      <c r="L351" s="29" t="s">
        <v>11998</v>
      </c>
      <c r="M351" s="30">
        <v>1</v>
      </c>
    </row>
    <row r="352" spans="1:13" ht="24.9" customHeight="1" x14ac:dyDescent="0.3">
      <c r="A352" s="25" t="s">
        <v>507</v>
      </c>
      <c r="B352" s="26" t="s">
        <v>495</v>
      </c>
      <c r="C352" s="26" t="s">
        <v>35</v>
      </c>
      <c r="D352" s="26">
        <v>1</v>
      </c>
      <c r="E352" s="27">
        <v>1E-3</v>
      </c>
      <c r="F352" s="28">
        <v>18.059999999999999</v>
      </c>
      <c r="G352" s="27">
        <v>2.81366575675372E-2</v>
      </c>
      <c r="H352" s="26">
        <v>2</v>
      </c>
      <c r="I352" s="90" t="s">
        <v>7556</v>
      </c>
      <c r="J352" s="94" t="s">
        <v>9074</v>
      </c>
      <c r="K352" s="94" t="s">
        <v>10594</v>
      </c>
      <c r="L352" s="29" t="s">
        <v>12112</v>
      </c>
      <c r="M352" s="30">
        <v>1</v>
      </c>
    </row>
    <row r="353" spans="1:13" ht="24.9" customHeight="1" x14ac:dyDescent="0.3">
      <c r="A353" s="25" t="s">
        <v>5312</v>
      </c>
      <c r="B353" s="26" t="s">
        <v>5270</v>
      </c>
      <c r="C353" s="26" t="s">
        <v>5314</v>
      </c>
      <c r="D353" s="26">
        <v>1</v>
      </c>
      <c r="E353" s="27">
        <v>0</v>
      </c>
      <c r="F353" s="28">
        <v>18.18</v>
      </c>
      <c r="G353" s="27">
        <v>2.88904030649174E-2</v>
      </c>
      <c r="H353" s="26">
        <v>3</v>
      </c>
      <c r="I353" s="90" t="s">
        <v>7559</v>
      </c>
      <c r="J353" s="94" t="s">
        <v>9077</v>
      </c>
      <c r="K353" s="94" t="s">
        <v>10597</v>
      </c>
      <c r="L353" s="29" t="s">
        <v>12115</v>
      </c>
      <c r="M353" s="30">
        <v>2</v>
      </c>
    </row>
    <row r="354" spans="1:13" ht="24.9" customHeight="1" x14ac:dyDescent="0.3">
      <c r="A354" s="25" t="s">
        <v>1260</v>
      </c>
      <c r="B354" s="26" t="s">
        <v>1254</v>
      </c>
      <c r="C354" s="26" t="s">
        <v>1262</v>
      </c>
      <c r="D354" s="26">
        <v>1</v>
      </c>
      <c r="E354" s="27">
        <v>5.0000000000000001E-3</v>
      </c>
      <c r="F354" s="28">
        <v>22.56</v>
      </c>
      <c r="G354" s="27">
        <v>9.1513242638055301E-3</v>
      </c>
      <c r="H354" s="26">
        <v>2</v>
      </c>
      <c r="I354" s="90" t="s">
        <v>7722</v>
      </c>
      <c r="J354" s="94" t="s">
        <v>9240</v>
      </c>
      <c r="K354" s="94" t="s">
        <v>10760</v>
      </c>
      <c r="L354" s="29" t="s">
        <v>12278</v>
      </c>
      <c r="M354" s="30">
        <v>1</v>
      </c>
    </row>
    <row r="355" spans="1:13" ht="24.9" customHeight="1" x14ac:dyDescent="0.3">
      <c r="A355" s="25" t="s">
        <v>1855</v>
      </c>
      <c r="B355" s="26" t="s">
        <v>1854</v>
      </c>
      <c r="C355" s="26" t="s">
        <v>1858</v>
      </c>
      <c r="D355" s="26">
        <v>1</v>
      </c>
      <c r="E355" s="27">
        <v>0</v>
      </c>
      <c r="F355" s="28">
        <v>61.55</v>
      </c>
      <c r="G355" s="27">
        <v>9.79778794403185E-7</v>
      </c>
      <c r="H355" s="26">
        <v>2</v>
      </c>
      <c r="I355" s="90" t="s">
        <v>8755</v>
      </c>
      <c r="J355" s="94" t="s">
        <v>10274</v>
      </c>
      <c r="K355" s="94" t="s">
        <v>11793</v>
      </c>
      <c r="L355" s="29" t="s">
        <v>13312</v>
      </c>
      <c r="M355" s="30">
        <v>1</v>
      </c>
    </row>
    <row r="356" spans="1:13" ht="24.9" customHeight="1" x14ac:dyDescent="0.3">
      <c r="A356" s="25" t="s">
        <v>6307</v>
      </c>
      <c r="B356" s="26" t="s">
        <v>6299</v>
      </c>
      <c r="C356" s="26" t="s">
        <v>35</v>
      </c>
      <c r="D356" s="26">
        <v>1</v>
      </c>
      <c r="E356" s="27">
        <v>1E-3</v>
      </c>
      <c r="F356" s="28">
        <v>32.880000000000003</v>
      </c>
      <c r="G356" s="27">
        <v>1.21078731476713E-3</v>
      </c>
      <c r="H356" s="26">
        <v>2</v>
      </c>
      <c r="I356" s="90" t="s">
        <v>8112</v>
      </c>
      <c r="J356" s="94" t="s">
        <v>9630</v>
      </c>
      <c r="K356" s="94" t="s">
        <v>11150</v>
      </c>
      <c r="L356" s="29" t="s">
        <v>12668</v>
      </c>
      <c r="M356" s="30">
        <v>1</v>
      </c>
    </row>
    <row r="357" spans="1:13" ht="24.9" customHeight="1" x14ac:dyDescent="0.3">
      <c r="A357" s="31" t="s">
        <v>4381</v>
      </c>
      <c r="B357" s="32" t="s">
        <v>4344</v>
      </c>
      <c r="C357" s="32" t="s">
        <v>4383</v>
      </c>
      <c r="D357" s="32">
        <v>1</v>
      </c>
      <c r="E357" s="33">
        <v>1E-3</v>
      </c>
      <c r="F357" s="34">
        <v>22.73</v>
      </c>
      <c r="G357" s="33">
        <v>6.9333536413390701E-3</v>
      </c>
      <c r="H357" s="32">
        <v>5</v>
      </c>
      <c r="I357" s="91" t="s">
        <v>7729</v>
      </c>
      <c r="J357" s="95" t="s">
        <v>9247</v>
      </c>
      <c r="K357" s="95" t="s">
        <v>10767</v>
      </c>
      <c r="L357" s="35" t="s">
        <v>12285</v>
      </c>
      <c r="M357" s="36">
        <v>2</v>
      </c>
    </row>
    <row r="358" spans="1:13" ht="24.9" customHeight="1" x14ac:dyDescent="0.3">
      <c r="A358" s="25" t="s">
        <v>4439</v>
      </c>
      <c r="B358" s="26" t="s">
        <v>4431</v>
      </c>
      <c r="C358" s="26" t="s">
        <v>38</v>
      </c>
      <c r="D358" s="26">
        <v>1</v>
      </c>
      <c r="E358" s="27">
        <v>4.0000000000000001E-3</v>
      </c>
      <c r="F358" s="28">
        <v>16.63</v>
      </c>
      <c r="G358" s="27">
        <v>3.3676868272388E-2</v>
      </c>
      <c r="H358" s="26">
        <v>2</v>
      </c>
      <c r="I358" s="90" t="s">
        <v>7493</v>
      </c>
      <c r="J358" s="94" t="s">
        <v>9011</v>
      </c>
      <c r="K358" s="94" t="s">
        <v>10531</v>
      </c>
      <c r="L358" s="29" t="s">
        <v>12049</v>
      </c>
      <c r="M358" s="30">
        <v>2</v>
      </c>
    </row>
    <row r="359" spans="1:13" ht="24.9" customHeight="1" x14ac:dyDescent="0.3">
      <c r="A359" s="25" t="s">
        <v>3011</v>
      </c>
      <c r="B359" s="26" t="s">
        <v>3004</v>
      </c>
      <c r="C359" s="26" t="s">
        <v>123</v>
      </c>
      <c r="D359" s="26">
        <v>1</v>
      </c>
      <c r="E359" s="27">
        <v>0</v>
      </c>
      <c r="F359" s="28">
        <v>34.090000000000003</v>
      </c>
      <c r="G359" s="27">
        <v>8.7736947002222201E-4</v>
      </c>
      <c r="H359" s="26">
        <v>2</v>
      </c>
      <c r="I359" s="90" t="s">
        <v>8157</v>
      </c>
      <c r="J359" s="94" t="s">
        <v>9675</v>
      </c>
      <c r="K359" s="94" t="s">
        <v>11195</v>
      </c>
      <c r="L359" s="29" t="s">
        <v>12713</v>
      </c>
      <c r="M359" s="30">
        <v>1</v>
      </c>
    </row>
    <row r="360" spans="1:13" ht="24.9" customHeight="1" x14ac:dyDescent="0.3">
      <c r="A360" s="25" t="s">
        <v>2482</v>
      </c>
      <c r="B360" s="26" t="s">
        <v>2477</v>
      </c>
      <c r="C360" s="26" t="s">
        <v>123</v>
      </c>
      <c r="D360" s="26">
        <v>1</v>
      </c>
      <c r="E360" s="27">
        <v>0</v>
      </c>
      <c r="F360" s="28">
        <v>67.73</v>
      </c>
      <c r="G360" s="27">
        <v>1.6825578468774499E-7</v>
      </c>
      <c r="H360" s="26">
        <v>2</v>
      </c>
      <c r="I360" s="90" t="s">
        <v>8823</v>
      </c>
      <c r="J360" s="94" t="s">
        <v>10343</v>
      </c>
      <c r="K360" s="94" t="s">
        <v>11861</v>
      </c>
      <c r="L360" s="29" t="s">
        <v>13381</v>
      </c>
      <c r="M360" s="30">
        <v>1</v>
      </c>
    </row>
    <row r="361" spans="1:13" ht="24.9" customHeight="1" x14ac:dyDescent="0.3">
      <c r="A361" s="25" t="s">
        <v>655</v>
      </c>
      <c r="B361" s="26" t="s">
        <v>653</v>
      </c>
      <c r="C361" s="26" t="s">
        <v>32</v>
      </c>
      <c r="D361" s="26">
        <v>1</v>
      </c>
      <c r="E361" s="27">
        <v>0</v>
      </c>
      <c r="F361" s="28">
        <v>38.700000000000003</v>
      </c>
      <c r="G361" s="27">
        <v>1.82109989149873E-4</v>
      </c>
      <c r="H361" s="26">
        <v>2</v>
      </c>
      <c r="I361" s="90" t="s">
        <v>8299</v>
      </c>
      <c r="J361" s="94" t="s">
        <v>9817</v>
      </c>
      <c r="K361" s="94" t="s">
        <v>11337</v>
      </c>
      <c r="L361" s="29" t="s">
        <v>12855</v>
      </c>
      <c r="M361" s="30">
        <v>1</v>
      </c>
    </row>
    <row r="362" spans="1:13" ht="24.9" customHeight="1" x14ac:dyDescent="0.3">
      <c r="A362" s="25" t="s">
        <v>5751</v>
      </c>
      <c r="B362" s="26" t="s">
        <v>5749</v>
      </c>
      <c r="C362" s="26" t="s">
        <v>136</v>
      </c>
      <c r="D362" s="26">
        <v>1</v>
      </c>
      <c r="E362" s="27">
        <v>0</v>
      </c>
      <c r="F362" s="28">
        <v>53.76</v>
      </c>
      <c r="G362" s="27">
        <v>7.9938059393044407E-6</v>
      </c>
      <c r="H362" s="26">
        <v>2</v>
      </c>
      <c r="I362" s="90" t="s">
        <v>8644</v>
      </c>
      <c r="J362" s="94" t="s">
        <v>10163</v>
      </c>
      <c r="K362" s="94" t="s">
        <v>11682</v>
      </c>
      <c r="L362" s="29" t="s">
        <v>13201</v>
      </c>
      <c r="M362" s="30">
        <v>1</v>
      </c>
    </row>
    <row r="363" spans="1:13" ht="24.9" customHeight="1" x14ac:dyDescent="0.3">
      <c r="A363" s="25" t="s">
        <v>4235</v>
      </c>
      <c r="B363" s="26" t="s">
        <v>4215</v>
      </c>
      <c r="C363" s="26" t="s">
        <v>371</v>
      </c>
      <c r="D363" s="26">
        <v>1</v>
      </c>
      <c r="E363" s="27">
        <v>0</v>
      </c>
      <c r="F363" s="28">
        <v>48.66</v>
      </c>
      <c r="G363" s="27">
        <v>2.1102392578222201E-5</v>
      </c>
      <c r="H363" s="26">
        <v>2</v>
      </c>
      <c r="I363" s="90" t="s">
        <v>8529</v>
      </c>
      <c r="J363" s="94" t="s">
        <v>10047</v>
      </c>
      <c r="K363" s="94" t="s">
        <v>11567</v>
      </c>
      <c r="L363" s="29" t="s">
        <v>13085</v>
      </c>
      <c r="M363" s="30">
        <v>1</v>
      </c>
    </row>
    <row r="364" spans="1:13" ht="24.9" customHeight="1" x14ac:dyDescent="0.3">
      <c r="A364" s="25" t="s">
        <v>5310</v>
      </c>
      <c r="B364" s="26" t="s">
        <v>5270</v>
      </c>
      <c r="C364" s="26" t="s">
        <v>506</v>
      </c>
      <c r="D364" s="26">
        <v>1</v>
      </c>
      <c r="E364" s="27">
        <v>0</v>
      </c>
      <c r="F364" s="28">
        <v>22.09</v>
      </c>
      <c r="G364" s="27">
        <v>6.1655241661445403E-3</v>
      </c>
      <c r="H364" s="26">
        <v>2</v>
      </c>
      <c r="I364" s="90" t="s">
        <v>7711</v>
      </c>
      <c r="J364" s="94" t="s">
        <v>9229</v>
      </c>
      <c r="K364" s="94" t="s">
        <v>10749</v>
      </c>
      <c r="L364" s="29" t="s">
        <v>12267</v>
      </c>
      <c r="M364" s="30">
        <v>1</v>
      </c>
    </row>
    <row r="365" spans="1:13" ht="24.9" customHeight="1" x14ac:dyDescent="0.3">
      <c r="A365" s="25" t="s">
        <v>6191</v>
      </c>
      <c r="B365" s="26" t="s">
        <v>6176</v>
      </c>
      <c r="C365" s="26" t="s">
        <v>32</v>
      </c>
      <c r="D365" s="26">
        <v>1</v>
      </c>
      <c r="E365" s="27">
        <v>1E-3</v>
      </c>
      <c r="F365" s="28">
        <v>22.18</v>
      </c>
      <c r="G365" s="27">
        <v>7.2640904970469704E-3</v>
      </c>
      <c r="H365" s="26">
        <v>2</v>
      </c>
      <c r="I365" s="90" t="s">
        <v>7714</v>
      </c>
      <c r="J365" s="94" t="s">
        <v>9232</v>
      </c>
      <c r="K365" s="94" t="s">
        <v>10752</v>
      </c>
      <c r="L365" s="29" t="s">
        <v>12270</v>
      </c>
      <c r="M365" s="30">
        <v>1</v>
      </c>
    </row>
    <row r="366" spans="1:13" ht="24.9" customHeight="1" x14ac:dyDescent="0.3">
      <c r="A366" s="25" t="s">
        <v>2807</v>
      </c>
      <c r="B366" s="26" t="s">
        <v>2797</v>
      </c>
      <c r="C366" s="26" t="s">
        <v>38</v>
      </c>
      <c r="D366" s="26">
        <v>1</v>
      </c>
      <c r="E366" s="27">
        <v>8.0000000000000002E-3</v>
      </c>
      <c r="F366" s="28">
        <v>16.239999999999998</v>
      </c>
      <c r="G366" s="27">
        <v>2.85220834394985E-2</v>
      </c>
      <c r="H366" s="26">
        <v>2</v>
      </c>
      <c r="I366" s="90" t="s">
        <v>7481</v>
      </c>
      <c r="J366" s="94" t="s">
        <v>8999</v>
      </c>
      <c r="K366" s="94" t="s">
        <v>10519</v>
      </c>
      <c r="L366" s="29" t="s">
        <v>12037</v>
      </c>
      <c r="M366" s="30">
        <v>1</v>
      </c>
    </row>
    <row r="367" spans="1:13" ht="24.9" customHeight="1" x14ac:dyDescent="0.3">
      <c r="A367" s="25" t="s">
        <v>2524</v>
      </c>
      <c r="B367" s="26" t="s">
        <v>2523</v>
      </c>
      <c r="C367" s="26" t="s">
        <v>114</v>
      </c>
      <c r="D367" s="26">
        <v>1</v>
      </c>
      <c r="E367" s="27">
        <v>0</v>
      </c>
      <c r="F367" s="28">
        <v>25.58</v>
      </c>
      <c r="G367" s="27">
        <v>2.7603871964037899E-3</v>
      </c>
      <c r="H367" s="26">
        <v>2</v>
      </c>
      <c r="I367" s="90" t="s">
        <v>7847</v>
      </c>
      <c r="J367" s="94" t="s">
        <v>9365</v>
      </c>
      <c r="K367" s="94" t="s">
        <v>10885</v>
      </c>
      <c r="L367" s="29" t="s">
        <v>12403</v>
      </c>
      <c r="M367" s="30">
        <v>1</v>
      </c>
    </row>
    <row r="368" spans="1:13" ht="24.9" customHeight="1" x14ac:dyDescent="0.3">
      <c r="A368" s="25" t="s">
        <v>5192</v>
      </c>
      <c r="B368" s="26" t="s">
        <v>5180</v>
      </c>
      <c r="C368" s="26" t="s">
        <v>20</v>
      </c>
      <c r="D368" s="26">
        <v>1</v>
      </c>
      <c r="E368" s="27">
        <v>3.0000000000000001E-3</v>
      </c>
      <c r="F368" s="28">
        <v>30.48</v>
      </c>
      <c r="G368" s="27">
        <v>9.40133003827073E-4</v>
      </c>
      <c r="H368" s="26">
        <v>2</v>
      </c>
      <c r="I368" s="90" t="s">
        <v>8012</v>
      </c>
      <c r="J368" s="94" t="s">
        <v>9530</v>
      </c>
      <c r="K368" s="94" t="s">
        <v>11050</v>
      </c>
      <c r="L368" s="29" t="s">
        <v>12568</v>
      </c>
      <c r="M368" s="30">
        <v>1</v>
      </c>
    </row>
    <row r="369" spans="1:13" ht="24.9" customHeight="1" x14ac:dyDescent="0.3">
      <c r="A369" s="25" t="s">
        <v>12</v>
      </c>
      <c r="B369" s="26" t="s">
        <v>10</v>
      </c>
      <c r="C369" s="26" t="s">
        <v>20</v>
      </c>
      <c r="D369" s="26">
        <v>1</v>
      </c>
      <c r="E369" s="27">
        <v>1E-3</v>
      </c>
      <c r="F369" s="28">
        <v>20.7</v>
      </c>
      <c r="G369" s="27">
        <v>2.4257434088767699E-2</v>
      </c>
      <c r="H369" s="26">
        <v>2</v>
      </c>
      <c r="I369" s="90" t="s">
        <v>7670</v>
      </c>
      <c r="J369" s="94" t="s">
        <v>9188</v>
      </c>
      <c r="K369" s="94" t="s">
        <v>10708</v>
      </c>
      <c r="L369" s="29" t="s">
        <v>12226</v>
      </c>
      <c r="M369" s="30">
        <v>1</v>
      </c>
    </row>
    <row r="370" spans="1:13" ht="24.9" customHeight="1" x14ac:dyDescent="0.3">
      <c r="A370" s="25" t="s">
        <v>3954</v>
      </c>
      <c r="B370" s="26" t="s">
        <v>3937</v>
      </c>
      <c r="C370" s="26" t="s">
        <v>3343</v>
      </c>
      <c r="D370" s="26">
        <v>1</v>
      </c>
      <c r="E370" s="27">
        <v>0</v>
      </c>
      <c r="F370" s="28">
        <v>35.86</v>
      </c>
      <c r="G370" s="27">
        <v>2.8535972983307001E-4</v>
      </c>
      <c r="H370" s="26">
        <v>2</v>
      </c>
      <c r="I370" s="90" t="s">
        <v>8221</v>
      </c>
      <c r="J370" s="94" t="s">
        <v>9739</v>
      </c>
      <c r="K370" s="94" t="s">
        <v>11259</v>
      </c>
      <c r="L370" s="29" t="s">
        <v>12777</v>
      </c>
      <c r="M370" s="30">
        <v>1</v>
      </c>
    </row>
    <row r="371" spans="1:13" ht="24.9" customHeight="1" x14ac:dyDescent="0.3">
      <c r="A371" s="25" t="s">
        <v>1822</v>
      </c>
      <c r="B371" s="26" t="s">
        <v>1816</v>
      </c>
      <c r="C371" s="26" t="s">
        <v>35</v>
      </c>
      <c r="D371" s="26">
        <v>1</v>
      </c>
      <c r="E371" s="27">
        <v>0</v>
      </c>
      <c r="F371" s="28">
        <v>30.86</v>
      </c>
      <c r="G371" s="27">
        <v>8.6136912154630998E-4</v>
      </c>
      <c r="H371" s="26">
        <v>2</v>
      </c>
      <c r="I371" s="90" t="s">
        <v>8026</v>
      </c>
      <c r="J371" s="94" t="s">
        <v>9544</v>
      </c>
      <c r="K371" s="94" t="s">
        <v>11064</v>
      </c>
      <c r="L371" s="29" t="s">
        <v>12582</v>
      </c>
      <c r="M371" s="30">
        <v>1</v>
      </c>
    </row>
    <row r="372" spans="1:13" ht="24.9" customHeight="1" x14ac:dyDescent="0.3">
      <c r="A372" s="25" t="s">
        <v>5994</v>
      </c>
      <c r="B372" s="26" t="s">
        <v>5988</v>
      </c>
      <c r="C372" s="26" t="s">
        <v>114</v>
      </c>
      <c r="D372" s="26">
        <v>1</v>
      </c>
      <c r="E372" s="27">
        <v>4.0000000000000001E-3</v>
      </c>
      <c r="F372" s="28">
        <v>21.38</v>
      </c>
      <c r="G372" s="27">
        <v>7.2605580879387104E-3</v>
      </c>
      <c r="H372" s="26">
        <v>3</v>
      </c>
      <c r="I372" s="90" t="s">
        <v>7685</v>
      </c>
      <c r="J372" s="94" t="s">
        <v>9203</v>
      </c>
      <c r="K372" s="94" t="s">
        <v>10723</v>
      </c>
      <c r="L372" s="29" t="s">
        <v>12241</v>
      </c>
      <c r="M372" s="30">
        <v>1</v>
      </c>
    </row>
    <row r="373" spans="1:13" ht="24.9" customHeight="1" x14ac:dyDescent="0.3">
      <c r="A373" s="25" t="s">
        <v>6174</v>
      </c>
      <c r="B373" s="26" t="s">
        <v>6153</v>
      </c>
      <c r="C373" s="26" t="s">
        <v>38</v>
      </c>
      <c r="D373" s="26">
        <v>1</v>
      </c>
      <c r="E373" s="27">
        <v>1E-3</v>
      </c>
      <c r="F373" s="28">
        <v>14.58</v>
      </c>
      <c r="G373" s="27">
        <v>4.7025537529861598E-2</v>
      </c>
      <c r="H373" s="26">
        <v>3</v>
      </c>
      <c r="I373" s="90" t="s">
        <v>7430</v>
      </c>
      <c r="J373" s="94" t="s">
        <v>8948</v>
      </c>
      <c r="K373" s="94" t="s">
        <v>10468</v>
      </c>
      <c r="L373" s="29" t="s">
        <v>11986</v>
      </c>
      <c r="M373" s="30">
        <v>1</v>
      </c>
    </row>
    <row r="374" spans="1:13" ht="24.9" customHeight="1" x14ac:dyDescent="0.3">
      <c r="A374" s="25" t="s">
        <v>5882</v>
      </c>
      <c r="B374" s="26" t="s">
        <v>5880</v>
      </c>
      <c r="C374" s="26" t="s">
        <v>35</v>
      </c>
      <c r="D374" s="26">
        <v>1</v>
      </c>
      <c r="E374" s="27">
        <v>1E-3</v>
      </c>
      <c r="F374" s="28">
        <v>15.93</v>
      </c>
      <c r="G374" s="27">
        <v>3.0632415631935E-2</v>
      </c>
      <c r="H374" s="26">
        <v>2</v>
      </c>
      <c r="I374" s="90" t="s">
        <v>7463</v>
      </c>
      <c r="J374" s="94" t="s">
        <v>8981</v>
      </c>
      <c r="K374" s="94" t="s">
        <v>10501</v>
      </c>
      <c r="L374" s="29" t="s">
        <v>12019</v>
      </c>
      <c r="M374" s="30">
        <v>1</v>
      </c>
    </row>
    <row r="375" spans="1:13" ht="24.9" customHeight="1" x14ac:dyDescent="0.3">
      <c r="A375" s="25" t="s">
        <v>6117</v>
      </c>
      <c r="B375" s="26" t="s">
        <v>6115</v>
      </c>
      <c r="C375" s="26" t="s">
        <v>35</v>
      </c>
      <c r="D375" s="26">
        <v>1</v>
      </c>
      <c r="E375" s="27">
        <v>0</v>
      </c>
      <c r="F375" s="28">
        <v>22.67</v>
      </c>
      <c r="G375" s="27">
        <v>7.0298061982925503E-3</v>
      </c>
      <c r="H375" s="26">
        <v>2</v>
      </c>
      <c r="I375" s="90" t="s">
        <v>7724</v>
      </c>
      <c r="J375" s="94" t="s">
        <v>9242</v>
      </c>
      <c r="K375" s="94" t="s">
        <v>10762</v>
      </c>
      <c r="L375" s="29" t="s">
        <v>12280</v>
      </c>
      <c r="M375" s="30">
        <v>1</v>
      </c>
    </row>
    <row r="376" spans="1:13" ht="24.9" customHeight="1" x14ac:dyDescent="0.3">
      <c r="A376" s="25" t="s">
        <v>2827</v>
      </c>
      <c r="B376" s="26" t="s">
        <v>2797</v>
      </c>
      <c r="C376" s="26" t="s">
        <v>32</v>
      </c>
      <c r="D376" s="26">
        <v>1</v>
      </c>
      <c r="E376" s="27">
        <v>0</v>
      </c>
      <c r="F376" s="28">
        <v>30.8</v>
      </c>
      <c r="G376" s="27">
        <v>1.1644692795437399E-3</v>
      </c>
      <c r="H376" s="26">
        <v>2</v>
      </c>
      <c r="I376" s="90" t="s">
        <v>8025</v>
      </c>
      <c r="J376" s="94" t="s">
        <v>9543</v>
      </c>
      <c r="K376" s="94" t="s">
        <v>11063</v>
      </c>
      <c r="L376" s="29" t="s">
        <v>12581</v>
      </c>
      <c r="M376" s="30">
        <v>1</v>
      </c>
    </row>
    <row r="377" spans="1:13" ht="24.9" customHeight="1" x14ac:dyDescent="0.3">
      <c r="A377" s="25" t="s">
        <v>4480</v>
      </c>
      <c r="B377" s="26" t="s">
        <v>4463</v>
      </c>
      <c r="C377" s="26" t="s">
        <v>32</v>
      </c>
      <c r="D377" s="26">
        <v>1</v>
      </c>
      <c r="E377" s="27">
        <v>1E-3</v>
      </c>
      <c r="F377" s="28">
        <v>24.71</v>
      </c>
      <c r="G377" s="27">
        <v>3.3726401384896101E-3</v>
      </c>
      <c r="H377" s="26">
        <v>2</v>
      </c>
      <c r="I377" s="90" t="s">
        <v>7811</v>
      </c>
      <c r="J377" s="94" t="s">
        <v>9329</v>
      </c>
      <c r="K377" s="94" t="s">
        <v>10849</v>
      </c>
      <c r="L377" s="29" t="s">
        <v>12367</v>
      </c>
      <c r="M377" s="30">
        <v>1</v>
      </c>
    </row>
    <row r="378" spans="1:13" ht="24.9" customHeight="1" x14ac:dyDescent="0.3">
      <c r="A378" s="25" t="s">
        <v>6408</v>
      </c>
      <c r="B378" s="26" t="s">
        <v>6400</v>
      </c>
      <c r="C378" s="26" t="s">
        <v>333</v>
      </c>
      <c r="D378" s="26">
        <v>1</v>
      </c>
      <c r="E378" s="27">
        <v>0</v>
      </c>
      <c r="F378" s="28">
        <v>34.409999999999997</v>
      </c>
      <c r="G378" s="27">
        <v>7.7882244659590303E-4</v>
      </c>
      <c r="H378" s="26">
        <v>2</v>
      </c>
      <c r="I378" s="90" t="s">
        <v>8169</v>
      </c>
      <c r="J378" s="94" t="s">
        <v>9687</v>
      </c>
      <c r="K378" s="94" t="s">
        <v>11207</v>
      </c>
      <c r="L378" s="29" t="s">
        <v>12725</v>
      </c>
      <c r="M378" s="30">
        <v>1</v>
      </c>
    </row>
    <row r="379" spans="1:13" ht="24.9" customHeight="1" x14ac:dyDescent="0.3">
      <c r="A379" s="25" t="s">
        <v>4823</v>
      </c>
      <c r="B379" s="26" t="s">
        <v>4822</v>
      </c>
      <c r="C379" s="26" t="s">
        <v>38</v>
      </c>
      <c r="D379" s="26">
        <v>1</v>
      </c>
      <c r="E379" s="27">
        <v>3.0000000000000001E-3</v>
      </c>
      <c r="F379" s="28">
        <v>15.88</v>
      </c>
      <c r="G379" s="27">
        <v>2.5761432229087802E-2</v>
      </c>
      <c r="H379" s="26">
        <v>2</v>
      </c>
      <c r="I379" s="90" t="s">
        <v>7460</v>
      </c>
      <c r="J379" s="94" t="s">
        <v>8978</v>
      </c>
      <c r="K379" s="94" t="s">
        <v>10498</v>
      </c>
      <c r="L379" s="29" t="s">
        <v>12016</v>
      </c>
      <c r="M379" s="30">
        <v>1</v>
      </c>
    </row>
    <row r="380" spans="1:13" ht="24.9" customHeight="1" x14ac:dyDescent="0.3">
      <c r="A380" s="25" t="s">
        <v>2749</v>
      </c>
      <c r="B380" s="26" t="s">
        <v>2747</v>
      </c>
      <c r="C380" s="26" t="s">
        <v>987</v>
      </c>
      <c r="D380" s="26">
        <v>1</v>
      </c>
      <c r="E380" s="27">
        <v>0</v>
      </c>
      <c r="F380" s="28">
        <v>30.52</v>
      </c>
      <c r="G380" s="27">
        <v>1.24201841685315E-3</v>
      </c>
      <c r="H380" s="26">
        <v>2</v>
      </c>
      <c r="I380" s="90" t="s">
        <v>8015</v>
      </c>
      <c r="J380" s="94" t="s">
        <v>9533</v>
      </c>
      <c r="K380" s="94" t="s">
        <v>11053</v>
      </c>
      <c r="L380" s="29" t="s">
        <v>12571</v>
      </c>
      <c r="M380" s="30">
        <v>1</v>
      </c>
    </row>
    <row r="381" spans="1:13" ht="24.9" customHeight="1" x14ac:dyDescent="0.3">
      <c r="A381" s="25" t="s">
        <v>5935</v>
      </c>
      <c r="B381" s="26" t="s">
        <v>5923</v>
      </c>
      <c r="C381" s="26" t="s">
        <v>20</v>
      </c>
      <c r="D381" s="26">
        <v>1</v>
      </c>
      <c r="E381" s="27">
        <v>0</v>
      </c>
      <c r="F381" s="28">
        <v>23.69</v>
      </c>
      <c r="G381" s="27">
        <v>4.2756288615158596E-3</v>
      </c>
      <c r="H381" s="26">
        <v>2</v>
      </c>
      <c r="I381" s="90" t="s">
        <v>7768</v>
      </c>
      <c r="J381" s="94" t="s">
        <v>9286</v>
      </c>
      <c r="K381" s="94" t="s">
        <v>10806</v>
      </c>
      <c r="L381" s="29" t="s">
        <v>12324</v>
      </c>
      <c r="M381" s="30">
        <v>1</v>
      </c>
    </row>
    <row r="382" spans="1:13" ht="24.9" customHeight="1" x14ac:dyDescent="0.3">
      <c r="A382" s="25" t="s">
        <v>2890</v>
      </c>
      <c r="B382" s="26" t="s">
        <v>2869</v>
      </c>
      <c r="C382" s="26" t="s">
        <v>56</v>
      </c>
      <c r="D382" s="26">
        <v>1</v>
      </c>
      <c r="E382" s="27">
        <v>1E-3</v>
      </c>
      <c r="F382" s="28">
        <v>31.96</v>
      </c>
      <c r="G382" s="27">
        <v>6.3679552090791598E-4</v>
      </c>
      <c r="H382" s="26">
        <v>2</v>
      </c>
      <c r="I382" s="90" t="s">
        <v>8072</v>
      </c>
      <c r="J382" s="94" t="s">
        <v>9590</v>
      </c>
      <c r="K382" s="94" t="s">
        <v>11110</v>
      </c>
      <c r="L382" s="29" t="s">
        <v>12628</v>
      </c>
      <c r="M382" s="30">
        <v>1</v>
      </c>
    </row>
    <row r="383" spans="1:13" ht="24.9" customHeight="1" x14ac:dyDescent="0.3">
      <c r="A383" s="25" t="s">
        <v>2470</v>
      </c>
      <c r="B383" s="26" t="s">
        <v>2458</v>
      </c>
      <c r="C383" s="26" t="s">
        <v>371</v>
      </c>
      <c r="D383" s="26">
        <v>1</v>
      </c>
      <c r="E383" s="27">
        <v>0</v>
      </c>
      <c r="F383" s="28">
        <v>36.130000000000003</v>
      </c>
      <c r="G383" s="27">
        <v>3.5348256866346898E-4</v>
      </c>
      <c r="H383" s="26">
        <v>2</v>
      </c>
      <c r="I383" s="90" t="s">
        <v>8229</v>
      </c>
      <c r="J383" s="94" t="s">
        <v>9747</v>
      </c>
      <c r="K383" s="94" t="s">
        <v>11267</v>
      </c>
      <c r="L383" s="29" t="s">
        <v>12785</v>
      </c>
      <c r="M383" s="30">
        <v>1</v>
      </c>
    </row>
    <row r="384" spans="1:13" ht="24.9" customHeight="1" x14ac:dyDescent="0.3">
      <c r="A384" s="25" t="s">
        <v>5153</v>
      </c>
      <c r="B384" s="26" t="s">
        <v>5148</v>
      </c>
      <c r="C384" s="26" t="s">
        <v>38</v>
      </c>
      <c r="D384" s="26">
        <v>1</v>
      </c>
      <c r="E384" s="27">
        <v>0</v>
      </c>
      <c r="F384" s="28">
        <v>39.32</v>
      </c>
      <c r="G384" s="27">
        <v>1.5203492083258301E-4</v>
      </c>
      <c r="H384" s="26">
        <v>2</v>
      </c>
      <c r="I384" s="90" t="s">
        <v>8317</v>
      </c>
      <c r="J384" s="94" t="s">
        <v>9835</v>
      </c>
      <c r="K384" s="94" t="s">
        <v>11355</v>
      </c>
      <c r="L384" s="29" t="s">
        <v>12873</v>
      </c>
      <c r="M384" s="30">
        <v>1</v>
      </c>
    </row>
    <row r="385" spans="1:13" ht="24.9" customHeight="1" x14ac:dyDescent="0.3">
      <c r="A385" s="25" t="s">
        <v>2410</v>
      </c>
      <c r="B385" s="26" t="s">
        <v>2383</v>
      </c>
      <c r="C385" s="26" t="s">
        <v>56</v>
      </c>
      <c r="D385" s="26">
        <v>1</v>
      </c>
      <c r="E385" s="27">
        <v>0</v>
      </c>
      <c r="F385" s="28">
        <v>32.549999999999997</v>
      </c>
      <c r="G385" s="27">
        <v>5.5458740763120098E-4</v>
      </c>
      <c r="H385" s="26">
        <v>2</v>
      </c>
      <c r="I385" s="90" t="s">
        <v>8096</v>
      </c>
      <c r="J385" s="94" t="s">
        <v>9614</v>
      </c>
      <c r="K385" s="94" t="s">
        <v>11134</v>
      </c>
      <c r="L385" s="29" t="s">
        <v>12652</v>
      </c>
      <c r="M385" s="30">
        <v>1</v>
      </c>
    </row>
    <row r="386" spans="1:13" ht="24.9" customHeight="1" x14ac:dyDescent="0.3">
      <c r="A386" s="25" t="s">
        <v>6072</v>
      </c>
      <c r="B386" s="26" t="s">
        <v>6043</v>
      </c>
      <c r="C386" s="26" t="s">
        <v>6074</v>
      </c>
      <c r="D386" s="26">
        <v>1</v>
      </c>
      <c r="E386" s="27">
        <v>0</v>
      </c>
      <c r="F386" s="28">
        <v>52.74</v>
      </c>
      <c r="G386" s="27">
        <v>8.7797862779021099E-6</v>
      </c>
      <c r="H386" s="26">
        <v>2</v>
      </c>
      <c r="I386" s="90" t="s">
        <v>8626</v>
      </c>
      <c r="J386" s="94" t="s">
        <v>10145</v>
      </c>
      <c r="K386" s="94" t="s">
        <v>11664</v>
      </c>
      <c r="L386" s="29" t="s">
        <v>13183</v>
      </c>
      <c r="M386" s="30">
        <v>1</v>
      </c>
    </row>
    <row r="387" spans="1:13" ht="24.9" customHeight="1" x14ac:dyDescent="0.3">
      <c r="A387" s="25" t="s">
        <v>2825</v>
      </c>
      <c r="B387" s="26" t="s">
        <v>2797</v>
      </c>
      <c r="C387" s="26" t="s">
        <v>38</v>
      </c>
      <c r="D387" s="26">
        <v>1</v>
      </c>
      <c r="E387" s="27">
        <v>0</v>
      </c>
      <c r="F387" s="28">
        <v>18.760000000000002</v>
      </c>
      <c r="G387" s="27">
        <v>2.5943861150572799E-2</v>
      </c>
      <c r="H387" s="26">
        <v>2</v>
      </c>
      <c r="I387" s="90" t="s">
        <v>7584</v>
      </c>
      <c r="J387" s="94" t="s">
        <v>9102</v>
      </c>
      <c r="K387" s="94" t="s">
        <v>10622</v>
      </c>
      <c r="L387" s="29" t="s">
        <v>12140</v>
      </c>
      <c r="M387" s="30">
        <v>1</v>
      </c>
    </row>
    <row r="388" spans="1:13" ht="24.9" customHeight="1" x14ac:dyDescent="0.3">
      <c r="A388" s="25" t="s">
        <v>5532</v>
      </c>
      <c r="B388" s="26" t="s">
        <v>5518</v>
      </c>
      <c r="C388" s="26" t="s">
        <v>35</v>
      </c>
      <c r="D388" s="26">
        <v>1</v>
      </c>
      <c r="E388" s="27">
        <v>7.0000000000000001E-3</v>
      </c>
      <c r="F388" s="28">
        <v>19.87</v>
      </c>
      <c r="G388" s="27">
        <v>1.0819054264637E-2</v>
      </c>
      <c r="H388" s="26">
        <v>2</v>
      </c>
      <c r="I388" s="90" t="s">
        <v>7628</v>
      </c>
      <c r="J388" s="94" t="s">
        <v>9146</v>
      </c>
      <c r="K388" s="94" t="s">
        <v>10666</v>
      </c>
      <c r="L388" s="29" t="s">
        <v>12184</v>
      </c>
      <c r="M388" s="30">
        <v>1</v>
      </c>
    </row>
    <row r="389" spans="1:13" ht="24.9" customHeight="1" x14ac:dyDescent="0.3">
      <c r="A389" s="25" t="s">
        <v>787</v>
      </c>
      <c r="B389" s="26" t="s">
        <v>785</v>
      </c>
      <c r="C389" s="26" t="s">
        <v>693</v>
      </c>
      <c r="D389" s="26">
        <v>1</v>
      </c>
      <c r="E389" s="27">
        <v>0</v>
      </c>
      <c r="F389" s="28">
        <v>69.3</v>
      </c>
      <c r="G389" s="27">
        <v>1.1721144076599601E-7</v>
      </c>
      <c r="H389" s="26">
        <v>2</v>
      </c>
      <c r="I389" s="90" t="s">
        <v>8835</v>
      </c>
      <c r="J389" s="94" t="s">
        <v>10355</v>
      </c>
      <c r="K389" s="94" t="s">
        <v>11873</v>
      </c>
      <c r="L389" s="29" t="s">
        <v>13393</v>
      </c>
      <c r="M389" s="30">
        <v>1</v>
      </c>
    </row>
    <row r="390" spans="1:13" ht="24.9" customHeight="1" x14ac:dyDescent="0.3">
      <c r="A390" s="25" t="s">
        <v>1126</v>
      </c>
      <c r="B390" s="26" t="s">
        <v>1099</v>
      </c>
      <c r="C390" s="26" t="s">
        <v>38</v>
      </c>
      <c r="D390" s="26">
        <v>1</v>
      </c>
      <c r="E390" s="27">
        <v>0</v>
      </c>
      <c r="F390" s="28">
        <v>54.4</v>
      </c>
      <c r="G390" s="27">
        <v>8.1692562323272795E-6</v>
      </c>
      <c r="H390" s="26">
        <v>2</v>
      </c>
      <c r="I390" s="90" t="s">
        <v>8657</v>
      </c>
      <c r="J390" s="94" t="s">
        <v>10176</v>
      </c>
      <c r="K390" s="94" t="s">
        <v>11695</v>
      </c>
      <c r="L390" s="29" t="s">
        <v>13214</v>
      </c>
      <c r="M390" s="30">
        <v>1</v>
      </c>
    </row>
    <row r="391" spans="1:13" ht="24.9" customHeight="1" x14ac:dyDescent="0.3">
      <c r="A391" s="25" t="s">
        <v>4595</v>
      </c>
      <c r="B391" s="26" t="s">
        <v>4575</v>
      </c>
      <c r="C391" s="26" t="s">
        <v>35</v>
      </c>
      <c r="D391" s="26">
        <v>1</v>
      </c>
      <c r="E391" s="27">
        <v>0</v>
      </c>
      <c r="F391" s="28">
        <v>27.97</v>
      </c>
      <c r="G391" s="27">
        <v>2.7129945503024501E-3</v>
      </c>
      <c r="H391" s="26">
        <v>2</v>
      </c>
      <c r="I391" s="90" t="s">
        <v>7925</v>
      </c>
      <c r="J391" s="94" t="s">
        <v>9443</v>
      </c>
      <c r="K391" s="94" t="s">
        <v>10963</v>
      </c>
      <c r="L391" s="29" t="s">
        <v>12481</v>
      </c>
      <c r="M391" s="30">
        <v>1</v>
      </c>
    </row>
    <row r="392" spans="1:13" ht="24.9" customHeight="1" x14ac:dyDescent="0.3">
      <c r="A392" s="25" t="s">
        <v>3497</v>
      </c>
      <c r="B392" s="26" t="s">
        <v>3496</v>
      </c>
      <c r="C392" s="26" t="s">
        <v>35</v>
      </c>
      <c r="D392" s="26">
        <v>1</v>
      </c>
      <c r="E392" s="27">
        <v>0</v>
      </c>
      <c r="F392" s="28">
        <v>22.9</v>
      </c>
      <c r="G392" s="27">
        <v>8.4622128358575206E-3</v>
      </c>
      <c r="H392" s="26">
        <v>2</v>
      </c>
      <c r="I392" s="90" t="s">
        <v>7736</v>
      </c>
      <c r="J392" s="94" t="s">
        <v>9254</v>
      </c>
      <c r="K392" s="94" t="s">
        <v>10774</v>
      </c>
      <c r="L392" s="29" t="s">
        <v>12292</v>
      </c>
      <c r="M392" s="30">
        <v>1</v>
      </c>
    </row>
    <row r="393" spans="1:13" ht="24.9" customHeight="1" x14ac:dyDescent="0.3">
      <c r="A393" s="25" t="s">
        <v>3806</v>
      </c>
      <c r="B393" s="26" t="s">
        <v>3799</v>
      </c>
      <c r="C393" s="26" t="s">
        <v>38</v>
      </c>
      <c r="D393" s="26">
        <v>1</v>
      </c>
      <c r="E393" s="27">
        <v>0</v>
      </c>
      <c r="F393" s="28">
        <v>42.11</v>
      </c>
      <c r="G393" s="27">
        <v>6.1371961557920397E-5</v>
      </c>
      <c r="H393" s="26">
        <v>2</v>
      </c>
      <c r="I393" s="90" t="s">
        <v>8395</v>
      </c>
      <c r="J393" s="94" t="s">
        <v>9913</v>
      </c>
      <c r="K393" s="94" t="s">
        <v>11433</v>
      </c>
      <c r="L393" s="29" t="s">
        <v>12951</v>
      </c>
      <c r="M393" s="30">
        <v>1</v>
      </c>
    </row>
    <row r="394" spans="1:13" ht="24.9" customHeight="1" x14ac:dyDescent="0.3">
      <c r="A394" s="25" t="s">
        <v>4141</v>
      </c>
      <c r="B394" s="26" t="s">
        <v>4139</v>
      </c>
      <c r="C394" s="26" t="s">
        <v>114</v>
      </c>
      <c r="D394" s="26">
        <v>1</v>
      </c>
      <c r="E394" s="27">
        <v>1E-3</v>
      </c>
      <c r="F394" s="28">
        <v>32.64</v>
      </c>
      <c r="G394" s="27">
        <v>8.1675397926363202E-4</v>
      </c>
      <c r="H394" s="26">
        <v>2</v>
      </c>
      <c r="I394" s="90" t="s">
        <v>8099</v>
      </c>
      <c r="J394" s="94" t="s">
        <v>9617</v>
      </c>
      <c r="K394" s="94" t="s">
        <v>11137</v>
      </c>
      <c r="L394" s="29" t="s">
        <v>12655</v>
      </c>
      <c r="M394" s="30">
        <v>1</v>
      </c>
    </row>
    <row r="395" spans="1:13" ht="24.9" customHeight="1" x14ac:dyDescent="0.3">
      <c r="A395" s="25" t="s">
        <v>4222</v>
      </c>
      <c r="B395" s="26" t="s">
        <v>4215</v>
      </c>
      <c r="C395" s="26" t="s">
        <v>38</v>
      </c>
      <c r="D395" s="26">
        <v>1</v>
      </c>
      <c r="E395" s="27">
        <v>0</v>
      </c>
      <c r="F395" s="28">
        <v>39.270000000000003</v>
      </c>
      <c r="G395" s="27">
        <v>1.1802391165902899E-4</v>
      </c>
      <c r="H395" s="26">
        <v>2</v>
      </c>
      <c r="I395" s="90" t="s">
        <v>8316</v>
      </c>
      <c r="J395" s="94" t="s">
        <v>9834</v>
      </c>
      <c r="K395" s="94" t="s">
        <v>11354</v>
      </c>
      <c r="L395" s="29" t="s">
        <v>12872</v>
      </c>
      <c r="M395" s="30">
        <v>1</v>
      </c>
    </row>
    <row r="396" spans="1:13" ht="24.9" customHeight="1" x14ac:dyDescent="0.3">
      <c r="A396" s="25" t="s">
        <v>5290</v>
      </c>
      <c r="B396" s="26" t="s">
        <v>5270</v>
      </c>
      <c r="C396" s="26" t="s">
        <v>56</v>
      </c>
      <c r="D396" s="26">
        <v>1</v>
      </c>
      <c r="E396" s="27">
        <v>1E-3</v>
      </c>
      <c r="F396" s="28">
        <v>31.43</v>
      </c>
      <c r="G396" s="27">
        <v>7.5542142690388501E-4</v>
      </c>
      <c r="H396" s="26">
        <v>2</v>
      </c>
      <c r="I396" s="90" t="s">
        <v>8050</v>
      </c>
      <c r="J396" s="94" t="s">
        <v>9568</v>
      </c>
      <c r="K396" s="94" t="s">
        <v>11088</v>
      </c>
      <c r="L396" s="29" t="s">
        <v>12606</v>
      </c>
      <c r="M396" s="30">
        <v>1</v>
      </c>
    </row>
    <row r="397" spans="1:13" ht="24.9" customHeight="1" x14ac:dyDescent="0.3">
      <c r="A397" s="25" t="s">
        <v>286</v>
      </c>
      <c r="B397" s="26" t="s">
        <v>279</v>
      </c>
      <c r="C397" s="26" t="s">
        <v>20</v>
      </c>
      <c r="D397" s="26">
        <v>1</v>
      </c>
      <c r="E397" s="27">
        <v>0</v>
      </c>
      <c r="F397" s="28">
        <v>45.87</v>
      </c>
      <c r="G397" s="27">
        <v>2.58208184636036E-5</v>
      </c>
      <c r="H397" s="26">
        <v>2</v>
      </c>
      <c r="I397" s="90" t="s">
        <v>8466</v>
      </c>
      <c r="J397" s="94" t="s">
        <v>9984</v>
      </c>
      <c r="K397" s="94" t="s">
        <v>11504</v>
      </c>
      <c r="L397" s="29" t="s">
        <v>13022</v>
      </c>
      <c r="M397" s="30">
        <v>1</v>
      </c>
    </row>
    <row r="398" spans="1:13" ht="24.9" customHeight="1" x14ac:dyDescent="0.3">
      <c r="A398" s="25" t="s">
        <v>3020</v>
      </c>
      <c r="B398" s="26" t="s">
        <v>3013</v>
      </c>
      <c r="C398" s="26" t="s">
        <v>468</v>
      </c>
      <c r="D398" s="26">
        <v>1</v>
      </c>
      <c r="E398" s="27">
        <v>0</v>
      </c>
      <c r="F398" s="28">
        <v>37.659999999999997</v>
      </c>
      <c r="G398" s="27">
        <v>4.2848932687710698E-4</v>
      </c>
      <c r="H398" s="26">
        <v>2</v>
      </c>
      <c r="I398" s="90" t="s">
        <v>8265</v>
      </c>
      <c r="J398" s="94" t="s">
        <v>9783</v>
      </c>
      <c r="K398" s="94" t="s">
        <v>11303</v>
      </c>
      <c r="L398" s="29" t="s">
        <v>12821</v>
      </c>
      <c r="M398" s="30">
        <v>1</v>
      </c>
    </row>
    <row r="399" spans="1:13" ht="24.9" customHeight="1" x14ac:dyDescent="0.3">
      <c r="A399" s="25" t="s">
        <v>2649</v>
      </c>
      <c r="B399" s="26" t="s">
        <v>2639</v>
      </c>
      <c r="C399" s="26" t="s">
        <v>136</v>
      </c>
      <c r="D399" s="26">
        <v>1</v>
      </c>
      <c r="E399" s="27">
        <v>1E-3</v>
      </c>
      <c r="F399" s="28">
        <v>25.8</v>
      </c>
      <c r="G399" s="27">
        <v>3.8138885882483E-3</v>
      </c>
      <c r="H399" s="26">
        <v>2</v>
      </c>
      <c r="I399" s="90" t="s">
        <v>7857</v>
      </c>
      <c r="J399" s="94" t="s">
        <v>9375</v>
      </c>
      <c r="K399" s="94" t="s">
        <v>10895</v>
      </c>
      <c r="L399" s="29" t="s">
        <v>12413</v>
      </c>
      <c r="M399" s="30">
        <v>1</v>
      </c>
    </row>
    <row r="400" spans="1:13" ht="24.9" customHeight="1" x14ac:dyDescent="0.3">
      <c r="A400" s="25" t="s">
        <v>6183</v>
      </c>
      <c r="B400" s="26" t="s">
        <v>6176</v>
      </c>
      <c r="C400" s="26" t="s">
        <v>114</v>
      </c>
      <c r="D400" s="26">
        <v>1</v>
      </c>
      <c r="E400" s="27">
        <v>0</v>
      </c>
      <c r="F400" s="28">
        <v>56.06</v>
      </c>
      <c r="G400" s="27">
        <v>2.7251642633966099E-6</v>
      </c>
      <c r="H400" s="26">
        <v>2</v>
      </c>
      <c r="I400" s="90" t="s">
        <v>8678</v>
      </c>
      <c r="J400" s="94" t="s">
        <v>10197</v>
      </c>
      <c r="K400" s="94" t="s">
        <v>11716</v>
      </c>
      <c r="L400" s="29" t="s">
        <v>13235</v>
      </c>
      <c r="M400" s="30">
        <v>1</v>
      </c>
    </row>
    <row r="401" spans="1:13" ht="24.9" customHeight="1" x14ac:dyDescent="0.3">
      <c r="A401" s="25" t="s">
        <v>1124</v>
      </c>
      <c r="B401" s="26" t="s">
        <v>1099</v>
      </c>
      <c r="C401" s="26" t="s">
        <v>32</v>
      </c>
      <c r="D401" s="26">
        <v>1</v>
      </c>
      <c r="E401" s="27">
        <v>0</v>
      </c>
      <c r="F401" s="28">
        <v>40.6</v>
      </c>
      <c r="G401" s="27">
        <v>1.8290235389077701E-4</v>
      </c>
      <c r="H401" s="26">
        <v>2</v>
      </c>
      <c r="I401" s="90" t="s">
        <v>8356</v>
      </c>
      <c r="J401" s="94" t="s">
        <v>9874</v>
      </c>
      <c r="K401" s="94" t="s">
        <v>11394</v>
      </c>
      <c r="L401" s="29" t="s">
        <v>12912</v>
      </c>
      <c r="M401" s="30">
        <v>1</v>
      </c>
    </row>
    <row r="402" spans="1:13" ht="24.9" customHeight="1" x14ac:dyDescent="0.3">
      <c r="A402" s="25" t="s">
        <v>6981</v>
      </c>
      <c r="B402" s="26" t="s">
        <v>6979</v>
      </c>
      <c r="C402" s="26" t="s">
        <v>56</v>
      </c>
      <c r="D402" s="26">
        <v>1</v>
      </c>
      <c r="E402" s="27">
        <v>2E-3</v>
      </c>
      <c r="F402" s="28">
        <v>22.89</v>
      </c>
      <c r="G402" s="27">
        <v>5.1282596312570402E-3</v>
      </c>
      <c r="H402" s="26">
        <v>2</v>
      </c>
      <c r="I402" s="90" t="s">
        <v>7734</v>
      </c>
      <c r="J402" s="94" t="s">
        <v>9252</v>
      </c>
      <c r="K402" s="94" t="s">
        <v>10772</v>
      </c>
      <c r="L402" s="29" t="s">
        <v>12290</v>
      </c>
      <c r="M402" s="30">
        <v>1</v>
      </c>
    </row>
    <row r="403" spans="1:13" ht="24.9" customHeight="1" x14ac:dyDescent="0.3">
      <c r="A403" s="25" t="s">
        <v>4208</v>
      </c>
      <c r="B403" s="26" t="s">
        <v>4197</v>
      </c>
      <c r="C403" s="26" t="s">
        <v>136</v>
      </c>
      <c r="D403" s="26">
        <v>1</v>
      </c>
      <c r="E403" s="27">
        <v>0</v>
      </c>
      <c r="F403" s="28">
        <v>71.569999999999993</v>
      </c>
      <c r="G403" s="27">
        <v>1.3235903768104599E-7</v>
      </c>
      <c r="H403" s="26">
        <v>2</v>
      </c>
      <c r="I403" s="90" t="s">
        <v>8851</v>
      </c>
      <c r="J403" s="94" t="s">
        <v>10371</v>
      </c>
      <c r="K403" s="94" t="s">
        <v>11889</v>
      </c>
      <c r="L403" s="29" t="s">
        <v>13409</v>
      </c>
      <c r="M403" s="30">
        <v>1</v>
      </c>
    </row>
    <row r="404" spans="1:13" ht="24.9" customHeight="1" x14ac:dyDescent="0.3">
      <c r="A404" s="25" t="s">
        <v>4904</v>
      </c>
      <c r="B404" s="26" t="s">
        <v>4902</v>
      </c>
      <c r="C404" s="26" t="s">
        <v>114</v>
      </c>
      <c r="D404" s="26">
        <v>1</v>
      </c>
      <c r="E404" s="27">
        <v>0</v>
      </c>
      <c r="F404" s="28">
        <v>43.26</v>
      </c>
      <c r="G404" s="27">
        <v>6.6088825776902798E-5</v>
      </c>
      <c r="H404" s="26">
        <v>2</v>
      </c>
      <c r="I404" s="90" t="s">
        <v>8428</v>
      </c>
      <c r="J404" s="94" t="s">
        <v>9946</v>
      </c>
      <c r="K404" s="94" t="s">
        <v>11466</v>
      </c>
      <c r="L404" s="29" t="s">
        <v>12984</v>
      </c>
      <c r="M404" s="30">
        <v>1</v>
      </c>
    </row>
    <row r="405" spans="1:13" ht="24.9" customHeight="1" x14ac:dyDescent="0.3">
      <c r="A405" s="25" t="s">
        <v>5655</v>
      </c>
      <c r="B405" s="26" t="s">
        <v>5654</v>
      </c>
      <c r="C405" s="26" t="s">
        <v>2998</v>
      </c>
      <c r="D405" s="26">
        <v>1</v>
      </c>
      <c r="E405" s="27">
        <v>0</v>
      </c>
      <c r="F405" s="28">
        <v>23.76</v>
      </c>
      <c r="G405" s="27">
        <v>4.2072662838444396E-3</v>
      </c>
      <c r="H405" s="26">
        <v>2</v>
      </c>
      <c r="I405" s="90" t="s">
        <v>7772</v>
      </c>
      <c r="J405" s="94" t="s">
        <v>9290</v>
      </c>
      <c r="K405" s="94" t="s">
        <v>10810</v>
      </c>
      <c r="L405" s="29" t="s">
        <v>12328</v>
      </c>
      <c r="M405" s="30">
        <v>1</v>
      </c>
    </row>
    <row r="406" spans="1:13" ht="24.9" customHeight="1" x14ac:dyDescent="0.3">
      <c r="A406" s="25" t="s">
        <v>6007</v>
      </c>
      <c r="B406" s="26" t="s">
        <v>5996</v>
      </c>
      <c r="C406" s="26" t="s">
        <v>38</v>
      </c>
      <c r="D406" s="26">
        <v>1</v>
      </c>
      <c r="E406" s="27">
        <v>1E-3</v>
      </c>
      <c r="F406" s="28">
        <v>16.079999999999998</v>
      </c>
      <c r="G406" s="27">
        <v>2.46019767840726E-2</v>
      </c>
      <c r="H406" s="26">
        <v>2</v>
      </c>
      <c r="I406" s="90" t="s">
        <v>7475</v>
      </c>
      <c r="J406" s="94" t="s">
        <v>8993</v>
      </c>
      <c r="K406" s="94" t="s">
        <v>10513</v>
      </c>
      <c r="L406" s="29" t="s">
        <v>12031</v>
      </c>
      <c r="M406" s="30">
        <v>1</v>
      </c>
    </row>
    <row r="407" spans="1:13" ht="24.9" customHeight="1" x14ac:dyDescent="0.3">
      <c r="A407" s="25" t="s">
        <v>917</v>
      </c>
      <c r="B407" s="26" t="s">
        <v>874</v>
      </c>
      <c r="C407" s="26" t="s">
        <v>35</v>
      </c>
      <c r="D407" s="26">
        <v>1</v>
      </c>
      <c r="E407" s="27">
        <v>1E-3</v>
      </c>
      <c r="F407" s="28">
        <v>30.49</v>
      </c>
      <c r="G407" s="27">
        <v>8.9118938372404497E-4</v>
      </c>
      <c r="H407" s="26">
        <v>2</v>
      </c>
      <c r="I407" s="90" t="s">
        <v>8013</v>
      </c>
      <c r="J407" s="94" t="s">
        <v>9531</v>
      </c>
      <c r="K407" s="94" t="s">
        <v>11051</v>
      </c>
      <c r="L407" s="29" t="s">
        <v>12569</v>
      </c>
      <c r="M407" s="30">
        <v>1</v>
      </c>
    </row>
    <row r="408" spans="1:13" ht="24.9" customHeight="1" x14ac:dyDescent="0.3">
      <c r="A408" s="25" t="s">
        <v>815</v>
      </c>
      <c r="B408" s="26" t="s">
        <v>793</v>
      </c>
      <c r="C408" s="26" t="s">
        <v>56</v>
      </c>
      <c r="D408" s="26">
        <v>1</v>
      </c>
      <c r="E408" s="27">
        <v>0</v>
      </c>
      <c r="F408" s="28">
        <v>38.270000000000003</v>
      </c>
      <c r="G408" s="27">
        <v>1.93616940102419E-4</v>
      </c>
      <c r="H408" s="26">
        <v>3</v>
      </c>
      <c r="I408" s="90" t="s">
        <v>8285</v>
      </c>
      <c r="J408" s="94" t="s">
        <v>9803</v>
      </c>
      <c r="K408" s="94" t="s">
        <v>11323</v>
      </c>
      <c r="L408" s="29" t="s">
        <v>12841</v>
      </c>
      <c r="M408" s="30">
        <v>1</v>
      </c>
    </row>
    <row r="409" spans="1:13" ht="24.9" customHeight="1" x14ac:dyDescent="0.3">
      <c r="A409" s="25" t="s">
        <v>1787</v>
      </c>
      <c r="B409" s="26" t="s">
        <v>1780</v>
      </c>
      <c r="C409" s="26" t="s">
        <v>333</v>
      </c>
      <c r="D409" s="26">
        <v>1</v>
      </c>
      <c r="E409" s="27">
        <v>0</v>
      </c>
      <c r="F409" s="28">
        <v>20.39</v>
      </c>
      <c r="G409" s="27">
        <v>1.37116986220538E-2</v>
      </c>
      <c r="H409" s="26">
        <v>3</v>
      </c>
      <c r="I409" s="90" t="s">
        <v>7652</v>
      </c>
      <c r="J409" s="94" t="s">
        <v>9170</v>
      </c>
      <c r="K409" s="94" t="s">
        <v>10690</v>
      </c>
      <c r="L409" s="29" t="s">
        <v>12208</v>
      </c>
      <c r="M409" s="30">
        <v>1</v>
      </c>
    </row>
    <row r="410" spans="1:13" ht="24.9" customHeight="1" x14ac:dyDescent="0.3">
      <c r="A410" s="25" t="s">
        <v>2512</v>
      </c>
      <c r="B410" s="26" t="s">
        <v>2507</v>
      </c>
      <c r="C410" s="26" t="s">
        <v>35</v>
      </c>
      <c r="D410" s="26">
        <v>1</v>
      </c>
      <c r="E410" s="27">
        <v>0</v>
      </c>
      <c r="F410" s="28">
        <v>29.63</v>
      </c>
      <c r="G410" s="27">
        <v>1.41560912133346E-3</v>
      </c>
      <c r="H410" s="26">
        <v>2</v>
      </c>
      <c r="I410" s="90" t="s">
        <v>7989</v>
      </c>
      <c r="J410" s="94" t="s">
        <v>9507</v>
      </c>
      <c r="K410" s="94" t="s">
        <v>11027</v>
      </c>
      <c r="L410" s="29" t="s">
        <v>12545</v>
      </c>
      <c r="M410" s="30">
        <v>1</v>
      </c>
    </row>
    <row r="411" spans="1:13" ht="24.9" customHeight="1" x14ac:dyDescent="0.3">
      <c r="A411" s="25" t="s">
        <v>5747</v>
      </c>
      <c r="B411" s="26" t="s">
        <v>5740</v>
      </c>
      <c r="C411" s="26" t="s">
        <v>38</v>
      </c>
      <c r="D411" s="26">
        <v>1</v>
      </c>
      <c r="E411" s="27">
        <v>0</v>
      </c>
      <c r="F411" s="28">
        <v>40.950000000000003</v>
      </c>
      <c r="G411" s="27">
        <v>1.08476026495058E-4</v>
      </c>
      <c r="H411" s="26">
        <v>2</v>
      </c>
      <c r="I411" s="90" t="s">
        <v>8370</v>
      </c>
      <c r="J411" s="94" t="s">
        <v>9888</v>
      </c>
      <c r="K411" s="94" t="s">
        <v>11408</v>
      </c>
      <c r="L411" s="29" t="s">
        <v>12926</v>
      </c>
      <c r="M411" s="30">
        <v>1</v>
      </c>
    </row>
    <row r="412" spans="1:13" ht="24.9" customHeight="1" x14ac:dyDescent="0.3">
      <c r="A412" s="25" t="s">
        <v>2401</v>
      </c>
      <c r="B412" s="26" t="s">
        <v>2383</v>
      </c>
      <c r="C412" s="26" t="s">
        <v>56</v>
      </c>
      <c r="D412" s="26">
        <v>1</v>
      </c>
      <c r="E412" s="27">
        <v>0</v>
      </c>
      <c r="F412" s="28">
        <v>50.81</v>
      </c>
      <c r="G412" s="27">
        <v>8.2788498173476393E-6</v>
      </c>
      <c r="H412" s="26">
        <v>2</v>
      </c>
      <c r="I412" s="90" t="s">
        <v>8586</v>
      </c>
      <c r="J412" s="94" t="s">
        <v>10105</v>
      </c>
      <c r="K412" s="94" t="s">
        <v>11624</v>
      </c>
      <c r="L412" s="29" t="s">
        <v>13143</v>
      </c>
      <c r="M412" s="30">
        <v>1</v>
      </c>
    </row>
    <row r="413" spans="1:13" ht="24.9" customHeight="1" x14ac:dyDescent="0.3">
      <c r="A413" s="31" t="s">
        <v>3769</v>
      </c>
      <c r="B413" s="32" t="s">
        <v>3767</v>
      </c>
      <c r="C413" s="32" t="s">
        <v>371</v>
      </c>
      <c r="D413" s="32">
        <v>1</v>
      </c>
      <c r="E413" s="33">
        <v>1E-3</v>
      </c>
      <c r="F413" s="34">
        <v>46.88</v>
      </c>
      <c r="G413" s="33">
        <v>3.5895338129447403E-5</v>
      </c>
      <c r="H413" s="32">
        <v>2</v>
      </c>
      <c r="I413" s="91" t="s">
        <v>8493</v>
      </c>
      <c r="J413" s="95" t="s">
        <v>10011</v>
      </c>
      <c r="K413" s="95" t="s">
        <v>11531</v>
      </c>
      <c r="L413" s="35" t="s">
        <v>13049</v>
      </c>
      <c r="M413" s="36">
        <v>1</v>
      </c>
    </row>
    <row r="414" spans="1:13" ht="24.9" customHeight="1" x14ac:dyDescent="0.3">
      <c r="A414" s="25" t="s">
        <v>974</v>
      </c>
      <c r="B414" s="26" t="s">
        <v>966</v>
      </c>
      <c r="C414" s="26" t="s">
        <v>976</v>
      </c>
      <c r="D414" s="26">
        <v>1</v>
      </c>
      <c r="E414" s="27">
        <v>0</v>
      </c>
      <c r="F414" s="28">
        <v>84.51</v>
      </c>
      <c r="G414" s="27">
        <v>3.5315877713147999E-9</v>
      </c>
      <c r="H414" s="26">
        <v>2</v>
      </c>
      <c r="I414" s="90" t="s">
        <v>8914</v>
      </c>
      <c r="J414" s="94" t="s">
        <v>10434</v>
      </c>
      <c r="K414" s="94" t="s">
        <v>11952</v>
      </c>
      <c r="L414" s="29" t="s">
        <v>13472</v>
      </c>
      <c r="M414" s="30">
        <v>1</v>
      </c>
    </row>
    <row r="415" spans="1:13" ht="24.9" customHeight="1" x14ac:dyDescent="0.3">
      <c r="A415" s="25" t="s">
        <v>1751</v>
      </c>
      <c r="B415" s="26" t="s">
        <v>1739</v>
      </c>
      <c r="C415" s="26" t="s">
        <v>56</v>
      </c>
      <c r="D415" s="26">
        <v>1</v>
      </c>
      <c r="E415" s="27">
        <v>1E-3</v>
      </c>
      <c r="F415" s="28">
        <v>22.4</v>
      </c>
      <c r="G415" s="27">
        <v>6.6175592793773098E-3</v>
      </c>
      <c r="H415" s="26">
        <v>2</v>
      </c>
      <c r="I415" s="90" t="s">
        <v>7718</v>
      </c>
      <c r="J415" s="94" t="s">
        <v>9236</v>
      </c>
      <c r="K415" s="94" t="s">
        <v>10756</v>
      </c>
      <c r="L415" s="29" t="s">
        <v>12274</v>
      </c>
      <c r="M415" s="30">
        <v>1</v>
      </c>
    </row>
    <row r="416" spans="1:13" ht="24.9" customHeight="1" x14ac:dyDescent="0.3">
      <c r="A416" s="25" t="s">
        <v>707</v>
      </c>
      <c r="B416" s="26" t="s">
        <v>706</v>
      </c>
      <c r="C416" s="26" t="s">
        <v>56</v>
      </c>
      <c r="D416" s="26">
        <v>1</v>
      </c>
      <c r="E416" s="27">
        <v>0</v>
      </c>
      <c r="F416" s="28">
        <v>71.319999999999993</v>
      </c>
      <c r="G416" s="27">
        <v>1.14375155670011E-7</v>
      </c>
      <c r="H416" s="26">
        <v>2</v>
      </c>
      <c r="I416" s="90" t="s">
        <v>8848</v>
      </c>
      <c r="J416" s="94" t="s">
        <v>10368</v>
      </c>
      <c r="K416" s="94" t="s">
        <v>11886</v>
      </c>
      <c r="L416" s="29" t="s">
        <v>13406</v>
      </c>
      <c r="M416" s="30">
        <v>1</v>
      </c>
    </row>
    <row r="417" spans="1:13" ht="24.9" customHeight="1" x14ac:dyDescent="0.3">
      <c r="A417" s="25" t="s">
        <v>4132</v>
      </c>
      <c r="B417" s="26" t="s">
        <v>4130</v>
      </c>
      <c r="C417" s="26" t="s">
        <v>136</v>
      </c>
      <c r="D417" s="26">
        <v>1</v>
      </c>
      <c r="E417" s="27">
        <v>0</v>
      </c>
      <c r="F417" s="28">
        <v>30.11</v>
      </c>
      <c r="G417" s="27">
        <v>1.4137349746902101E-3</v>
      </c>
      <c r="H417" s="26">
        <v>2</v>
      </c>
      <c r="I417" s="90" t="s">
        <v>8004</v>
      </c>
      <c r="J417" s="94" t="s">
        <v>9522</v>
      </c>
      <c r="K417" s="94" t="s">
        <v>11042</v>
      </c>
      <c r="L417" s="29" t="s">
        <v>12560</v>
      </c>
      <c r="M417" s="30">
        <v>1</v>
      </c>
    </row>
    <row r="418" spans="1:13" ht="24.9" customHeight="1" x14ac:dyDescent="0.3">
      <c r="A418" s="25" t="s">
        <v>5051</v>
      </c>
      <c r="B418" s="26" t="s">
        <v>5049</v>
      </c>
      <c r="C418" s="26" t="s">
        <v>468</v>
      </c>
      <c r="D418" s="26">
        <v>1</v>
      </c>
      <c r="E418" s="27">
        <v>0</v>
      </c>
      <c r="F418" s="28">
        <v>16.940000000000001</v>
      </c>
      <c r="G418" s="27">
        <v>2.0182269648380199E-2</v>
      </c>
      <c r="H418" s="26">
        <v>3</v>
      </c>
      <c r="I418" s="90" t="s">
        <v>7508</v>
      </c>
      <c r="J418" s="94" t="s">
        <v>9026</v>
      </c>
      <c r="K418" s="94" t="s">
        <v>10546</v>
      </c>
      <c r="L418" s="29" t="s">
        <v>12064</v>
      </c>
      <c r="M418" s="30">
        <v>1</v>
      </c>
    </row>
    <row r="419" spans="1:13" ht="24.9" customHeight="1" x14ac:dyDescent="0.3">
      <c r="A419" s="25" t="s">
        <v>4408</v>
      </c>
      <c r="B419" s="26" t="s">
        <v>4407</v>
      </c>
      <c r="C419" s="26" t="s">
        <v>20</v>
      </c>
      <c r="D419" s="26">
        <v>1</v>
      </c>
      <c r="E419" s="27">
        <v>1E-3</v>
      </c>
      <c r="F419" s="28">
        <v>20.63</v>
      </c>
      <c r="G419" s="27">
        <v>9.0821631471447797E-3</v>
      </c>
      <c r="H419" s="26">
        <v>2</v>
      </c>
      <c r="I419" s="90" t="s">
        <v>7665</v>
      </c>
      <c r="J419" s="94" t="s">
        <v>9183</v>
      </c>
      <c r="K419" s="94" t="s">
        <v>10703</v>
      </c>
      <c r="L419" s="29" t="s">
        <v>12221</v>
      </c>
      <c r="M419" s="30">
        <v>1</v>
      </c>
    </row>
    <row r="420" spans="1:13" ht="24.9" customHeight="1" x14ac:dyDescent="0.3">
      <c r="A420" s="25" t="s">
        <v>5604</v>
      </c>
      <c r="B420" s="26" t="s">
        <v>5597</v>
      </c>
      <c r="C420" s="26" t="s">
        <v>35</v>
      </c>
      <c r="D420" s="26">
        <v>1</v>
      </c>
      <c r="E420" s="27">
        <v>0</v>
      </c>
      <c r="F420" s="28">
        <v>26.63</v>
      </c>
      <c r="G420" s="27">
        <v>2.82451153252287E-3</v>
      </c>
      <c r="H420" s="26">
        <v>2</v>
      </c>
      <c r="I420" s="90" t="s">
        <v>7877</v>
      </c>
      <c r="J420" s="94" t="s">
        <v>9395</v>
      </c>
      <c r="K420" s="94" t="s">
        <v>10915</v>
      </c>
      <c r="L420" s="29" t="s">
        <v>12433</v>
      </c>
      <c r="M420" s="30">
        <v>1</v>
      </c>
    </row>
    <row r="421" spans="1:13" ht="24.9" customHeight="1" x14ac:dyDescent="0.3">
      <c r="A421" s="25" t="s">
        <v>225</v>
      </c>
      <c r="B421" s="26" t="s">
        <v>212</v>
      </c>
      <c r="C421" s="26" t="s">
        <v>136</v>
      </c>
      <c r="D421" s="26">
        <v>1</v>
      </c>
      <c r="E421" s="27">
        <v>0</v>
      </c>
      <c r="F421" s="28">
        <v>76.48</v>
      </c>
      <c r="G421" s="27">
        <v>3.0362237178783003E-8</v>
      </c>
      <c r="H421" s="26">
        <v>2</v>
      </c>
      <c r="I421" s="90" t="s">
        <v>8893</v>
      </c>
      <c r="J421" s="94" t="s">
        <v>10413</v>
      </c>
      <c r="K421" s="94" t="s">
        <v>11931</v>
      </c>
      <c r="L421" s="29" t="s">
        <v>13451</v>
      </c>
      <c r="M421" s="30">
        <v>1</v>
      </c>
    </row>
    <row r="422" spans="1:13" ht="24.9" customHeight="1" x14ac:dyDescent="0.3">
      <c r="A422" s="25" t="s">
        <v>2057</v>
      </c>
      <c r="B422" s="26" t="s">
        <v>2042</v>
      </c>
      <c r="C422" s="26" t="s">
        <v>20</v>
      </c>
      <c r="D422" s="26">
        <v>1</v>
      </c>
      <c r="E422" s="27">
        <v>0</v>
      </c>
      <c r="F422" s="28">
        <v>55.38</v>
      </c>
      <c r="G422" s="27">
        <v>3.9114138433967797E-6</v>
      </c>
      <c r="H422" s="26">
        <v>2</v>
      </c>
      <c r="I422" s="90" t="s">
        <v>8671</v>
      </c>
      <c r="J422" s="94" t="s">
        <v>10190</v>
      </c>
      <c r="K422" s="94" t="s">
        <v>11709</v>
      </c>
      <c r="L422" s="29" t="s">
        <v>13228</v>
      </c>
      <c r="M422" s="30">
        <v>1</v>
      </c>
    </row>
    <row r="423" spans="1:13" ht="24.9" customHeight="1" x14ac:dyDescent="0.3">
      <c r="A423" s="31" t="s">
        <v>915</v>
      </c>
      <c r="B423" s="32" t="s">
        <v>874</v>
      </c>
      <c r="C423" s="32" t="s">
        <v>56</v>
      </c>
      <c r="D423" s="32">
        <v>1</v>
      </c>
      <c r="E423" s="33">
        <v>0</v>
      </c>
      <c r="F423" s="34">
        <v>49.49</v>
      </c>
      <c r="G423" s="33">
        <v>1.1219409618913801E-5</v>
      </c>
      <c r="H423" s="32">
        <v>2</v>
      </c>
      <c r="I423" s="91" t="s">
        <v>8552</v>
      </c>
      <c r="J423" s="95" t="s">
        <v>10070</v>
      </c>
      <c r="K423" s="95" t="s">
        <v>11590</v>
      </c>
      <c r="L423" s="35" t="s">
        <v>13108</v>
      </c>
      <c r="M423" s="36">
        <v>1</v>
      </c>
    </row>
    <row r="424" spans="1:13" ht="24.9" customHeight="1" x14ac:dyDescent="0.3">
      <c r="A424" s="25" t="s">
        <v>2459</v>
      </c>
      <c r="B424" s="26" t="s">
        <v>2458</v>
      </c>
      <c r="C424" s="26" t="s">
        <v>371</v>
      </c>
      <c r="D424" s="26">
        <v>1</v>
      </c>
      <c r="E424" s="27">
        <v>0</v>
      </c>
      <c r="F424" s="28">
        <v>56.35</v>
      </c>
      <c r="G424" s="27">
        <v>3.12848277745744E-6</v>
      </c>
      <c r="H424" s="26">
        <v>2</v>
      </c>
      <c r="I424" s="90" t="s">
        <v>8683</v>
      </c>
      <c r="J424" s="94" t="s">
        <v>10202</v>
      </c>
      <c r="K424" s="94" t="s">
        <v>11721</v>
      </c>
      <c r="L424" s="29" t="s">
        <v>13240</v>
      </c>
      <c r="M424" s="30">
        <v>1</v>
      </c>
    </row>
    <row r="425" spans="1:13" ht="24.9" customHeight="1" x14ac:dyDescent="0.3">
      <c r="A425" s="25" t="s">
        <v>1950</v>
      </c>
      <c r="B425" s="26" t="s">
        <v>1936</v>
      </c>
      <c r="C425" s="26" t="s">
        <v>1952</v>
      </c>
      <c r="D425" s="26">
        <v>1</v>
      </c>
      <c r="E425" s="27">
        <v>0</v>
      </c>
      <c r="F425" s="28">
        <v>50.7</v>
      </c>
      <c r="G425" s="27">
        <v>1.3618208611238E-5</v>
      </c>
      <c r="H425" s="26">
        <v>2</v>
      </c>
      <c r="I425" s="90" t="s">
        <v>8579</v>
      </c>
      <c r="J425" s="94" t="s">
        <v>10098</v>
      </c>
      <c r="K425" s="94" t="s">
        <v>11617</v>
      </c>
      <c r="L425" s="29" t="s">
        <v>13136</v>
      </c>
      <c r="M425" s="30">
        <v>1</v>
      </c>
    </row>
    <row r="426" spans="1:13" ht="24.9" customHeight="1" x14ac:dyDescent="0.3">
      <c r="A426" s="25" t="s">
        <v>1323</v>
      </c>
      <c r="B426" s="26" t="s">
        <v>1321</v>
      </c>
      <c r="C426" s="26" t="s">
        <v>123</v>
      </c>
      <c r="D426" s="26">
        <v>1</v>
      </c>
      <c r="E426" s="27">
        <v>0</v>
      </c>
      <c r="F426" s="28">
        <v>34.68</v>
      </c>
      <c r="G426" s="27">
        <v>3.3960181630859199E-4</v>
      </c>
      <c r="H426" s="26">
        <v>2</v>
      </c>
      <c r="I426" s="90" t="s">
        <v>8175</v>
      </c>
      <c r="J426" s="94" t="s">
        <v>9693</v>
      </c>
      <c r="K426" s="94" t="s">
        <v>11213</v>
      </c>
      <c r="L426" s="29" t="s">
        <v>12731</v>
      </c>
      <c r="M426" s="30">
        <v>1</v>
      </c>
    </row>
    <row r="427" spans="1:13" ht="24.9" customHeight="1" x14ac:dyDescent="0.3">
      <c r="A427" s="25" t="s">
        <v>5952</v>
      </c>
      <c r="B427" s="26" t="s">
        <v>5945</v>
      </c>
      <c r="C427" s="26" t="s">
        <v>123</v>
      </c>
      <c r="D427" s="26">
        <v>1</v>
      </c>
      <c r="E427" s="27">
        <v>1E-3</v>
      </c>
      <c r="F427" s="28">
        <v>24.14</v>
      </c>
      <c r="G427" s="27">
        <v>3.8456522014330501E-3</v>
      </c>
      <c r="H427" s="26">
        <v>2</v>
      </c>
      <c r="I427" s="90" t="s">
        <v>7788</v>
      </c>
      <c r="J427" s="94" t="s">
        <v>9306</v>
      </c>
      <c r="K427" s="94" t="s">
        <v>10826</v>
      </c>
      <c r="L427" s="29" t="s">
        <v>12344</v>
      </c>
      <c r="M427" s="30">
        <v>1</v>
      </c>
    </row>
    <row r="428" spans="1:13" ht="24.9" customHeight="1" x14ac:dyDescent="0.3">
      <c r="A428" s="25" t="s">
        <v>5266</v>
      </c>
      <c r="B428" s="26" t="s">
        <v>5260</v>
      </c>
      <c r="C428" s="26" t="s">
        <v>123</v>
      </c>
      <c r="D428" s="26">
        <v>1</v>
      </c>
      <c r="E428" s="27">
        <v>1E-3</v>
      </c>
      <c r="F428" s="28">
        <v>21.87</v>
      </c>
      <c r="G428" s="27">
        <v>6.4858963549197799E-3</v>
      </c>
      <c r="H428" s="26">
        <v>2</v>
      </c>
      <c r="I428" s="90" t="s">
        <v>7704</v>
      </c>
      <c r="J428" s="94" t="s">
        <v>9222</v>
      </c>
      <c r="K428" s="94" t="s">
        <v>10742</v>
      </c>
      <c r="L428" s="29" t="s">
        <v>12260</v>
      </c>
      <c r="M428" s="30">
        <v>1</v>
      </c>
    </row>
    <row r="429" spans="1:13" ht="24.9" customHeight="1" x14ac:dyDescent="0.3">
      <c r="A429" s="31" t="s">
        <v>1540</v>
      </c>
      <c r="B429" s="32" t="s">
        <v>1531</v>
      </c>
      <c r="C429" s="32" t="s">
        <v>123</v>
      </c>
      <c r="D429" s="32">
        <v>1</v>
      </c>
      <c r="E429" s="33">
        <v>0</v>
      </c>
      <c r="F429" s="34">
        <v>55.5</v>
      </c>
      <c r="G429" s="33">
        <v>5.2140084228392401E-6</v>
      </c>
      <c r="H429" s="32">
        <v>2</v>
      </c>
      <c r="I429" s="91" t="s">
        <v>8673</v>
      </c>
      <c r="J429" s="95" t="s">
        <v>10192</v>
      </c>
      <c r="K429" s="95" t="s">
        <v>11711</v>
      </c>
      <c r="L429" s="35" t="s">
        <v>13230</v>
      </c>
      <c r="M429" s="36">
        <v>1</v>
      </c>
    </row>
    <row r="430" spans="1:13" ht="24.9" customHeight="1" x14ac:dyDescent="0.3">
      <c r="A430" s="25" t="s">
        <v>2634</v>
      </c>
      <c r="B430" s="26" t="s">
        <v>2633</v>
      </c>
      <c r="C430" s="26" t="s">
        <v>123</v>
      </c>
      <c r="D430" s="26">
        <v>1</v>
      </c>
      <c r="E430" s="27">
        <v>0</v>
      </c>
      <c r="F430" s="28">
        <v>42.73</v>
      </c>
      <c r="G430" s="27">
        <v>6.1333512981076498E-5</v>
      </c>
      <c r="H430" s="26">
        <v>2</v>
      </c>
      <c r="I430" s="90" t="s">
        <v>8415</v>
      </c>
      <c r="J430" s="94" t="s">
        <v>9933</v>
      </c>
      <c r="K430" s="94" t="s">
        <v>11453</v>
      </c>
      <c r="L430" s="29" t="s">
        <v>12971</v>
      </c>
      <c r="M430" s="30">
        <v>1</v>
      </c>
    </row>
    <row r="431" spans="1:13" ht="24.9" customHeight="1" x14ac:dyDescent="0.3">
      <c r="A431" s="25" t="s">
        <v>2755</v>
      </c>
      <c r="B431" s="26" t="s">
        <v>2753</v>
      </c>
      <c r="C431" s="26" t="s">
        <v>2760</v>
      </c>
      <c r="D431" s="26">
        <v>1</v>
      </c>
      <c r="E431" s="27">
        <v>0</v>
      </c>
      <c r="F431" s="28">
        <v>47.81</v>
      </c>
      <c r="G431" s="27">
        <v>2.8975974360716699E-5</v>
      </c>
      <c r="H431" s="26">
        <v>2</v>
      </c>
      <c r="I431" s="90" t="s">
        <v>8509</v>
      </c>
      <c r="J431" s="94" t="s">
        <v>10027</v>
      </c>
      <c r="K431" s="94" t="s">
        <v>11547</v>
      </c>
      <c r="L431" s="29" t="s">
        <v>13065</v>
      </c>
      <c r="M431" s="30">
        <v>1</v>
      </c>
    </row>
    <row r="432" spans="1:13" ht="24.9" customHeight="1" x14ac:dyDescent="0.3">
      <c r="A432" s="25" t="s">
        <v>2468</v>
      </c>
      <c r="B432" s="26" t="s">
        <v>2458</v>
      </c>
      <c r="C432" s="26" t="s">
        <v>123</v>
      </c>
      <c r="D432" s="26">
        <v>1</v>
      </c>
      <c r="E432" s="27">
        <v>0</v>
      </c>
      <c r="F432" s="28">
        <v>23.26</v>
      </c>
      <c r="G432" s="27">
        <v>5.9007880157948799E-3</v>
      </c>
      <c r="H432" s="26">
        <v>2</v>
      </c>
      <c r="I432" s="90" t="s">
        <v>7748</v>
      </c>
      <c r="J432" s="94" t="s">
        <v>9266</v>
      </c>
      <c r="K432" s="94" t="s">
        <v>10786</v>
      </c>
      <c r="L432" s="29" t="s">
        <v>12304</v>
      </c>
      <c r="M432" s="30">
        <v>1</v>
      </c>
    </row>
    <row r="433" spans="1:13" ht="24.9" customHeight="1" x14ac:dyDescent="0.3">
      <c r="A433" s="25" t="s">
        <v>4704</v>
      </c>
      <c r="B433" s="26" t="s">
        <v>4698</v>
      </c>
      <c r="C433" s="26" t="s">
        <v>35</v>
      </c>
      <c r="D433" s="26">
        <v>1</v>
      </c>
      <c r="E433" s="27">
        <v>1E-3</v>
      </c>
      <c r="F433" s="28">
        <v>23.98</v>
      </c>
      <c r="G433" s="27">
        <v>5.7991988715359096E-3</v>
      </c>
      <c r="H433" s="26">
        <v>2</v>
      </c>
      <c r="I433" s="90" t="s">
        <v>7780</v>
      </c>
      <c r="J433" s="94" t="s">
        <v>9298</v>
      </c>
      <c r="K433" s="94" t="s">
        <v>10818</v>
      </c>
      <c r="L433" s="29" t="s">
        <v>12336</v>
      </c>
      <c r="M433" s="30">
        <v>1</v>
      </c>
    </row>
    <row r="434" spans="1:13" ht="24.9" customHeight="1" x14ac:dyDescent="0.3">
      <c r="A434" s="25" t="s">
        <v>6899</v>
      </c>
      <c r="B434" s="26" t="s">
        <v>6887</v>
      </c>
      <c r="C434" s="26" t="s">
        <v>1692</v>
      </c>
      <c r="D434" s="26">
        <v>1</v>
      </c>
      <c r="E434" s="27">
        <v>0</v>
      </c>
      <c r="F434" s="28">
        <v>67.8</v>
      </c>
      <c r="G434" s="27">
        <v>2.4064010157844601E-7</v>
      </c>
      <c r="H434" s="26">
        <v>2</v>
      </c>
      <c r="I434" s="90" t="s">
        <v>8826</v>
      </c>
      <c r="J434" s="94" t="s">
        <v>10346</v>
      </c>
      <c r="K434" s="94" t="s">
        <v>11864</v>
      </c>
      <c r="L434" s="29" t="s">
        <v>13384</v>
      </c>
      <c r="M434" s="30">
        <v>1</v>
      </c>
    </row>
    <row r="435" spans="1:13" ht="24.9" customHeight="1" x14ac:dyDescent="0.3">
      <c r="A435" s="25" t="s">
        <v>1622</v>
      </c>
      <c r="B435" s="26" t="s">
        <v>1597</v>
      </c>
      <c r="C435" s="26" t="s">
        <v>35</v>
      </c>
      <c r="D435" s="26">
        <v>1</v>
      </c>
      <c r="E435" s="27">
        <v>0</v>
      </c>
      <c r="F435" s="28">
        <v>33.96</v>
      </c>
      <c r="G435" s="27">
        <v>5.2232805410362204E-4</v>
      </c>
      <c r="H435" s="26">
        <v>2</v>
      </c>
      <c r="I435" s="90" t="s">
        <v>8154</v>
      </c>
      <c r="J435" s="94" t="s">
        <v>9672</v>
      </c>
      <c r="K435" s="94" t="s">
        <v>11192</v>
      </c>
      <c r="L435" s="29" t="s">
        <v>12710</v>
      </c>
      <c r="M435" s="30">
        <v>1</v>
      </c>
    </row>
    <row r="436" spans="1:13" ht="24.9" customHeight="1" x14ac:dyDescent="0.3">
      <c r="A436" s="25" t="s">
        <v>6944</v>
      </c>
      <c r="B436" s="26" t="s">
        <v>6942</v>
      </c>
      <c r="C436" s="26" t="s">
        <v>56</v>
      </c>
      <c r="D436" s="26">
        <v>1</v>
      </c>
      <c r="E436" s="27">
        <v>0</v>
      </c>
      <c r="F436" s="28">
        <v>62.64</v>
      </c>
      <c r="G436" s="27">
        <v>8.9842937718999404E-7</v>
      </c>
      <c r="H436" s="26">
        <v>2</v>
      </c>
      <c r="I436" s="90" t="s">
        <v>8767</v>
      </c>
      <c r="J436" s="94" t="s">
        <v>10287</v>
      </c>
      <c r="K436" s="94" t="s">
        <v>11805</v>
      </c>
      <c r="L436" s="29" t="s">
        <v>13325</v>
      </c>
      <c r="M436" s="30">
        <v>1</v>
      </c>
    </row>
    <row r="437" spans="1:13" ht="24.9" customHeight="1" x14ac:dyDescent="0.3">
      <c r="A437" s="31" t="s">
        <v>4256</v>
      </c>
      <c r="B437" s="32" t="s">
        <v>4241</v>
      </c>
      <c r="C437" s="32" t="s">
        <v>154</v>
      </c>
      <c r="D437" s="32">
        <v>1</v>
      </c>
      <c r="E437" s="33">
        <v>0</v>
      </c>
      <c r="F437" s="34">
        <v>66.22</v>
      </c>
      <c r="G437" s="33">
        <v>5.3725753865546496E-7</v>
      </c>
      <c r="H437" s="32">
        <v>2</v>
      </c>
      <c r="I437" s="91" t="s">
        <v>8807</v>
      </c>
      <c r="J437" s="95" t="s">
        <v>10327</v>
      </c>
      <c r="K437" s="95" t="s">
        <v>11845</v>
      </c>
      <c r="L437" s="35" t="s">
        <v>13365</v>
      </c>
      <c r="M437" s="36">
        <v>1</v>
      </c>
    </row>
    <row r="438" spans="1:13" ht="24.9" customHeight="1" x14ac:dyDescent="0.3">
      <c r="A438" s="25" t="s">
        <v>7085</v>
      </c>
      <c r="B438" s="26" t="s">
        <v>7069</v>
      </c>
      <c r="C438" s="26" t="s">
        <v>7087</v>
      </c>
      <c r="D438" s="26">
        <v>1</v>
      </c>
      <c r="E438" s="27">
        <v>0</v>
      </c>
      <c r="F438" s="28">
        <v>51.98</v>
      </c>
      <c r="G438" s="27">
        <v>9.5080456688539197E-6</v>
      </c>
      <c r="H438" s="26">
        <v>2</v>
      </c>
      <c r="I438" s="90" t="s">
        <v>8608</v>
      </c>
      <c r="J438" s="94" t="s">
        <v>10127</v>
      </c>
      <c r="K438" s="94" t="s">
        <v>11646</v>
      </c>
      <c r="L438" s="29" t="s">
        <v>13165</v>
      </c>
      <c r="M438" s="30">
        <v>1</v>
      </c>
    </row>
    <row r="439" spans="1:13" ht="24.9" customHeight="1" x14ac:dyDescent="0.3">
      <c r="A439" s="25" t="s">
        <v>3392</v>
      </c>
      <c r="B439" s="26" t="s">
        <v>3369</v>
      </c>
      <c r="C439" s="26" t="s">
        <v>3394</v>
      </c>
      <c r="D439" s="26">
        <v>1</v>
      </c>
      <c r="E439" s="27">
        <v>0</v>
      </c>
      <c r="F439" s="28">
        <v>39.72</v>
      </c>
      <c r="G439" s="27">
        <v>1.06406952299136E-4</v>
      </c>
      <c r="H439" s="26">
        <v>2</v>
      </c>
      <c r="I439" s="90" t="s">
        <v>8332</v>
      </c>
      <c r="J439" s="94" t="s">
        <v>9850</v>
      </c>
      <c r="K439" s="94" t="s">
        <v>11370</v>
      </c>
      <c r="L439" s="29" t="s">
        <v>12888</v>
      </c>
      <c r="M439" s="30">
        <v>1</v>
      </c>
    </row>
    <row r="440" spans="1:13" ht="24.9" customHeight="1" x14ac:dyDescent="0.3">
      <c r="A440" s="25" t="s">
        <v>3901</v>
      </c>
      <c r="B440" s="26" t="s">
        <v>3894</v>
      </c>
      <c r="C440" s="26" t="s">
        <v>371</v>
      </c>
      <c r="D440" s="26">
        <v>1</v>
      </c>
      <c r="E440" s="27">
        <v>0</v>
      </c>
      <c r="F440" s="28">
        <v>84.95</v>
      </c>
      <c r="G440" s="27">
        <v>3.19131743095274E-9</v>
      </c>
      <c r="H440" s="26">
        <v>2</v>
      </c>
      <c r="I440" s="90" t="s">
        <v>8916</v>
      </c>
      <c r="J440" s="94" t="s">
        <v>10436</v>
      </c>
      <c r="K440" s="94" t="s">
        <v>11954</v>
      </c>
      <c r="L440" s="29" t="s">
        <v>13474</v>
      </c>
      <c r="M440" s="30">
        <v>1</v>
      </c>
    </row>
    <row r="441" spans="1:13" ht="24.9" customHeight="1" x14ac:dyDescent="0.3">
      <c r="A441" s="25" t="s">
        <v>813</v>
      </c>
      <c r="B441" s="26" t="s">
        <v>793</v>
      </c>
      <c r="C441" s="26" t="s">
        <v>114</v>
      </c>
      <c r="D441" s="26">
        <v>1</v>
      </c>
      <c r="E441" s="27">
        <v>1E-3</v>
      </c>
      <c r="F441" s="28">
        <v>32.659999999999997</v>
      </c>
      <c r="G441" s="27">
        <v>6.5040106848195003E-4</v>
      </c>
      <c r="H441" s="26">
        <v>2</v>
      </c>
      <c r="I441" s="90" t="s">
        <v>8100</v>
      </c>
      <c r="J441" s="94" t="s">
        <v>9618</v>
      </c>
      <c r="K441" s="94" t="s">
        <v>11138</v>
      </c>
      <c r="L441" s="29" t="s">
        <v>12656</v>
      </c>
      <c r="M441" s="30">
        <v>2</v>
      </c>
    </row>
    <row r="442" spans="1:13" ht="24.9" customHeight="1" x14ac:dyDescent="0.3">
      <c r="A442" s="25" t="s">
        <v>6013</v>
      </c>
      <c r="B442" s="26" t="s">
        <v>5996</v>
      </c>
      <c r="C442" s="26" t="s">
        <v>56</v>
      </c>
      <c r="D442" s="26">
        <v>1</v>
      </c>
      <c r="E442" s="27">
        <v>1E-3</v>
      </c>
      <c r="F442" s="28">
        <v>19.46</v>
      </c>
      <c r="G442" s="27">
        <v>1.7552205630151099E-2</v>
      </c>
      <c r="H442" s="26">
        <v>2</v>
      </c>
      <c r="I442" s="90" t="s">
        <v>7613</v>
      </c>
      <c r="J442" s="94" t="s">
        <v>9131</v>
      </c>
      <c r="K442" s="94" t="s">
        <v>10651</v>
      </c>
      <c r="L442" s="29" t="s">
        <v>12169</v>
      </c>
      <c r="M442" s="30">
        <v>1</v>
      </c>
    </row>
    <row r="443" spans="1:13" ht="24.9" customHeight="1" x14ac:dyDescent="0.3">
      <c r="A443" s="25" t="s">
        <v>2317</v>
      </c>
      <c r="B443" s="26" t="s">
        <v>2306</v>
      </c>
      <c r="C443" s="26" t="s">
        <v>468</v>
      </c>
      <c r="D443" s="26">
        <v>1</v>
      </c>
      <c r="E443" s="27">
        <v>0</v>
      </c>
      <c r="F443" s="28">
        <v>23.62</v>
      </c>
      <c r="G443" s="27">
        <v>4.9968675779730699E-3</v>
      </c>
      <c r="H443" s="26">
        <v>3</v>
      </c>
      <c r="I443" s="90" t="s">
        <v>7765</v>
      </c>
      <c r="J443" s="94" t="s">
        <v>9283</v>
      </c>
      <c r="K443" s="94" t="s">
        <v>10803</v>
      </c>
      <c r="L443" s="29" t="s">
        <v>12321</v>
      </c>
      <c r="M443" s="30">
        <v>1</v>
      </c>
    </row>
    <row r="444" spans="1:13" ht="24.9" customHeight="1" x14ac:dyDescent="0.3">
      <c r="A444" s="25" t="s">
        <v>3491</v>
      </c>
      <c r="B444" s="26" t="s">
        <v>3481</v>
      </c>
      <c r="C444" s="26" t="s">
        <v>333</v>
      </c>
      <c r="D444" s="26">
        <v>1</v>
      </c>
      <c r="E444" s="27">
        <v>0</v>
      </c>
      <c r="F444" s="28">
        <v>36.54</v>
      </c>
      <c r="G444" s="27">
        <v>4.4363928396004402E-4</v>
      </c>
      <c r="H444" s="26">
        <v>2</v>
      </c>
      <c r="I444" s="90" t="s">
        <v>8241</v>
      </c>
      <c r="J444" s="94" t="s">
        <v>9759</v>
      </c>
      <c r="K444" s="94" t="s">
        <v>11279</v>
      </c>
      <c r="L444" s="29" t="s">
        <v>12797</v>
      </c>
      <c r="M444" s="30">
        <v>1</v>
      </c>
    </row>
    <row r="445" spans="1:13" ht="24.9" customHeight="1" x14ac:dyDescent="0.3">
      <c r="A445" s="31" t="s">
        <v>2786</v>
      </c>
      <c r="B445" s="32" t="s">
        <v>2772</v>
      </c>
      <c r="C445" s="32" t="s">
        <v>20</v>
      </c>
      <c r="D445" s="32">
        <v>1</v>
      </c>
      <c r="E445" s="33">
        <v>0</v>
      </c>
      <c r="F445" s="34">
        <v>23.61</v>
      </c>
      <c r="G445" s="33">
        <v>5.2261424842268301E-3</v>
      </c>
      <c r="H445" s="32">
        <v>3</v>
      </c>
      <c r="I445" s="91" t="s">
        <v>7763</v>
      </c>
      <c r="J445" s="95" t="s">
        <v>9281</v>
      </c>
      <c r="K445" s="95" t="s">
        <v>10801</v>
      </c>
      <c r="L445" s="35" t="s">
        <v>12319</v>
      </c>
      <c r="M445" s="36">
        <v>2</v>
      </c>
    </row>
    <row r="446" spans="1:13" ht="24.9" customHeight="1" x14ac:dyDescent="0.3">
      <c r="A446" s="25" t="s">
        <v>603</v>
      </c>
      <c r="B446" s="26" t="s">
        <v>594</v>
      </c>
      <c r="C446" s="26" t="s">
        <v>371</v>
      </c>
      <c r="D446" s="26">
        <v>1</v>
      </c>
      <c r="E446" s="27">
        <v>0</v>
      </c>
      <c r="F446" s="28">
        <v>24.66</v>
      </c>
      <c r="G446" s="27">
        <v>3.4116934707083498E-3</v>
      </c>
      <c r="H446" s="26">
        <v>3</v>
      </c>
      <c r="I446" s="90" t="s">
        <v>7809</v>
      </c>
      <c r="J446" s="94" t="s">
        <v>9327</v>
      </c>
      <c r="K446" s="94" t="s">
        <v>10847</v>
      </c>
      <c r="L446" s="29" t="s">
        <v>12365</v>
      </c>
      <c r="M446" s="30">
        <v>1</v>
      </c>
    </row>
    <row r="447" spans="1:13" ht="24.9" customHeight="1" x14ac:dyDescent="0.3">
      <c r="A447" s="31" t="s">
        <v>372</v>
      </c>
      <c r="B447" s="32" t="s">
        <v>363</v>
      </c>
      <c r="C447" s="32" t="s">
        <v>374</v>
      </c>
      <c r="D447" s="32">
        <v>1</v>
      </c>
      <c r="E447" s="33">
        <v>0</v>
      </c>
      <c r="F447" s="34">
        <v>35.04</v>
      </c>
      <c r="G447" s="33">
        <v>3.12586346387843E-4</v>
      </c>
      <c r="H447" s="32">
        <v>2</v>
      </c>
      <c r="I447" s="91" t="s">
        <v>8191</v>
      </c>
      <c r="J447" s="95" t="s">
        <v>9709</v>
      </c>
      <c r="K447" s="95" t="s">
        <v>11229</v>
      </c>
      <c r="L447" s="35" t="s">
        <v>12747</v>
      </c>
      <c r="M447" s="36">
        <v>1</v>
      </c>
    </row>
    <row r="448" spans="1:13" ht="24.9" customHeight="1" x14ac:dyDescent="0.3">
      <c r="A448" s="25" t="s">
        <v>3390</v>
      </c>
      <c r="B448" s="26" t="s">
        <v>3369</v>
      </c>
      <c r="C448" s="26" t="s">
        <v>20</v>
      </c>
      <c r="D448" s="26">
        <v>1</v>
      </c>
      <c r="E448" s="27">
        <v>0</v>
      </c>
      <c r="F448" s="28">
        <v>75.010000000000005</v>
      </c>
      <c r="G448" s="27">
        <v>3.1475309142859801E-8</v>
      </c>
      <c r="H448" s="26">
        <v>2</v>
      </c>
      <c r="I448" s="90" t="s">
        <v>8878</v>
      </c>
      <c r="J448" s="94" t="s">
        <v>10398</v>
      </c>
      <c r="K448" s="94" t="s">
        <v>11916</v>
      </c>
      <c r="L448" s="29" t="s">
        <v>13436</v>
      </c>
      <c r="M448" s="30">
        <v>1</v>
      </c>
    </row>
    <row r="449" spans="1:13" ht="24.9" customHeight="1" x14ac:dyDescent="0.3">
      <c r="A449" s="31" t="s">
        <v>391</v>
      </c>
      <c r="B449" s="32" t="s">
        <v>375</v>
      </c>
      <c r="C449" s="32" t="s">
        <v>56</v>
      </c>
      <c r="D449" s="32">
        <v>1</v>
      </c>
      <c r="E449" s="33">
        <v>4.2999999999999997E-2</v>
      </c>
      <c r="F449" s="34">
        <v>20.03</v>
      </c>
      <c r="G449" s="33">
        <v>9.9076351290254897E-3</v>
      </c>
      <c r="H449" s="32">
        <v>2</v>
      </c>
      <c r="I449" s="91" t="s">
        <v>7640</v>
      </c>
      <c r="J449" s="95" t="s">
        <v>9158</v>
      </c>
      <c r="K449" s="95" t="s">
        <v>10678</v>
      </c>
      <c r="L449" s="35" t="s">
        <v>12196</v>
      </c>
      <c r="M449" s="36">
        <v>1</v>
      </c>
    </row>
    <row r="450" spans="1:13" ht="24.9" customHeight="1" x14ac:dyDescent="0.3">
      <c r="A450" s="25" t="s">
        <v>2496</v>
      </c>
      <c r="B450" s="26" t="s">
        <v>2490</v>
      </c>
      <c r="C450" s="26" t="s">
        <v>114</v>
      </c>
      <c r="D450" s="26">
        <v>1</v>
      </c>
      <c r="E450" s="27">
        <v>1E-3</v>
      </c>
      <c r="F450" s="28">
        <v>20.09</v>
      </c>
      <c r="G450" s="27">
        <v>1.8120564730060899E-2</v>
      </c>
      <c r="H450" s="26">
        <v>3</v>
      </c>
      <c r="I450" s="90" t="s">
        <v>7641</v>
      </c>
      <c r="J450" s="94" t="s">
        <v>9159</v>
      </c>
      <c r="K450" s="94" t="s">
        <v>10679</v>
      </c>
      <c r="L450" s="29" t="s">
        <v>12197</v>
      </c>
      <c r="M450" s="30">
        <v>1</v>
      </c>
    </row>
    <row r="451" spans="1:13" ht="24.9" customHeight="1" x14ac:dyDescent="0.3">
      <c r="A451" s="40" t="s">
        <v>1687</v>
      </c>
      <c r="B451" s="26" t="s">
        <v>1670</v>
      </c>
      <c r="C451" s="26" t="s">
        <v>693</v>
      </c>
      <c r="D451" s="26">
        <v>1</v>
      </c>
      <c r="E451" s="27">
        <v>0</v>
      </c>
      <c r="F451" s="28">
        <v>93.56</v>
      </c>
      <c r="G451" s="27">
        <v>4.3951125841544102E-10</v>
      </c>
      <c r="H451" s="26">
        <v>2</v>
      </c>
      <c r="I451" s="90" t="s">
        <v>8936</v>
      </c>
      <c r="J451" s="94" t="s">
        <v>10456</v>
      </c>
      <c r="K451" s="94" t="s">
        <v>11974</v>
      </c>
      <c r="L451" s="29" t="s">
        <v>13494</v>
      </c>
      <c r="M451" s="30">
        <v>1</v>
      </c>
    </row>
    <row r="452" spans="1:13" ht="24.9" customHeight="1" x14ac:dyDescent="0.3">
      <c r="A452" s="25" t="s">
        <v>5221</v>
      </c>
      <c r="B452" s="26" t="s">
        <v>5205</v>
      </c>
      <c r="C452" s="26" t="s">
        <v>693</v>
      </c>
      <c r="D452" s="26">
        <v>1</v>
      </c>
      <c r="E452" s="27">
        <v>0</v>
      </c>
      <c r="F452" s="28">
        <v>76.38</v>
      </c>
      <c r="G452" s="27">
        <v>3.1069464535014902E-8</v>
      </c>
      <c r="H452" s="26">
        <v>2</v>
      </c>
      <c r="I452" s="90" t="s">
        <v>8891</v>
      </c>
      <c r="J452" s="94" t="s">
        <v>10411</v>
      </c>
      <c r="K452" s="94" t="s">
        <v>11929</v>
      </c>
      <c r="L452" s="29" t="s">
        <v>13449</v>
      </c>
      <c r="M452" s="30">
        <v>1</v>
      </c>
    </row>
    <row r="453" spans="1:13" ht="24.9" customHeight="1" x14ac:dyDescent="0.3">
      <c r="A453" s="25" t="s">
        <v>4805</v>
      </c>
      <c r="B453" s="26" t="s">
        <v>4785</v>
      </c>
      <c r="C453" s="26" t="s">
        <v>32</v>
      </c>
      <c r="D453" s="26">
        <v>1</v>
      </c>
      <c r="E453" s="27">
        <v>0</v>
      </c>
      <c r="F453" s="28">
        <v>56.37</v>
      </c>
      <c r="G453" s="27">
        <v>4.3828196585681403E-6</v>
      </c>
      <c r="H453" s="26">
        <v>2</v>
      </c>
      <c r="I453" s="90" t="s">
        <v>8684</v>
      </c>
      <c r="J453" s="94" t="s">
        <v>10203</v>
      </c>
      <c r="K453" s="94" t="s">
        <v>11722</v>
      </c>
      <c r="L453" s="29" t="s">
        <v>13241</v>
      </c>
      <c r="M453" s="30">
        <v>1</v>
      </c>
    </row>
    <row r="454" spans="1:13" ht="24.9" customHeight="1" x14ac:dyDescent="0.3">
      <c r="A454" s="25" t="s">
        <v>6934</v>
      </c>
      <c r="B454" s="26" t="s">
        <v>6926</v>
      </c>
      <c r="C454" s="26" t="s">
        <v>35</v>
      </c>
      <c r="D454" s="26">
        <v>1</v>
      </c>
      <c r="E454" s="27">
        <v>0</v>
      </c>
      <c r="F454" s="28">
        <v>19.34</v>
      </c>
      <c r="G454" s="27">
        <v>1.16136839817855E-2</v>
      </c>
      <c r="H454" s="26">
        <v>2</v>
      </c>
      <c r="I454" s="90" t="s">
        <v>7607</v>
      </c>
      <c r="J454" s="94" t="s">
        <v>9125</v>
      </c>
      <c r="K454" s="94" t="s">
        <v>10645</v>
      </c>
      <c r="L454" s="29" t="s">
        <v>12163</v>
      </c>
      <c r="M454" s="30">
        <v>1</v>
      </c>
    </row>
    <row r="455" spans="1:13" ht="24.9" customHeight="1" x14ac:dyDescent="0.3">
      <c r="A455" s="25" t="s">
        <v>5125</v>
      </c>
      <c r="B455" s="26" t="s">
        <v>5123</v>
      </c>
      <c r="C455" s="26" t="s">
        <v>3343</v>
      </c>
      <c r="D455" s="26">
        <v>1</v>
      </c>
      <c r="E455" s="27">
        <v>0</v>
      </c>
      <c r="F455" s="28">
        <v>20.13</v>
      </c>
      <c r="G455" s="27">
        <v>1.31018845578141E-2</v>
      </c>
      <c r="H455" s="26">
        <v>3</v>
      </c>
      <c r="I455" s="90" t="s">
        <v>7643</v>
      </c>
      <c r="J455" s="94" t="s">
        <v>9161</v>
      </c>
      <c r="K455" s="94" t="s">
        <v>10681</v>
      </c>
      <c r="L455" s="29" t="s">
        <v>12199</v>
      </c>
      <c r="M455" s="30">
        <v>1</v>
      </c>
    </row>
    <row r="456" spans="1:13" ht="24.9" customHeight="1" x14ac:dyDescent="0.3">
      <c r="A456" s="25" t="s">
        <v>4943</v>
      </c>
      <c r="B456" s="26" t="s">
        <v>4932</v>
      </c>
      <c r="C456" s="26" t="s">
        <v>725</v>
      </c>
      <c r="D456" s="26">
        <v>1</v>
      </c>
      <c r="E456" s="27">
        <v>0</v>
      </c>
      <c r="F456" s="28">
        <v>48.24</v>
      </c>
      <c r="G456" s="27">
        <v>1.4961323183040901E-5</v>
      </c>
      <c r="H456" s="26">
        <v>2</v>
      </c>
      <c r="I456" s="90" t="s">
        <v>8518</v>
      </c>
      <c r="J456" s="94" t="s">
        <v>10036</v>
      </c>
      <c r="K456" s="94" t="s">
        <v>11556</v>
      </c>
      <c r="L456" s="29" t="s">
        <v>13074</v>
      </c>
      <c r="M456" s="30">
        <v>1</v>
      </c>
    </row>
    <row r="457" spans="1:13" ht="24.9" customHeight="1" x14ac:dyDescent="0.3">
      <c r="A457" s="25" t="s">
        <v>5159</v>
      </c>
      <c r="B457" s="26" t="s">
        <v>5155</v>
      </c>
      <c r="C457" s="26" t="s">
        <v>371</v>
      </c>
      <c r="D457" s="26">
        <v>1</v>
      </c>
      <c r="E457" s="27">
        <v>1E-3</v>
      </c>
      <c r="F457" s="28">
        <v>50.74</v>
      </c>
      <c r="G457" s="27">
        <v>8.4133703053523394E-6</v>
      </c>
      <c r="H457" s="26">
        <v>2</v>
      </c>
      <c r="I457" s="90" t="s">
        <v>8582</v>
      </c>
      <c r="J457" s="94" t="s">
        <v>10101</v>
      </c>
      <c r="K457" s="94" t="s">
        <v>11620</v>
      </c>
      <c r="L457" s="29" t="s">
        <v>13139</v>
      </c>
      <c r="M457" s="30">
        <v>1</v>
      </c>
    </row>
    <row r="458" spans="1:13" ht="24.9" customHeight="1" x14ac:dyDescent="0.3">
      <c r="A458" s="25" t="s">
        <v>6852</v>
      </c>
      <c r="B458" s="26" t="s">
        <v>6844</v>
      </c>
      <c r="C458" s="26" t="s">
        <v>154</v>
      </c>
      <c r="D458" s="26">
        <v>1</v>
      </c>
      <c r="E458" s="27">
        <v>0</v>
      </c>
      <c r="F458" s="28">
        <v>31.48</v>
      </c>
      <c r="G458" s="27">
        <v>8.1789554070132802E-4</v>
      </c>
      <c r="H458" s="26">
        <v>2</v>
      </c>
      <c r="I458" s="90" t="s">
        <v>8053</v>
      </c>
      <c r="J458" s="94" t="s">
        <v>9571</v>
      </c>
      <c r="K458" s="94" t="s">
        <v>11091</v>
      </c>
      <c r="L458" s="29" t="s">
        <v>12609</v>
      </c>
      <c r="M458" s="30">
        <v>1</v>
      </c>
    </row>
    <row r="459" spans="1:13" ht="24.9" customHeight="1" x14ac:dyDescent="0.3">
      <c r="A459" s="25" t="s">
        <v>2268</v>
      </c>
      <c r="B459" s="26" t="s">
        <v>2253</v>
      </c>
      <c r="C459" s="26" t="s">
        <v>20</v>
      </c>
      <c r="D459" s="26">
        <v>1</v>
      </c>
      <c r="E459" s="27">
        <v>0</v>
      </c>
      <c r="F459" s="28">
        <v>68.83</v>
      </c>
      <c r="G459" s="27">
        <v>2.02923198064908E-7</v>
      </c>
      <c r="H459" s="26">
        <v>2</v>
      </c>
      <c r="I459" s="90" t="s">
        <v>8832</v>
      </c>
      <c r="J459" s="94" t="s">
        <v>10352</v>
      </c>
      <c r="K459" s="94" t="s">
        <v>11870</v>
      </c>
      <c r="L459" s="29" t="s">
        <v>13390</v>
      </c>
      <c r="M459" s="30">
        <v>1</v>
      </c>
    </row>
    <row r="460" spans="1:13" ht="24.9" customHeight="1" x14ac:dyDescent="0.3">
      <c r="A460" s="25" t="s">
        <v>3248</v>
      </c>
      <c r="B460" s="26" t="s">
        <v>3234</v>
      </c>
      <c r="C460" s="26" t="s">
        <v>38</v>
      </c>
      <c r="D460" s="26">
        <v>1</v>
      </c>
      <c r="E460" s="27">
        <v>0</v>
      </c>
      <c r="F460" s="28">
        <v>75.27</v>
      </c>
      <c r="G460" s="27">
        <v>5.4975821587153599E-8</v>
      </c>
      <c r="H460" s="26">
        <v>2</v>
      </c>
      <c r="I460" s="90" t="s">
        <v>8883</v>
      </c>
      <c r="J460" s="94" t="s">
        <v>10403</v>
      </c>
      <c r="K460" s="94" t="s">
        <v>11921</v>
      </c>
      <c r="L460" s="29" t="s">
        <v>13441</v>
      </c>
      <c r="M460" s="30">
        <v>1</v>
      </c>
    </row>
    <row r="461" spans="1:13" ht="24.9" customHeight="1" x14ac:dyDescent="0.3">
      <c r="A461" s="25" t="s">
        <v>1223</v>
      </c>
      <c r="B461" s="26" t="s">
        <v>1211</v>
      </c>
      <c r="C461" s="26" t="s">
        <v>56</v>
      </c>
      <c r="D461" s="26">
        <v>1</v>
      </c>
      <c r="E461" s="27">
        <v>1E-3</v>
      </c>
      <c r="F461" s="28">
        <v>31.44</v>
      </c>
      <c r="G461" s="27">
        <v>1.3279194388520199E-3</v>
      </c>
      <c r="H461" s="26">
        <v>2</v>
      </c>
      <c r="I461" s="90" t="s">
        <v>8052</v>
      </c>
      <c r="J461" s="94" t="s">
        <v>9570</v>
      </c>
      <c r="K461" s="94" t="s">
        <v>11090</v>
      </c>
      <c r="L461" s="29" t="s">
        <v>12608</v>
      </c>
      <c r="M461" s="30">
        <v>1</v>
      </c>
    </row>
    <row r="462" spans="1:13" ht="24.9" customHeight="1" x14ac:dyDescent="0.3">
      <c r="A462" s="25" t="s">
        <v>5169</v>
      </c>
      <c r="B462" s="26" t="s">
        <v>5161</v>
      </c>
      <c r="C462" s="26" t="s">
        <v>5171</v>
      </c>
      <c r="D462" s="26">
        <v>1</v>
      </c>
      <c r="E462" s="27">
        <v>0</v>
      </c>
      <c r="F462" s="28">
        <v>16.72</v>
      </c>
      <c r="G462" s="27">
        <v>3.8306502827688799E-2</v>
      </c>
      <c r="H462" s="26">
        <v>3</v>
      </c>
      <c r="I462" s="90" t="s">
        <v>7500</v>
      </c>
      <c r="J462" s="94" t="s">
        <v>9018</v>
      </c>
      <c r="K462" s="94" t="s">
        <v>10538</v>
      </c>
      <c r="L462" s="29" t="s">
        <v>12056</v>
      </c>
      <c r="M462" s="30">
        <v>1</v>
      </c>
    </row>
    <row r="463" spans="1:13" ht="24.9" customHeight="1" x14ac:dyDescent="0.3">
      <c r="A463" s="25" t="s">
        <v>1221</v>
      </c>
      <c r="B463" s="26" t="s">
        <v>1211</v>
      </c>
      <c r="C463" s="26" t="s">
        <v>114</v>
      </c>
      <c r="D463" s="26">
        <v>1</v>
      </c>
      <c r="E463" s="27">
        <v>0</v>
      </c>
      <c r="F463" s="28">
        <v>41.06</v>
      </c>
      <c r="G463" s="27">
        <v>1.2926589105642501E-4</v>
      </c>
      <c r="H463" s="26">
        <v>3</v>
      </c>
      <c r="I463" s="90" t="s">
        <v>8373</v>
      </c>
      <c r="J463" s="94" t="s">
        <v>9891</v>
      </c>
      <c r="K463" s="94" t="s">
        <v>11411</v>
      </c>
      <c r="L463" s="29" t="s">
        <v>12929</v>
      </c>
      <c r="M463" s="30">
        <v>1</v>
      </c>
    </row>
    <row r="464" spans="1:13" ht="24.9" customHeight="1" x14ac:dyDescent="0.3">
      <c r="A464" s="25" t="s">
        <v>723</v>
      </c>
      <c r="B464" s="26" t="s">
        <v>712</v>
      </c>
      <c r="C464" s="26" t="s">
        <v>725</v>
      </c>
      <c r="D464" s="26">
        <v>1</v>
      </c>
      <c r="E464" s="27">
        <v>1E-3</v>
      </c>
      <c r="F464" s="28">
        <v>29.92</v>
      </c>
      <c r="G464" s="27">
        <v>1.01617850546811E-3</v>
      </c>
      <c r="H464" s="26">
        <v>2</v>
      </c>
      <c r="I464" s="90" t="s">
        <v>8000</v>
      </c>
      <c r="J464" s="94" t="s">
        <v>9518</v>
      </c>
      <c r="K464" s="94" t="s">
        <v>11038</v>
      </c>
      <c r="L464" s="29" t="s">
        <v>12556</v>
      </c>
      <c r="M464" s="30">
        <v>1</v>
      </c>
    </row>
    <row r="465" spans="1:13" ht="24.9" customHeight="1" x14ac:dyDescent="0.3">
      <c r="A465" s="25" t="s">
        <v>5450</v>
      </c>
      <c r="B465" s="26" t="s">
        <v>5449</v>
      </c>
      <c r="C465" s="26" t="s">
        <v>136</v>
      </c>
      <c r="D465" s="26">
        <v>1</v>
      </c>
      <c r="E465" s="27">
        <v>0</v>
      </c>
      <c r="F465" s="28">
        <v>36.31</v>
      </c>
      <c r="G465" s="27">
        <v>4.2099070295868399E-4</v>
      </c>
      <c r="H465" s="26">
        <v>2</v>
      </c>
      <c r="I465" s="90" t="s">
        <v>8235</v>
      </c>
      <c r="J465" s="94" t="s">
        <v>9753</v>
      </c>
      <c r="K465" s="94" t="s">
        <v>11273</v>
      </c>
      <c r="L465" s="29" t="s">
        <v>12791</v>
      </c>
      <c r="M465" s="30">
        <v>1</v>
      </c>
    </row>
    <row r="466" spans="1:13" ht="24.9" customHeight="1" x14ac:dyDescent="0.3">
      <c r="A466" s="25" t="s">
        <v>3450</v>
      </c>
      <c r="B466" s="26" t="s">
        <v>3449</v>
      </c>
      <c r="C466" s="26" t="s">
        <v>38</v>
      </c>
      <c r="D466" s="26">
        <v>1</v>
      </c>
      <c r="E466" s="27">
        <v>0</v>
      </c>
      <c r="F466" s="28">
        <v>28.19</v>
      </c>
      <c r="G466" s="27">
        <v>1.51345671405065E-3</v>
      </c>
      <c r="H466" s="26">
        <v>2</v>
      </c>
      <c r="I466" s="90" t="s">
        <v>7939</v>
      </c>
      <c r="J466" s="94" t="s">
        <v>9457</v>
      </c>
      <c r="K466" s="94" t="s">
        <v>10977</v>
      </c>
      <c r="L466" s="29" t="s">
        <v>12495</v>
      </c>
      <c r="M466" s="30">
        <v>1</v>
      </c>
    </row>
    <row r="467" spans="1:13" ht="24.9" customHeight="1" x14ac:dyDescent="0.3">
      <c r="A467" s="25" t="s">
        <v>3509</v>
      </c>
      <c r="B467" s="26" t="s">
        <v>3501</v>
      </c>
      <c r="C467" s="26" t="s">
        <v>3511</v>
      </c>
      <c r="D467" s="26">
        <v>1</v>
      </c>
      <c r="E467" s="27">
        <v>0</v>
      </c>
      <c r="F467" s="28">
        <v>40.770000000000003</v>
      </c>
      <c r="G467" s="27">
        <v>1.5494291719347301E-4</v>
      </c>
      <c r="H467" s="26">
        <v>3</v>
      </c>
      <c r="I467" s="90" t="s">
        <v>8366</v>
      </c>
      <c r="J467" s="94" t="s">
        <v>9884</v>
      </c>
      <c r="K467" s="94" t="s">
        <v>11404</v>
      </c>
      <c r="L467" s="29" t="s">
        <v>12922</v>
      </c>
      <c r="M467" s="30">
        <v>1</v>
      </c>
    </row>
    <row r="468" spans="1:13" ht="24.9" customHeight="1" x14ac:dyDescent="0.3">
      <c r="A468" s="31" t="s">
        <v>6039</v>
      </c>
      <c r="B468" s="32" t="s">
        <v>6028</v>
      </c>
      <c r="C468" s="32" t="s">
        <v>32</v>
      </c>
      <c r="D468" s="32">
        <v>1</v>
      </c>
      <c r="E468" s="33">
        <v>0.04</v>
      </c>
      <c r="F468" s="34">
        <v>18.920000000000002</v>
      </c>
      <c r="G468" s="33">
        <v>1.27929294345282E-2</v>
      </c>
      <c r="H468" s="32">
        <v>2</v>
      </c>
      <c r="I468" s="91" t="s">
        <v>7592</v>
      </c>
      <c r="J468" s="95" t="s">
        <v>9110</v>
      </c>
      <c r="K468" s="95" t="s">
        <v>10630</v>
      </c>
      <c r="L468" s="35" t="s">
        <v>12148</v>
      </c>
      <c r="M468" s="36">
        <v>1</v>
      </c>
    </row>
    <row r="469" spans="1:13" ht="24.9" customHeight="1" x14ac:dyDescent="0.3">
      <c r="A469" s="25" t="s">
        <v>4298</v>
      </c>
      <c r="B469" s="26" t="s">
        <v>4296</v>
      </c>
      <c r="C469" s="26" t="s">
        <v>693</v>
      </c>
      <c r="D469" s="26">
        <v>1</v>
      </c>
      <c r="E469" s="27">
        <v>0</v>
      </c>
      <c r="F469" s="28">
        <v>33.85</v>
      </c>
      <c r="G469" s="27">
        <v>4.53307271007063E-4</v>
      </c>
      <c r="H469" s="26">
        <v>2</v>
      </c>
      <c r="I469" s="90" t="s">
        <v>8149</v>
      </c>
      <c r="J469" s="94" t="s">
        <v>9667</v>
      </c>
      <c r="K469" s="94" t="s">
        <v>11187</v>
      </c>
      <c r="L469" s="29" t="s">
        <v>12705</v>
      </c>
      <c r="M469" s="30">
        <v>1</v>
      </c>
    </row>
    <row r="470" spans="1:13" ht="24.9" customHeight="1" x14ac:dyDescent="0.3">
      <c r="A470" s="31" t="s">
        <v>6196</v>
      </c>
      <c r="B470" s="32" t="s">
        <v>6195</v>
      </c>
      <c r="C470" s="32" t="s">
        <v>333</v>
      </c>
      <c r="D470" s="32">
        <v>1</v>
      </c>
      <c r="E470" s="33">
        <v>0</v>
      </c>
      <c r="F470" s="34">
        <v>69.349999999999994</v>
      </c>
      <c r="G470" s="33">
        <v>1.9744626435285901E-7</v>
      </c>
      <c r="H470" s="32">
        <v>2</v>
      </c>
      <c r="I470" s="91" t="s">
        <v>8836</v>
      </c>
      <c r="J470" s="95" t="s">
        <v>10356</v>
      </c>
      <c r="K470" s="95" t="s">
        <v>11874</v>
      </c>
      <c r="L470" s="35" t="s">
        <v>13394</v>
      </c>
      <c r="M470" s="36">
        <v>1</v>
      </c>
    </row>
    <row r="471" spans="1:13" ht="24.9" customHeight="1" x14ac:dyDescent="0.3">
      <c r="A471" s="25" t="s">
        <v>7134</v>
      </c>
      <c r="B471" s="26" t="s">
        <v>7126</v>
      </c>
      <c r="C471" s="26" t="s">
        <v>38</v>
      </c>
      <c r="D471" s="26">
        <v>1</v>
      </c>
      <c r="E471" s="27">
        <v>0</v>
      </c>
      <c r="F471" s="28">
        <v>23.24</v>
      </c>
      <c r="G471" s="27">
        <v>5.9280248157530602E-3</v>
      </c>
      <c r="H471" s="26">
        <v>3</v>
      </c>
      <c r="I471" s="90" t="s">
        <v>7746</v>
      </c>
      <c r="J471" s="94" t="s">
        <v>9264</v>
      </c>
      <c r="K471" s="94" t="s">
        <v>10784</v>
      </c>
      <c r="L471" s="29" t="s">
        <v>12302</v>
      </c>
      <c r="M471" s="30">
        <v>1</v>
      </c>
    </row>
    <row r="472" spans="1:13" ht="24.9" customHeight="1" x14ac:dyDescent="0.3">
      <c r="A472" s="25" t="s">
        <v>6070</v>
      </c>
      <c r="B472" s="26" t="s">
        <v>6043</v>
      </c>
      <c r="C472" s="26" t="s">
        <v>35</v>
      </c>
      <c r="D472" s="26">
        <v>1</v>
      </c>
      <c r="E472" s="27">
        <v>1.4E-2</v>
      </c>
      <c r="F472" s="28">
        <v>27.22</v>
      </c>
      <c r="G472" s="27">
        <v>1.8922129235854699E-3</v>
      </c>
      <c r="H472" s="26">
        <v>2</v>
      </c>
      <c r="I472" s="90" t="s">
        <v>7899</v>
      </c>
      <c r="J472" s="94" t="s">
        <v>9417</v>
      </c>
      <c r="K472" s="94" t="s">
        <v>10937</v>
      </c>
      <c r="L472" s="29" t="s">
        <v>12455</v>
      </c>
      <c r="M472" s="30">
        <v>1</v>
      </c>
    </row>
    <row r="473" spans="1:13" ht="24.9" customHeight="1" x14ac:dyDescent="0.3">
      <c r="A473" s="25" t="s">
        <v>6394</v>
      </c>
      <c r="B473" s="26" t="s">
        <v>6369</v>
      </c>
      <c r="C473" s="26" t="s">
        <v>114</v>
      </c>
      <c r="D473" s="26">
        <v>1</v>
      </c>
      <c r="E473" s="27">
        <v>2E-3</v>
      </c>
      <c r="F473" s="28">
        <v>16.79</v>
      </c>
      <c r="G473" s="27">
        <v>3.4552855521539701E-2</v>
      </c>
      <c r="H473" s="26">
        <v>2</v>
      </c>
      <c r="I473" s="90" t="s">
        <v>7503</v>
      </c>
      <c r="J473" s="94" t="s">
        <v>9021</v>
      </c>
      <c r="K473" s="94" t="s">
        <v>10541</v>
      </c>
      <c r="L473" s="29" t="s">
        <v>12059</v>
      </c>
      <c r="M473" s="30">
        <v>1</v>
      </c>
    </row>
    <row r="474" spans="1:13" ht="24.9" customHeight="1" x14ac:dyDescent="0.3">
      <c r="A474" s="25" t="s">
        <v>4217</v>
      </c>
      <c r="B474" s="26" t="s">
        <v>4215</v>
      </c>
      <c r="C474" s="26" t="s">
        <v>38</v>
      </c>
      <c r="D474" s="26">
        <v>1</v>
      </c>
      <c r="E474" s="27">
        <v>0</v>
      </c>
      <c r="F474" s="28">
        <v>40.43</v>
      </c>
      <c r="G474" s="27">
        <v>1.8114652017964001E-4</v>
      </c>
      <c r="H474" s="26">
        <v>2</v>
      </c>
      <c r="I474" s="90" t="s">
        <v>8349</v>
      </c>
      <c r="J474" s="94" t="s">
        <v>9867</v>
      </c>
      <c r="K474" s="94" t="s">
        <v>11387</v>
      </c>
      <c r="L474" s="29" t="s">
        <v>12905</v>
      </c>
      <c r="M474" s="30">
        <v>1</v>
      </c>
    </row>
    <row r="475" spans="1:13" ht="24.9" customHeight="1" x14ac:dyDescent="0.3">
      <c r="A475" s="25" t="s">
        <v>6311</v>
      </c>
      <c r="B475" s="26" t="s">
        <v>6299</v>
      </c>
      <c r="C475" s="26" t="s">
        <v>35</v>
      </c>
      <c r="D475" s="26">
        <v>1</v>
      </c>
      <c r="E475" s="27">
        <v>1E-3</v>
      </c>
      <c r="F475" s="28">
        <v>26.23</v>
      </c>
      <c r="G475" s="27">
        <v>4.5264069917815104E-3</v>
      </c>
      <c r="H475" s="26">
        <v>2</v>
      </c>
      <c r="I475" s="90" t="s">
        <v>7870</v>
      </c>
      <c r="J475" s="94" t="s">
        <v>9388</v>
      </c>
      <c r="K475" s="94" t="s">
        <v>10908</v>
      </c>
      <c r="L475" s="29" t="s">
        <v>12426</v>
      </c>
      <c r="M475" s="30">
        <v>1</v>
      </c>
    </row>
    <row r="476" spans="1:13" ht="24.9" customHeight="1" x14ac:dyDescent="0.3">
      <c r="A476" s="25" t="s">
        <v>2727</v>
      </c>
      <c r="B476" s="26" t="s">
        <v>2721</v>
      </c>
      <c r="C476" s="26" t="s">
        <v>136</v>
      </c>
      <c r="D476" s="26">
        <v>1</v>
      </c>
      <c r="E476" s="27">
        <v>0</v>
      </c>
      <c r="F476" s="28">
        <v>36.58</v>
      </c>
      <c r="G476" s="27">
        <v>3.0770038218987599E-4</v>
      </c>
      <c r="H476" s="26">
        <v>2</v>
      </c>
      <c r="I476" s="90" t="s">
        <v>8242</v>
      </c>
      <c r="J476" s="94" t="s">
        <v>9760</v>
      </c>
      <c r="K476" s="94" t="s">
        <v>11280</v>
      </c>
      <c r="L476" s="29" t="s">
        <v>12798</v>
      </c>
      <c r="M476" s="30">
        <v>1</v>
      </c>
    </row>
    <row r="477" spans="1:13" ht="24.9" customHeight="1" x14ac:dyDescent="0.3">
      <c r="A477" s="25" t="s">
        <v>3635</v>
      </c>
      <c r="B477" s="26" t="s">
        <v>3634</v>
      </c>
      <c r="C477" s="26" t="s">
        <v>56</v>
      </c>
      <c r="D477" s="26">
        <v>1</v>
      </c>
      <c r="E477" s="27">
        <v>1E-3</v>
      </c>
      <c r="F477" s="28">
        <v>28.31</v>
      </c>
      <c r="G477" s="27">
        <v>1.6232771866034801E-3</v>
      </c>
      <c r="H477" s="26">
        <v>2</v>
      </c>
      <c r="I477" s="90" t="s">
        <v>7944</v>
      </c>
      <c r="J477" s="94" t="s">
        <v>9462</v>
      </c>
      <c r="K477" s="94" t="s">
        <v>10982</v>
      </c>
      <c r="L477" s="29" t="s">
        <v>12500</v>
      </c>
      <c r="M477" s="30">
        <v>1</v>
      </c>
    </row>
    <row r="478" spans="1:13" ht="24.9" customHeight="1" x14ac:dyDescent="0.3">
      <c r="A478" s="25" t="s">
        <v>2515</v>
      </c>
      <c r="B478" s="26" t="s">
        <v>2514</v>
      </c>
      <c r="C478" s="26" t="s">
        <v>404</v>
      </c>
      <c r="D478" s="26">
        <v>1</v>
      </c>
      <c r="E478" s="27">
        <v>0</v>
      </c>
      <c r="F478" s="28">
        <v>22.82</v>
      </c>
      <c r="G478" s="27">
        <v>8.6195371184854801E-3</v>
      </c>
      <c r="H478" s="26">
        <v>3</v>
      </c>
      <c r="I478" s="90" t="s">
        <v>7731</v>
      </c>
      <c r="J478" s="94" t="s">
        <v>9249</v>
      </c>
      <c r="K478" s="94" t="s">
        <v>10769</v>
      </c>
      <c r="L478" s="29" t="s">
        <v>12287</v>
      </c>
      <c r="M478" s="30">
        <v>1</v>
      </c>
    </row>
    <row r="479" spans="1:13" ht="24.9" customHeight="1" x14ac:dyDescent="0.3">
      <c r="A479" s="25" t="s">
        <v>2823</v>
      </c>
      <c r="B479" s="26" t="s">
        <v>2797</v>
      </c>
      <c r="C479" s="26" t="s">
        <v>35</v>
      </c>
      <c r="D479" s="26">
        <v>1</v>
      </c>
      <c r="E479" s="27">
        <v>2E-3</v>
      </c>
      <c r="F479" s="28">
        <v>18.899999999999999</v>
      </c>
      <c r="G479" s="27">
        <v>1.2882495516931301E-2</v>
      </c>
      <c r="H479" s="26">
        <v>2</v>
      </c>
      <c r="I479" s="90" t="s">
        <v>7590</v>
      </c>
      <c r="J479" s="94" t="s">
        <v>9108</v>
      </c>
      <c r="K479" s="94" t="s">
        <v>10628</v>
      </c>
      <c r="L479" s="29" t="s">
        <v>12146</v>
      </c>
      <c r="M479" s="30">
        <v>1</v>
      </c>
    </row>
    <row r="480" spans="1:13" ht="24.9" customHeight="1" x14ac:dyDescent="0.3">
      <c r="A480" s="25" t="s">
        <v>1613</v>
      </c>
      <c r="B480" s="26" t="s">
        <v>1597</v>
      </c>
      <c r="C480" s="26" t="s">
        <v>371</v>
      </c>
      <c r="D480" s="26">
        <v>1</v>
      </c>
      <c r="E480" s="27">
        <v>0</v>
      </c>
      <c r="F480" s="28">
        <v>16</v>
      </c>
      <c r="G480" s="27">
        <v>2.88866939623602E-2</v>
      </c>
      <c r="H480" s="26">
        <v>2</v>
      </c>
      <c r="I480" s="90" t="s">
        <v>7468</v>
      </c>
      <c r="J480" s="94" t="s">
        <v>8986</v>
      </c>
      <c r="K480" s="94" t="s">
        <v>10506</v>
      </c>
      <c r="L480" s="29" t="s">
        <v>12024</v>
      </c>
      <c r="M480" s="30">
        <v>1</v>
      </c>
    </row>
    <row r="481" spans="1:13" ht="24.9" customHeight="1" x14ac:dyDescent="0.3">
      <c r="A481" s="31" t="s">
        <v>2888</v>
      </c>
      <c r="B481" s="32" t="s">
        <v>2869</v>
      </c>
      <c r="C481" s="32" t="s">
        <v>114</v>
      </c>
      <c r="D481" s="32">
        <v>1</v>
      </c>
      <c r="E481" s="33">
        <v>1E-3</v>
      </c>
      <c r="F481" s="34">
        <v>46.08</v>
      </c>
      <c r="G481" s="33">
        <v>2.4601976784072599E-5</v>
      </c>
      <c r="H481" s="32">
        <v>2</v>
      </c>
      <c r="I481" s="91" t="s">
        <v>8470</v>
      </c>
      <c r="J481" s="95" t="s">
        <v>9988</v>
      </c>
      <c r="K481" s="95" t="s">
        <v>11508</v>
      </c>
      <c r="L481" s="35" t="s">
        <v>13026</v>
      </c>
      <c r="M481" s="36">
        <v>1</v>
      </c>
    </row>
    <row r="482" spans="1:13" ht="24.9" customHeight="1" x14ac:dyDescent="0.3">
      <c r="A482" s="25" t="s">
        <v>6808</v>
      </c>
      <c r="B482" s="26" t="s">
        <v>6803</v>
      </c>
      <c r="C482" s="26" t="s">
        <v>35</v>
      </c>
      <c r="D482" s="26">
        <v>1</v>
      </c>
      <c r="E482" s="27">
        <v>3.0000000000000001E-3</v>
      </c>
      <c r="F482" s="28">
        <v>34.35</v>
      </c>
      <c r="G482" s="27">
        <v>5.8765168079693599E-4</v>
      </c>
      <c r="H482" s="26">
        <v>2</v>
      </c>
      <c r="I482" s="90" t="s">
        <v>8167</v>
      </c>
      <c r="J482" s="94" t="s">
        <v>9685</v>
      </c>
      <c r="K482" s="94" t="s">
        <v>11205</v>
      </c>
      <c r="L482" s="29" t="s">
        <v>12723</v>
      </c>
      <c r="M482" s="30">
        <v>1</v>
      </c>
    </row>
    <row r="483" spans="1:13" ht="24.9" customHeight="1" x14ac:dyDescent="0.3">
      <c r="A483" s="25" t="s">
        <v>7058</v>
      </c>
      <c r="B483" s="26" t="s">
        <v>7056</v>
      </c>
      <c r="C483" s="26" t="s">
        <v>35</v>
      </c>
      <c r="D483" s="26">
        <v>1</v>
      </c>
      <c r="E483" s="27">
        <v>0</v>
      </c>
      <c r="F483" s="28">
        <v>20.16</v>
      </c>
      <c r="G483" s="27">
        <v>9.6154586445507898E-3</v>
      </c>
      <c r="H483" s="26">
        <v>3</v>
      </c>
      <c r="I483" s="90" t="s">
        <v>7644</v>
      </c>
      <c r="J483" s="94" t="s">
        <v>9162</v>
      </c>
      <c r="K483" s="94" t="s">
        <v>10682</v>
      </c>
      <c r="L483" s="29" t="s">
        <v>12200</v>
      </c>
      <c r="M483" s="30">
        <v>1</v>
      </c>
    </row>
    <row r="484" spans="1:13" ht="24.9" customHeight="1" x14ac:dyDescent="0.3">
      <c r="A484" s="25" t="s">
        <v>4063</v>
      </c>
      <c r="B484" s="26" t="s">
        <v>4057</v>
      </c>
      <c r="C484" s="26" t="s">
        <v>371</v>
      </c>
      <c r="D484" s="26">
        <v>1</v>
      </c>
      <c r="E484" s="27">
        <v>0</v>
      </c>
      <c r="F484" s="28">
        <v>59.71</v>
      </c>
      <c r="G484" s="27">
        <v>1.0665224565732899E-6</v>
      </c>
      <c r="H484" s="26">
        <v>2</v>
      </c>
      <c r="I484" s="90" t="s">
        <v>8730</v>
      </c>
      <c r="J484" s="94" t="s">
        <v>10249</v>
      </c>
      <c r="K484" s="94" t="s">
        <v>11768</v>
      </c>
      <c r="L484" s="29" t="s">
        <v>13287</v>
      </c>
      <c r="M484" s="30">
        <v>1</v>
      </c>
    </row>
    <row r="485" spans="1:13" ht="24.9" customHeight="1" x14ac:dyDescent="0.3">
      <c r="A485" s="25" t="s">
        <v>2942</v>
      </c>
      <c r="B485" s="26" t="s">
        <v>2921</v>
      </c>
      <c r="C485" s="26" t="s">
        <v>136</v>
      </c>
      <c r="D485" s="26">
        <v>1</v>
      </c>
      <c r="E485" s="27">
        <v>0</v>
      </c>
      <c r="F485" s="28">
        <v>23.26</v>
      </c>
      <c r="G485" s="27">
        <v>6.1368195364266799E-3</v>
      </c>
      <c r="H485" s="26">
        <v>2</v>
      </c>
      <c r="I485" s="90" t="s">
        <v>7749</v>
      </c>
      <c r="J485" s="94" t="s">
        <v>9267</v>
      </c>
      <c r="K485" s="94" t="s">
        <v>10787</v>
      </c>
      <c r="L485" s="29" t="s">
        <v>12305</v>
      </c>
      <c r="M485" s="30">
        <v>1</v>
      </c>
    </row>
    <row r="486" spans="1:13" ht="24.9" customHeight="1" x14ac:dyDescent="0.3">
      <c r="A486" s="25" t="s">
        <v>4266</v>
      </c>
      <c r="B486" s="26" t="s">
        <v>4241</v>
      </c>
      <c r="C486" s="26" t="s">
        <v>1963</v>
      </c>
      <c r="D486" s="26">
        <v>1</v>
      </c>
      <c r="E486" s="27">
        <v>0</v>
      </c>
      <c r="F486" s="28">
        <v>18.53</v>
      </c>
      <c r="G486" s="27">
        <v>2.24450192729913E-2</v>
      </c>
      <c r="H486" s="26">
        <v>3</v>
      </c>
      <c r="I486" s="90" t="s">
        <v>7572</v>
      </c>
      <c r="J486" s="94" t="s">
        <v>9090</v>
      </c>
      <c r="K486" s="94" t="s">
        <v>10610</v>
      </c>
      <c r="L486" s="29" t="s">
        <v>12128</v>
      </c>
      <c r="M486" s="30">
        <v>1</v>
      </c>
    </row>
    <row r="487" spans="1:13" ht="24.9" customHeight="1" x14ac:dyDescent="0.3">
      <c r="A487" s="31" t="s">
        <v>5764</v>
      </c>
      <c r="B487" s="32" t="s">
        <v>5755</v>
      </c>
      <c r="C487" s="32" t="s">
        <v>5023</v>
      </c>
      <c r="D487" s="32">
        <v>1</v>
      </c>
      <c r="E487" s="33">
        <v>3.0000000000000001E-3</v>
      </c>
      <c r="F487" s="34">
        <v>15.98</v>
      </c>
      <c r="G487" s="33">
        <v>2.5175030439395198E-2</v>
      </c>
      <c r="H487" s="32">
        <v>2</v>
      </c>
      <c r="I487" s="91" t="s">
        <v>7466</v>
      </c>
      <c r="J487" s="95" t="s">
        <v>8984</v>
      </c>
      <c r="K487" s="95" t="s">
        <v>10504</v>
      </c>
      <c r="L487" s="35" t="s">
        <v>12022</v>
      </c>
      <c r="M487" s="36">
        <v>1</v>
      </c>
    </row>
    <row r="488" spans="1:13" ht="24.9" customHeight="1" x14ac:dyDescent="0.3">
      <c r="A488" s="25" t="s">
        <v>6657</v>
      </c>
      <c r="B488" s="26" t="s">
        <v>6646</v>
      </c>
      <c r="C488" s="26" t="s">
        <v>56</v>
      </c>
      <c r="D488" s="26">
        <v>1</v>
      </c>
      <c r="E488" s="27">
        <v>0</v>
      </c>
      <c r="F488" s="28">
        <v>62.22</v>
      </c>
      <c r="G488" s="27">
        <v>1.2295717063238001E-6</v>
      </c>
      <c r="H488" s="26">
        <v>2</v>
      </c>
      <c r="I488" s="90" t="s">
        <v>8760</v>
      </c>
      <c r="J488" s="94" t="s">
        <v>10280</v>
      </c>
      <c r="K488" s="94" t="s">
        <v>11798</v>
      </c>
      <c r="L488" s="29" t="s">
        <v>13318</v>
      </c>
      <c r="M488" s="30">
        <v>1</v>
      </c>
    </row>
    <row r="489" spans="1:13" ht="24.9" customHeight="1" x14ac:dyDescent="0.3">
      <c r="A489" s="25" t="s">
        <v>3049</v>
      </c>
      <c r="B489" s="26" t="s">
        <v>3047</v>
      </c>
      <c r="C489" s="26" t="s">
        <v>154</v>
      </c>
      <c r="D489" s="26">
        <v>1</v>
      </c>
      <c r="E489" s="27">
        <v>0</v>
      </c>
      <c r="F489" s="28">
        <v>32.28</v>
      </c>
      <c r="G489" s="27">
        <v>6.5071779759302102E-4</v>
      </c>
      <c r="H489" s="26">
        <v>2</v>
      </c>
      <c r="I489" s="90" t="s">
        <v>8088</v>
      </c>
      <c r="J489" s="94" t="s">
        <v>9606</v>
      </c>
      <c r="K489" s="94" t="s">
        <v>11126</v>
      </c>
      <c r="L489" s="29" t="s">
        <v>12644</v>
      </c>
      <c r="M489" s="30">
        <v>1</v>
      </c>
    </row>
    <row r="490" spans="1:13" ht="24.9" customHeight="1" x14ac:dyDescent="0.3">
      <c r="A490" s="25" t="s">
        <v>745</v>
      </c>
      <c r="B490" s="26" t="s">
        <v>726</v>
      </c>
      <c r="C490" s="26" t="s">
        <v>35</v>
      </c>
      <c r="D490" s="26">
        <v>1</v>
      </c>
      <c r="E490" s="27">
        <v>1E-3</v>
      </c>
      <c r="F490" s="28">
        <v>21.35</v>
      </c>
      <c r="G490" s="27">
        <v>2.0519086927889299E-2</v>
      </c>
      <c r="H490" s="26">
        <v>2</v>
      </c>
      <c r="I490" s="90" t="s">
        <v>7684</v>
      </c>
      <c r="J490" s="94" t="s">
        <v>9202</v>
      </c>
      <c r="K490" s="94" t="s">
        <v>10722</v>
      </c>
      <c r="L490" s="29" t="s">
        <v>12240</v>
      </c>
      <c r="M490" s="30">
        <v>1</v>
      </c>
    </row>
    <row r="491" spans="1:13" ht="24.9" customHeight="1" x14ac:dyDescent="0.3">
      <c r="A491" s="25" t="s">
        <v>2021</v>
      </c>
      <c r="B491" s="26" t="s">
        <v>2002</v>
      </c>
      <c r="C491" s="26" t="s">
        <v>371</v>
      </c>
      <c r="D491" s="26">
        <v>1</v>
      </c>
      <c r="E491" s="27">
        <v>0</v>
      </c>
      <c r="F491" s="28">
        <v>49.88</v>
      </c>
      <c r="G491" s="27">
        <v>1.3878220024707401E-5</v>
      </c>
      <c r="H491" s="26">
        <v>2</v>
      </c>
      <c r="I491" s="90" t="s">
        <v>8558</v>
      </c>
      <c r="J491" s="94" t="s">
        <v>10076</v>
      </c>
      <c r="K491" s="94" t="s">
        <v>11596</v>
      </c>
      <c r="L491" s="29" t="s">
        <v>13114</v>
      </c>
      <c r="M491" s="30">
        <v>1</v>
      </c>
    </row>
    <row r="492" spans="1:13" ht="24.9" customHeight="1" x14ac:dyDescent="0.3">
      <c r="A492" s="25" t="s">
        <v>2886</v>
      </c>
      <c r="B492" s="26" t="s">
        <v>2869</v>
      </c>
      <c r="C492" s="26" t="s">
        <v>479</v>
      </c>
      <c r="D492" s="26">
        <v>1</v>
      </c>
      <c r="E492" s="27">
        <v>0</v>
      </c>
      <c r="F492" s="28">
        <v>39.72</v>
      </c>
      <c r="G492" s="27">
        <v>2.18652204852203E-4</v>
      </c>
      <c r="H492" s="26">
        <v>2</v>
      </c>
      <c r="I492" s="90" t="s">
        <v>8333</v>
      </c>
      <c r="J492" s="94" t="s">
        <v>9851</v>
      </c>
      <c r="K492" s="94" t="s">
        <v>11371</v>
      </c>
      <c r="L492" s="29" t="s">
        <v>12889</v>
      </c>
      <c r="M492" s="30">
        <v>1</v>
      </c>
    </row>
    <row r="493" spans="1:13" ht="24.9" customHeight="1" x14ac:dyDescent="0.3">
      <c r="A493" s="25" t="s">
        <v>2884</v>
      </c>
      <c r="B493" s="26" t="s">
        <v>2869</v>
      </c>
      <c r="C493" s="26" t="s">
        <v>371</v>
      </c>
      <c r="D493" s="26">
        <v>1</v>
      </c>
      <c r="E493" s="27">
        <v>0</v>
      </c>
      <c r="F493" s="28">
        <v>49.89</v>
      </c>
      <c r="G493" s="27">
        <v>1.02322231836234E-5</v>
      </c>
      <c r="H493" s="26">
        <v>2</v>
      </c>
      <c r="I493" s="90" t="s">
        <v>8559</v>
      </c>
      <c r="J493" s="94" t="s">
        <v>10077</v>
      </c>
      <c r="K493" s="94" t="s">
        <v>11597</v>
      </c>
      <c r="L493" s="29" t="s">
        <v>13115</v>
      </c>
      <c r="M493" s="30">
        <v>1</v>
      </c>
    </row>
    <row r="494" spans="1:13" ht="24.9" customHeight="1" x14ac:dyDescent="0.3">
      <c r="A494" s="25" t="s">
        <v>3729</v>
      </c>
      <c r="B494" s="26" t="s">
        <v>3727</v>
      </c>
      <c r="C494" s="26" t="s">
        <v>693</v>
      </c>
      <c r="D494" s="26">
        <v>1</v>
      </c>
      <c r="E494" s="27">
        <v>0</v>
      </c>
      <c r="F494" s="28">
        <v>43.93</v>
      </c>
      <c r="G494" s="27">
        <v>6.6755022130078105E-5</v>
      </c>
      <c r="H494" s="26">
        <v>2</v>
      </c>
      <c r="I494" s="90" t="s">
        <v>8436</v>
      </c>
      <c r="J494" s="94" t="s">
        <v>9954</v>
      </c>
      <c r="K494" s="94" t="s">
        <v>11474</v>
      </c>
      <c r="L494" s="29" t="s">
        <v>12992</v>
      </c>
      <c r="M494" s="30">
        <v>1</v>
      </c>
    </row>
    <row r="495" spans="1:13" ht="24.9" customHeight="1" x14ac:dyDescent="0.3">
      <c r="A495" s="25" t="s">
        <v>33</v>
      </c>
      <c r="B495" s="26" t="s">
        <v>21</v>
      </c>
      <c r="C495" s="26" t="s">
        <v>35</v>
      </c>
      <c r="D495" s="26">
        <v>1</v>
      </c>
      <c r="E495" s="27">
        <v>4.0000000000000001E-3</v>
      </c>
      <c r="F495" s="28">
        <v>23.8</v>
      </c>
      <c r="G495" s="27">
        <v>4.7939979099088604E-3</v>
      </c>
      <c r="H495" s="26">
        <v>2</v>
      </c>
      <c r="I495" s="90" t="s">
        <v>7775</v>
      </c>
      <c r="J495" s="94" t="s">
        <v>9293</v>
      </c>
      <c r="K495" s="94" t="s">
        <v>10813</v>
      </c>
      <c r="L495" s="29" t="s">
        <v>12331</v>
      </c>
      <c r="M495" s="30">
        <v>1</v>
      </c>
    </row>
    <row r="496" spans="1:13" ht="24.9" customHeight="1" x14ac:dyDescent="0.3">
      <c r="A496" s="25" t="s">
        <v>2266</v>
      </c>
      <c r="B496" s="26" t="s">
        <v>2253</v>
      </c>
      <c r="C496" s="26" t="s">
        <v>20</v>
      </c>
      <c r="D496" s="26">
        <v>1</v>
      </c>
      <c r="E496" s="27">
        <v>0</v>
      </c>
      <c r="F496" s="28">
        <v>90.89</v>
      </c>
      <c r="G496" s="27">
        <v>9.3690992662396503E-10</v>
      </c>
      <c r="H496" s="26">
        <v>2</v>
      </c>
      <c r="I496" s="90" t="s">
        <v>8931</v>
      </c>
      <c r="J496" s="94" t="s">
        <v>10451</v>
      </c>
      <c r="K496" s="94" t="s">
        <v>11969</v>
      </c>
      <c r="L496" s="29" t="s">
        <v>13489</v>
      </c>
      <c r="M496" s="30">
        <v>1</v>
      </c>
    </row>
    <row r="497" spans="1:13" ht="24.9" customHeight="1" x14ac:dyDescent="0.3">
      <c r="A497" s="25" t="s">
        <v>5890</v>
      </c>
      <c r="B497" s="26" t="s">
        <v>5888</v>
      </c>
      <c r="C497" s="26" t="s">
        <v>56</v>
      </c>
      <c r="D497" s="26">
        <v>1</v>
      </c>
      <c r="E497" s="27">
        <v>1E-3</v>
      </c>
      <c r="F497" s="28">
        <v>19.37</v>
      </c>
      <c r="G497" s="27">
        <v>1.1561122421921E-2</v>
      </c>
      <c r="H497" s="26">
        <v>2</v>
      </c>
      <c r="I497" s="90" t="s">
        <v>7608</v>
      </c>
      <c r="J497" s="94" t="s">
        <v>9126</v>
      </c>
      <c r="K497" s="94" t="s">
        <v>10646</v>
      </c>
      <c r="L497" s="29" t="s">
        <v>12164</v>
      </c>
      <c r="M497" s="30">
        <v>1</v>
      </c>
    </row>
    <row r="498" spans="1:13" ht="24.9" customHeight="1" x14ac:dyDescent="0.3">
      <c r="A498" s="25" t="s">
        <v>2033</v>
      </c>
      <c r="B498" s="26" t="s">
        <v>2002</v>
      </c>
      <c r="C498" s="26" t="s">
        <v>2035</v>
      </c>
      <c r="D498" s="26">
        <v>1</v>
      </c>
      <c r="E498" s="27">
        <v>0</v>
      </c>
      <c r="F498" s="28">
        <v>15.23</v>
      </c>
      <c r="G498" s="27">
        <v>4.7986600303802397E-2</v>
      </c>
      <c r="H498" s="26">
        <v>3</v>
      </c>
      <c r="I498" s="90" t="s">
        <v>7447</v>
      </c>
      <c r="J498" s="94" t="s">
        <v>8965</v>
      </c>
      <c r="K498" s="94" t="s">
        <v>10485</v>
      </c>
      <c r="L498" s="29" t="s">
        <v>12003</v>
      </c>
      <c r="M498" s="30">
        <v>1</v>
      </c>
    </row>
    <row r="499" spans="1:13" ht="24.9" customHeight="1" x14ac:dyDescent="0.3">
      <c r="A499" s="25" t="s">
        <v>1490</v>
      </c>
      <c r="B499" s="26" t="s">
        <v>1488</v>
      </c>
      <c r="C499" s="26" t="s">
        <v>454</v>
      </c>
      <c r="D499" s="26">
        <v>1</v>
      </c>
      <c r="E499" s="27">
        <v>0</v>
      </c>
      <c r="F499" s="28">
        <v>25.52</v>
      </c>
      <c r="G499" s="27">
        <v>3.5067920474396398E-3</v>
      </c>
      <c r="H499" s="26">
        <v>2</v>
      </c>
      <c r="I499" s="90" t="s">
        <v>7844</v>
      </c>
      <c r="J499" s="94" t="s">
        <v>9362</v>
      </c>
      <c r="K499" s="94" t="s">
        <v>10882</v>
      </c>
      <c r="L499" s="29" t="s">
        <v>12400</v>
      </c>
      <c r="M499" s="30">
        <v>1</v>
      </c>
    </row>
    <row r="500" spans="1:13" ht="24.9" customHeight="1" x14ac:dyDescent="0.3">
      <c r="A500" s="25" t="s">
        <v>6169</v>
      </c>
      <c r="B500" s="26" t="s">
        <v>6153</v>
      </c>
      <c r="C500" s="26" t="s">
        <v>136</v>
      </c>
      <c r="D500" s="26">
        <v>1</v>
      </c>
      <c r="E500" s="27">
        <v>0</v>
      </c>
      <c r="F500" s="28">
        <v>26.21</v>
      </c>
      <c r="G500" s="27">
        <v>4.3079683615297E-3</v>
      </c>
      <c r="H500" s="26">
        <v>2</v>
      </c>
      <c r="I500" s="90" t="s">
        <v>7869</v>
      </c>
      <c r="J500" s="94" t="s">
        <v>9387</v>
      </c>
      <c r="K500" s="94" t="s">
        <v>10907</v>
      </c>
      <c r="L500" s="29" t="s">
        <v>12425</v>
      </c>
      <c r="M500" s="30">
        <v>1</v>
      </c>
    </row>
    <row r="501" spans="1:13" ht="24.9" customHeight="1" x14ac:dyDescent="0.3">
      <c r="A501" s="25" t="s">
        <v>433</v>
      </c>
      <c r="B501" s="26" t="s">
        <v>419</v>
      </c>
      <c r="C501" s="26" t="s">
        <v>38</v>
      </c>
      <c r="D501" s="26">
        <v>1</v>
      </c>
      <c r="E501" s="27">
        <v>0</v>
      </c>
      <c r="F501" s="28">
        <v>67.760000000000005</v>
      </c>
      <c r="G501" s="27">
        <v>3.0148971768475902E-7</v>
      </c>
      <c r="H501" s="26">
        <v>2</v>
      </c>
      <c r="I501" s="90" t="s">
        <v>8824</v>
      </c>
      <c r="J501" s="94" t="s">
        <v>10344</v>
      </c>
      <c r="K501" s="94" t="s">
        <v>11862</v>
      </c>
      <c r="L501" s="29" t="s">
        <v>13382</v>
      </c>
      <c r="M501" s="30">
        <v>1</v>
      </c>
    </row>
    <row r="502" spans="1:13" ht="24.9" customHeight="1" x14ac:dyDescent="0.3">
      <c r="A502" s="31" t="s">
        <v>1665</v>
      </c>
      <c r="B502" s="32" t="s">
        <v>1664</v>
      </c>
      <c r="C502" s="32" t="s">
        <v>1669</v>
      </c>
      <c r="D502" s="32">
        <v>1</v>
      </c>
      <c r="E502" s="33">
        <v>0</v>
      </c>
      <c r="F502" s="34">
        <v>42.73</v>
      </c>
      <c r="G502" s="33">
        <v>6.6666861935952694E-5</v>
      </c>
      <c r="H502" s="32">
        <v>2</v>
      </c>
      <c r="I502" s="91" t="s">
        <v>8416</v>
      </c>
      <c r="J502" s="95" t="s">
        <v>9934</v>
      </c>
      <c r="K502" s="95" t="s">
        <v>11454</v>
      </c>
      <c r="L502" s="35" t="s">
        <v>12972</v>
      </c>
      <c r="M502" s="36">
        <v>1</v>
      </c>
    </row>
    <row r="503" spans="1:13" ht="24.9" customHeight="1" x14ac:dyDescent="0.3">
      <c r="A503" s="31" t="s">
        <v>4058</v>
      </c>
      <c r="B503" s="32" t="s">
        <v>4057</v>
      </c>
      <c r="C503" s="32" t="s">
        <v>20</v>
      </c>
      <c r="D503" s="32">
        <v>1</v>
      </c>
      <c r="E503" s="33">
        <v>3.0000000000000001E-3</v>
      </c>
      <c r="F503" s="34">
        <v>23.67</v>
      </c>
      <c r="G503" s="33">
        <v>4.2851892261518499E-3</v>
      </c>
      <c r="H503" s="32">
        <v>2</v>
      </c>
      <c r="I503" s="91" t="s">
        <v>7767</v>
      </c>
      <c r="J503" s="95" t="s">
        <v>9285</v>
      </c>
      <c r="K503" s="95" t="s">
        <v>10805</v>
      </c>
      <c r="L503" s="35" t="s">
        <v>12323</v>
      </c>
      <c r="M503" s="36">
        <v>1</v>
      </c>
    </row>
    <row r="504" spans="1:13" ht="24.9" customHeight="1" x14ac:dyDescent="0.3">
      <c r="A504" s="25" t="s">
        <v>1243</v>
      </c>
      <c r="B504" s="26" t="s">
        <v>1241</v>
      </c>
      <c r="C504" s="26" t="s">
        <v>114</v>
      </c>
      <c r="D504" s="26">
        <v>1</v>
      </c>
      <c r="E504" s="27">
        <v>2E-3</v>
      </c>
      <c r="F504" s="28">
        <v>20.41</v>
      </c>
      <c r="G504" s="27">
        <v>2.13829619068579E-2</v>
      </c>
      <c r="H504" s="26">
        <v>2</v>
      </c>
      <c r="I504" s="90" t="s">
        <v>7653</v>
      </c>
      <c r="J504" s="94" t="s">
        <v>9171</v>
      </c>
      <c r="K504" s="94" t="s">
        <v>10691</v>
      </c>
      <c r="L504" s="29" t="s">
        <v>12209</v>
      </c>
      <c r="M504" s="30">
        <v>1</v>
      </c>
    </row>
    <row r="505" spans="1:13" ht="24.9" customHeight="1" x14ac:dyDescent="0.3">
      <c r="A505" s="25" t="s">
        <v>2791</v>
      </c>
      <c r="B505" s="26" t="s">
        <v>2789</v>
      </c>
      <c r="C505" s="26" t="s">
        <v>2795</v>
      </c>
      <c r="D505" s="26">
        <v>1</v>
      </c>
      <c r="E505" s="27">
        <v>0</v>
      </c>
      <c r="F505" s="28">
        <v>51.16</v>
      </c>
      <c r="G505" s="27">
        <v>1.0335554193301999E-5</v>
      </c>
      <c r="H505" s="26">
        <v>3</v>
      </c>
      <c r="I505" s="90" t="s">
        <v>8592</v>
      </c>
      <c r="J505" s="94" t="s">
        <v>10111</v>
      </c>
      <c r="K505" s="94" t="s">
        <v>11630</v>
      </c>
      <c r="L505" s="29" t="s">
        <v>13149</v>
      </c>
      <c r="M505" s="30">
        <v>1</v>
      </c>
    </row>
    <row r="506" spans="1:13" ht="24.9" customHeight="1" x14ac:dyDescent="0.3">
      <c r="A506" s="25" t="s">
        <v>1141</v>
      </c>
      <c r="B506" s="26" t="s">
        <v>1099</v>
      </c>
      <c r="C506" s="26" t="s">
        <v>20</v>
      </c>
      <c r="D506" s="26">
        <v>1</v>
      </c>
      <c r="E506" s="27">
        <v>0</v>
      </c>
      <c r="F506" s="28">
        <v>16.64</v>
      </c>
      <c r="G506" s="27">
        <v>4.6605638253623502E-2</v>
      </c>
      <c r="H506" s="26">
        <v>3</v>
      </c>
      <c r="I506" s="90" t="s">
        <v>7494</v>
      </c>
      <c r="J506" s="94" t="s">
        <v>9012</v>
      </c>
      <c r="K506" s="94" t="s">
        <v>10532</v>
      </c>
      <c r="L506" s="29" t="s">
        <v>12050</v>
      </c>
      <c r="M506" s="30">
        <v>1</v>
      </c>
    </row>
    <row r="507" spans="1:13" ht="24.9" customHeight="1" x14ac:dyDescent="0.3">
      <c r="A507" s="25" t="s">
        <v>4668</v>
      </c>
      <c r="B507" s="26" t="s">
        <v>4645</v>
      </c>
      <c r="C507" s="26" t="s">
        <v>35</v>
      </c>
      <c r="D507" s="26">
        <v>1</v>
      </c>
      <c r="E507" s="27">
        <v>0</v>
      </c>
      <c r="F507" s="28">
        <v>60.71</v>
      </c>
      <c r="G507" s="27">
        <v>8.4716890022366399E-7</v>
      </c>
      <c r="H507" s="26">
        <v>2</v>
      </c>
      <c r="I507" s="90" t="s">
        <v>8748</v>
      </c>
      <c r="J507" s="94" t="s">
        <v>10267</v>
      </c>
      <c r="K507" s="94" t="s">
        <v>11786</v>
      </c>
      <c r="L507" s="29" t="s">
        <v>13305</v>
      </c>
      <c r="M507" s="30">
        <v>1</v>
      </c>
    </row>
    <row r="508" spans="1:13" ht="24.9" customHeight="1" x14ac:dyDescent="0.3">
      <c r="A508" s="25" t="s">
        <v>4666</v>
      </c>
      <c r="B508" s="26" t="s">
        <v>4645</v>
      </c>
      <c r="C508" s="26" t="s">
        <v>35</v>
      </c>
      <c r="D508" s="26">
        <v>1</v>
      </c>
      <c r="E508" s="27">
        <v>0</v>
      </c>
      <c r="F508" s="28">
        <v>17.170000000000002</v>
      </c>
      <c r="G508" s="27">
        <v>2.3983359258378599E-2</v>
      </c>
      <c r="H508" s="26">
        <v>3</v>
      </c>
      <c r="I508" s="90" t="s">
        <v>7520</v>
      </c>
      <c r="J508" s="94" t="s">
        <v>9038</v>
      </c>
      <c r="K508" s="94" t="s">
        <v>10558</v>
      </c>
      <c r="L508" s="29" t="s">
        <v>12076</v>
      </c>
      <c r="M508" s="30">
        <v>2</v>
      </c>
    </row>
    <row r="509" spans="1:13" ht="24.9" customHeight="1" x14ac:dyDescent="0.3">
      <c r="A509" s="25" t="s">
        <v>3337</v>
      </c>
      <c r="B509" s="26" t="s">
        <v>3327</v>
      </c>
      <c r="C509" s="26" t="s">
        <v>35</v>
      </c>
      <c r="D509" s="26">
        <v>1</v>
      </c>
      <c r="E509" s="27">
        <v>0</v>
      </c>
      <c r="F509" s="28">
        <v>40.659999999999997</v>
      </c>
      <c r="G509" s="27">
        <v>1.5462243387097101E-4</v>
      </c>
      <c r="H509" s="26">
        <v>2</v>
      </c>
      <c r="I509" s="90" t="s">
        <v>8362</v>
      </c>
      <c r="J509" s="94" t="s">
        <v>9880</v>
      </c>
      <c r="K509" s="94" t="s">
        <v>11400</v>
      </c>
      <c r="L509" s="29" t="s">
        <v>12918</v>
      </c>
      <c r="M509" s="30">
        <v>1</v>
      </c>
    </row>
    <row r="510" spans="1:13" ht="24.9" customHeight="1" x14ac:dyDescent="0.3">
      <c r="A510" s="25" t="s">
        <v>6305</v>
      </c>
      <c r="B510" s="26" t="s">
        <v>6299</v>
      </c>
      <c r="C510" s="26" t="s">
        <v>371</v>
      </c>
      <c r="D510" s="26">
        <v>1</v>
      </c>
      <c r="E510" s="27">
        <v>0</v>
      </c>
      <c r="F510" s="28">
        <v>54.39</v>
      </c>
      <c r="G510" s="27">
        <v>6.3685131322261297E-6</v>
      </c>
      <c r="H510" s="26">
        <v>2</v>
      </c>
      <c r="I510" s="90" t="s">
        <v>8656</v>
      </c>
      <c r="J510" s="94" t="s">
        <v>10175</v>
      </c>
      <c r="K510" s="94" t="s">
        <v>11694</v>
      </c>
      <c r="L510" s="29" t="s">
        <v>13213</v>
      </c>
      <c r="M510" s="30">
        <v>1</v>
      </c>
    </row>
    <row r="511" spans="1:13" ht="24.9" customHeight="1" x14ac:dyDescent="0.3">
      <c r="A511" s="25" t="s">
        <v>5850</v>
      </c>
      <c r="B511" s="26" t="s">
        <v>5849</v>
      </c>
      <c r="C511" s="26" t="s">
        <v>1239</v>
      </c>
      <c r="D511" s="26">
        <v>1</v>
      </c>
      <c r="E511" s="27">
        <v>4.0000000000000001E-3</v>
      </c>
      <c r="F511" s="28">
        <v>14.99</v>
      </c>
      <c r="G511" s="27">
        <v>3.1620592568811001E-2</v>
      </c>
      <c r="H511" s="26">
        <v>2</v>
      </c>
      <c r="I511" s="90" t="s">
        <v>7437</v>
      </c>
      <c r="J511" s="94" t="s">
        <v>8955</v>
      </c>
      <c r="K511" s="94" t="s">
        <v>10475</v>
      </c>
      <c r="L511" s="29" t="s">
        <v>11993</v>
      </c>
      <c r="M511" s="30">
        <v>1</v>
      </c>
    </row>
    <row r="512" spans="1:13" ht="24.9" customHeight="1" x14ac:dyDescent="0.3">
      <c r="A512" s="25" t="s">
        <v>5585</v>
      </c>
      <c r="B512" s="26" t="s">
        <v>5583</v>
      </c>
      <c r="C512" s="26" t="s">
        <v>32</v>
      </c>
      <c r="D512" s="26">
        <v>1</v>
      </c>
      <c r="E512" s="27">
        <v>0</v>
      </c>
      <c r="F512" s="28">
        <v>28.93</v>
      </c>
      <c r="G512" s="27">
        <v>1.9830410214441599E-3</v>
      </c>
      <c r="H512" s="26">
        <v>2</v>
      </c>
      <c r="I512" s="90" t="s">
        <v>7964</v>
      </c>
      <c r="J512" s="94" t="s">
        <v>9482</v>
      </c>
      <c r="K512" s="94" t="s">
        <v>11002</v>
      </c>
      <c r="L512" s="29" t="s">
        <v>12520</v>
      </c>
      <c r="M512" s="30">
        <v>1</v>
      </c>
    </row>
    <row r="513" spans="1:13" ht="24.9" customHeight="1" x14ac:dyDescent="0.3">
      <c r="A513" s="25" t="s">
        <v>5308</v>
      </c>
      <c r="B513" s="26" t="s">
        <v>5270</v>
      </c>
      <c r="C513" s="26" t="s">
        <v>35</v>
      </c>
      <c r="D513" s="26">
        <v>1</v>
      </c>
      <c r="E513" s="27">
        <v>0</v>
      </c>
      <c r="F513" s="28">
        <v>50.49</v>
      </c>
      <c r="G513" s="27">
        <v>8.9118938372404394E-6</v>
      </c>
      <c r="H513" s="26">
        <v>2</v>
      </c>
      <c r="I513" s="90" t="s">
        <v>8574</v>
      </c>
      <c r="J513" s="94" t="s">
        <v>10092</v>
      </c>
      <c r="K513" s="94" t="s">
        <v>11612</v>
      </c>
      <c r="L513" s="29" t="s">
        <v>13130</v>
      </c>
      <c r="M513" s="30">
        <v>1</v>
      </c>
    </row>
    <row r="514" spans="1:13" ht="24.9" customHeight="1" x14ac:dyDescent="0.3">
      <c r="A514" s="25" t="s">
        <v>3812</v>
      </c>
      <c r="B514" s="26" t="s">
        <v>7276</v>
      </c>
      <c r="C514" s="26" t="s">
        <v>35</v>
      </c>
      <c r="D514" s="26">
        <v>1</v>
      </c>
      <c r="E514" s="27">
        <v>0</v>
      </c>
      <c r="F514" s="28">
        <v>16.03</v>
      </c>
      <c r="G514" s="27">
        <v>3.6171623540672798E-2</v>
      </c>
      <c r="H514" s="26">
        <v>3</v>
      </c>
      <c r="I514" s="90" t="s">
        <v>7470</v>
      </c>
      <c r="J514" s="94" t="s">
        <v>8988</v>
      </c>
      <c r="K514" s="94" t="s">
        <v>10508</v>
      </c>
      <c r="L514" s="29" t="s">
        <v>12026</v>
      </c>
      <c r="M514" s="30">
        <v>2</v>
      </c>
    </row>
    <row r="515" spans="1:13" ht="24.9" customHeight="1" x14ac:dyDescent="0.3">
      <c r="A515" s="25" t="s">
        <v>4507</v>
      </c>
      <c r="B515" s="26" t="s">
        <v>4499</v>
      </c>
      <c r="C515" s="26" t="s">
        <v>4509</v>
      </c>
      <c r="D515" s="26">
        <v>1</v>
      </c>
      <c r="E515" s="27">
        <v>1E-3</v>
      </c>
      <c r="F515" s="28">
        <v>25.2</v>
      </c>
      <c r="G515" s="27">
        <v>4.3789299945829196E-3</v>
      </c>
      <c r="H515" s="26">
        <v>2</v>
      </c>
      <c r="I515" s="90" t="s">
        <v>7829</v>
      </c>
      <c r="J515" s="94" t="s">
        <v>9347</v>
      </c>
      <c r="K515" s="94" t="s">
        <v>10867</v>
      </c>
      <c r="L515" s="29" t="s">
        <v>12385</v>
      </c>
      <c r="M515" s="30">
        <v>1</v>
      </c>
    </row>
    <row r="516" spans="1:13" ht="24.9" customHeight="1" x14ac:dyDescent="0.3">
      <c r="A516" s="25" t="s">
        <v>1701</v>
      </c>
      <c r="B516" s="26" t="s">
        <v>1670</v>
      </c>
      <c r="C516" s="26" t="s">
        <v>123</v>
      </c>
      <c r="D516" s="26">
        <v>1</v>
      </c>
      <c r="E516" s="27">
        <v>1E-3</v>
      </c>
      <c r="F516" s="28">
        <v>24.59</v>
      </c>
      <c r="G516" s="27">
        <v>5.0392743409264796E-3</v>
      </c>
      <c r="H516" s="26">
        <v>2</v>
      </c>
      <c r="I516" s="90" t="s">
        <v>7806</v>
      </c>
      <c r="J516" s="94" t="s">
        <v>9324</v>
      </c>
      <c r="K516" s="94" t="s">
        <v>10844</v>
      </c>
      <c r="L516" s="29" t="s">
        <v>12362</v>
      </c>
      <c r="M516" s="30">
        <v>1</v>
      </c>
    </row>
    <row r="517" spans="1:13" ht="24.9" customHeight="1" x14ac:dyDescent="0.3">
      <c r="A517" s="25" t="s">
        <v>1968</v>
      </c>
      <c r="B517" s="26" t="s">
        <v>1955</v>
      </c>
      <c r="C517" s="26" t="s">
        <v>123</v>
      </c>
      <c r="D517" s="26">
        <v>1</v>
      </c>
      <c r="E517" s="27">
        <v>0</v>
      </c>
      <c r="F517" s="28">
        <v>47.36</v>
      </c>
      <c r="G517" s="27">
        <v>3.4894228523618602E-5</v>
      </c>
      <c r="H517" s="26">
        <v>2</v>
      </c>
      <c r="I517" s="90" t="s">
        <v>8498</v>
      </c>
      <c r="J517" s="94" t="s">
        <v>10016</v>
      </c>
      <c r="K517" s="94" t="s">
        <v>11536</v>
      </c>
      <c r="L517" s="29" t="s">
        <v>13054</v>
      </c>
      <c r="M517" s="30">
        <v>1</v>
      </c>
    </row>
    <row r="518" spans="1:13" ht="24.9" customHeight="1" x14ac:dyDescent="0.3">
      <c r="A518" s="25" t="s">
        <v>1966</v>
      </c>
      <c r="B518" s="26" t="s">
        <v>1955</v>
      </c>
      <c r="C518" s="26" t="s">
        <v>123</v>
      </c>
      <c r="D518" s="26">
        <v>1</v>
      </c>
      <c r="E518" s="27">
        <v>0</v>
      </c>
      <c r="F518" s="28">
        <v>34.770000000000003</v>
      </c>
      <c r="G518" s="27">
        <v>3.3263657810087E-4</v>
      </c>
      <c r="H518" s="26">
        <v>2</v>
      </c>
      <c r="I518" s="90" t="s">
        <v>8181</v>
      </c>
      <c r="J518" s="94" t="s">
        <v>9699</v>
      </c>
      <c r="K518" s="94" t="s">
        <v>11219</v>
      </c>
      <c r="L518" s="29" t="s">
        <v>12737</v>
      </c>
      <c r="M518" s="30">
        <v>2</v>
      </c>
    </row>
    <row r="519" spans="1:13" ht="24.9" customHeight="1" x14ac:dyDescent="0.3">
      <c r="A519" s="25" t="s">
        <v>3983</v>
      </c>
      <c r="B519" s="26" t="s">
        <v>3969</v>
      </c>
      <c r="C519" s="26" t="s">
        <v>123</v>
      </c>
      <c r="D519" s="26">
        <v>1</v>
      </c>
      <c r="E519" s="27">
        <v>2E-3</v>
      </c>
      <c r="F519" s="28">
        <v>33.67</v>
      </c>
      <c r="G519" s="27">
        <v>4.2851892261518501E-4</v>
      </c>
      <c r="H519" s="26">
        <v>2</v>
      </c>
      <c r="I519" s="90" t="s">
        <v>8145</v>
      </c>
      <c r="J519" s="94" t="s">
        <v>9663</v>
      </c>
      <c r="K519" s="94" t="s">
        <v>11183</v>
      </c>
      <c r="L519" s="29" t="s">
        <v>12701</v>
      </c>
      <c r="M519" s="30">
        <v>1</v>
      </c>
    </row>
    <row r="520" spans="1:13" ht="24.9" customHeight="1" x14ac:dyDescent="0.3">
      <c r="A520" s="25" t="s">
        <v>3595</v>
      </c>
      <c r="B520" s="26" t="s">
        <v>3593</v>
      </c>
      <c r="C520" s="26" t="s">
        <v>123</v>
      </c>
      <c r="D520" s="26">
        <v>1</v>
      </c>
      <c r="E520" s="27">
        <v>0</v>
      </c>
      <c r="F520" s="28">
        <v>48.92</v>
      </c>
      <c r="G520" s="27">
        <v>1.27929294345282E-5</v>
      </c>
      <c r="H520" s="26">
        <v>2</v>
      </c>
      <c r="I520" s="90" t="s">
        <v>8538</v>
      </c>
      <c r="J520" s="94" t="s">
        <v>10056</v>
      </c>
      <c r="K520" s="94" t="s">
        <v>11576</v>
      </c>
      <c r="L520" s="29" t="s">
        <v>13094</v>
      </c>
      <c r="M520" s="30">
        <v>1</v>
      </c>
    </row>
    <row r="521" spans="1:13" ht="24.9" customHeight="1" x14ac:dyDescent="0.3">
      <c r="A521" s="25" t="s">
        <v>2778</v>
      </c>
      <c r="B521" s="26" t="s">
        <v>2772</v>
      </c>
      <c r="C521" s="26" t="s">
        <v>123</v>
      </c>
      <c r="D521" s="26">
        <v>1</v>
      </c>
      <c r="E521" s="27">
        <v>0</v>
      </c>
      <c r="F521" s="28">
        <v>51.9</v>
      </c>
      <c r="G521" s="27">
        <v>1.38815659242451E-5</v>
      </c>
      <c r="H521" s="26">
        <v>2</v>
      </c>
      <c r="I521" s="90" t="s">
        <v>8605</v>
      </c>
      <c r="J521" s="94" t="s">
        <v>10124</v>
      </c>
      <c r="K521" s="94" t="s">
        <v>11643</v>
      </c>
      <c r="L521" s="29" t="s">
        <v>13162</v>
      </c>
      <c r="M521" s="30">
        <v>1</v>
      </c>
    </row>
    <row r="522" spans="1:13" ht="24.9" customHeight="1" x14ac:dyDescent="0.3">
      <c r="A522" s="31" t="s">
        <v>4495</v>
      </c>
      <c r="B522" s="32" t="s">
        <v>4463</v>
      </c>
      <c r="C522" s="32" t="s">
        <v>123</v>
      </c>
      <c r="D522" s="32">
        <v>1</v>
      </c>
      <c r="E522" s="33">
        <v>0</v>
      </c>
      <c r="F522" s="34">
        <v>74.489999999999995</v>
      </c>
      <c r="G522" s="33">
        <v>4.6232071413968102E-8</v>
      </c>
      <c r="H522" s="32">
        <v>2</v>
      </c>
      <c r="I522" s="91" t="s">
        <v>8874</v>
      </c>
      <c r="J522" s="95" t="s">
        <v>10394</v>
      </c>
      <c r="K522" s="95" t="s">
        <v>11912</v>
      </c>
      <c r="L522" s="35" t="s">
        <v>13432</v>
      </c>
      <c r="M522" s="36">
        <v>1</v>
      </c>
    </row>
    <row r="523" spans="1:13" ht="24.9" customHeight="1" x14ac:dyDescent="0.3">
      <c r="A523" s="25" t="s">
        <v>3548</v>
      </c>
      <c r="B523" s="26" t="s">
        <v>3543</v>
      </c>
      <c r="C523" s="26" t="s">
        <v>123</v>
      </c>
      <c r="D523" s="26">
        <v>1</v>
      </c>
      <c r="E523" s="27">
        <v>0</v>
      </c>
      <c r="F523" s="28">
        <v>31.76</v>
      </c>
      <c r="G523" s="27">
        <v>6.6522720898904504E-4</v>
      </c>
      <c r="H523" s="26">
        <v>2</v>
      </c>
      <c r="I523" s="90" t="s">
        <v>8062</v>
      </c>
      <c r="J523" s="94" t="s">
        <v>9580</v>
      </c>
      <c r="K523" s="94" t="s">
        <v>11100</v>
      </c>
      <c r="L523" s="29" t="s">
        <v>12618</v>
      </c>
      <c r="M523" s="30">
        <v>1</v>
      </c>
    </row>
    <row r="524" spans="1:13" ht="24.9" customHeight="1" x14ac:dyDescent="0.3">
      <c r="A524" s="31" t="s">
        <v>6953</v>
      </c>
      <c r="B524" s="32" t="s">
        <v>6948</v>
      </c>
      <c r="C524" s="32" t="s">
        <v>162</v>
      </c>
      <c r="D524" s="32">
        <v>1</v>
      </c>
      <c r="E524" s="33">
        <v>3.0000000000000001E-3</v>
      </c>
      <c r="F524" s="34">
        <v>16.05</v>
      </c>
      <c r="G524" s="33">
        <v>3.7246996579433499E-2</v>
      </c>
      <c r="H524" s="32">
        <v>2</v>
      </c>
      <c r="I524" s="91" t="s">
        <v>7473</v>
      </c>
      <c r="J524" s="95" t="s">
        <v>8991</v>
      </c>
      <c r="K524" s="95" t="s">
        <v>10511</v>
      </c>
      <c r="L524" s="35" t="s">
        <v>12029</v>
      </c>
      <c r="M524" s="36">
        <v>1</v>
      </c>
    </row>
    <row r="525" spans="1:13" ht="24.9" customHeight="1" x14ac:dyDescent="0.3">
      <c r="A525" s="25" t="s">
        <v>3733</v>
      </c>
      <c r="B525" s="26" t="s">
        <v>3727</v>
      </c>
      <c r="C525" s="26" t="s">
        <v>123</v>
      </c>
      <c r="D525" s="26">
        <v>1</v>
      </c>
      <c r="E525" s="27">
        <v>0</v>
      </c>
      <c r="F525" s="28">
        <v>37.93</v>
      </c>
      <c r="G525" s="27">
        <v>2.5770330162852302E-4</v>
      </c>
      <c r="H525" s="26">
        <v>2</v>
      </c>
      <c r="I525" s="90" t="s">
        <v>8272</v>
      </c>
      <c r="J525" s="94" t="s">
        <v>9790</v>
      </c>
      <c r="K525" s="94" t="s">
        <v>11310</v>
      </c>
      <c r="L525" s="29" t="s">
        <v>12828</v>
      </c>
      <c r="M525" s="30">
        <v>1</v>
      </c>
    </row>
    <row r="526" spans="1:13" ht="24.9" customHeight="1" x14ac:dyDescent="0.3">
      <c r="A526" s="25" t="s">
        <v>6707</v>
      </c>
      <c r="B526" s="26" t="s">
        <v>6686</v>
      </c>
      <c r="C526" s="26" t="s">
        <v>35</v>
      </c>
      <c r="D526" s="26">
        <v>1</v>
      </c>
      <c r="E526" s="27">
        <v>0</v>
      </c>
      <c r="F526" s="28">
        <v>50.86</v>
      </c>
      <c r="G526" s="27">
        <v>1.1074745848452601E-5</v>
      </c>
      <c r="H526" s="26">
        <v>2</v>
      </c>
      <c r="I526" s="90" t="s">
        <v>8587</v>
      </c>
      <c r="J526" s="94" t="s">
        <v>10106</v>
      </c>
      <c r="K526" s="94" t="s">
        <v>11625</v>
      </c>
      <c r="L526" s="29" t="s">
        <v>13144</v>
      </c>
      <c r="M526" s="30">
        <v>1</v>
      </c>
    </row>
    <row r="527" spans="1:13" ht="24.9" customHeight="1" x14ac:dyDescent="0.3">
      <c r="A527" s="25" t="s">
        <v>4803</v>
      </c>
      <c r="B527" s="26" t="s">
        <v>4785</v>
      </c>
      <c r="C527" s="26" t="s">
        <v>114</v>
      </c>
      <c r="D527" s="26">
        <v>1</v>
      </c>
      <c r="E527" s="27">
        <v>0</v>
      </c>
      <c r="F527" s="28">
        <v>50.66</v>
      </c>
      <c r="G527" s="27">
        <v>1.4173723104839E-5</v>
      </c>
      <c r="H527" s="26">
        <v>2</v>
      </c>
      <c r="I527" s="90" t="s">
        <v>8109</v>
      </c>
      <c r="J527" s="94" t="s">
        <v>10097</v>
      </c>
      <c r="K527" s="94" t="s">
        <v>11147</v>
      </c>
      <c r="L527" s="29" t="s">
        <v>13135</v>
      </c>
      <c r="M527" s="30">
        <v>1</v>
      </c>
    </row>
    <row r="528" spans="1:13" ht="24.9" customHeight="1" x14ac:dyDescent="0.3">
      <c r="A528" s="25" t="s">
        <v>6128</v>
      </c>
      <c r="B528" s="26" t="s">
        <v>6127</v>
      </c>
      <c r="C528" s="26" t="s">
        <v>6131</v>
      </c>
      <c r="D528" s="26">
        <v>1</v>
      </c>
      <c r="E528" s="27">
        <v>7.0000000000000001E-3</v>
      </c>
      <c r="F528" s="28">
        <v>17.12</v>
      </c>
      <c r="G528" s="27">
        <v>1.93628822460809E-2</v>
      </c>
      <c r="H528" s="26">
        <v>2</v>
      </c>
      <c r="I528" s="90" t="s">
        <v>7519</v>
      </c>
      <c r="J528" s="94" t="s">
        <v>9037</v>
      </c>
      <c r="K528" s="94" t="s">
        <v>10557</v>
      </c>
      <c r="L528" s="29" t="s">
        <v>12075</v>
      </c>
      <c r="M528" s="30">
        <v>1</v>
      </c>
    </row>
    <row r="529" spans="1:13" ht="24.9" customHeight="1" x14ac:dyDescent="0.3">
      <c r="A529" s="25" t="s">
        <v>3351</v>
      </c>
      <c r="B529" s="26" t="s">
        <v>3344</v>
      </c>
      <c r="C529" s="26" t="s">
        <v>114</v>
      </c>
      <c r="D529" s="26">
        <v>1</v>
      </c>
      <c r="E529" s="27">
        <v>0</v>
      </c>
      <c r="F529" s="28">
        <v>19.95</v>
      </c>
      <c r="G529" s="27">
        <v>2.07373788123279E-2</v>
      </c>
      <c r="H529" s="26">
        <v>3</v>
      </c>
      <c r="I529" s="90" t="s">
        <v>7633</v>
      </c>
      <c r="J529" s="94" t="s">
        <v>9151</v>
      </c>
      <c r="K529" s="94" t="s">
        <v>10671</v>
      </c>
      <c r="L529" s="29" t="s">
        <v>12189</v>
      </c>
      <c r="M529" s="30">
        <v>1</v>
      </c>
    </row>
    <row r="530" spans="1:13" ht="24.9" customHeight="1" x14ac:dyDescent="0.3">
      <c r="A530" s="25" t="s">
        <v>1032</v>
      </c>
      <c r="B530" s="26" t="s">
        <v>1019</v>
      </c>
      <c r="C530" s="26" t="s">
        <v>38</v>
      </c>
      <c r="D530" s="26">
        <v>1</v>
      </c>
      <c r="E530" s="27">
        <v>1E-3</v>
      </c>
      <c r="F530" s="28">
        <v>31.25</v>
      </c>
      <c r="G530" s="27">
        <v>1.1623360244653099E-3</v>
      </c>
      <c r="H530" s="26">
        <v>2</v>
      </c>
      <c r="I530" s="90" t="s">
        <v>8042</v>
      </c>
      <c r="J530" s="94" t="s">
        <v>9560</v>
      </c>
      <c r="K530" s="94" t="s">
        <v>11080</v>
      </c>
      <c r="L530" s="29" t="s">
        <v>12598</v>
      </c>
      <c r="M530" s="30">
        <v>1</v>
      </c>
    </row>
    <row r="531" spans="1:13" ht="24.9" customHeight="1" x14ac:dyDescent="0.3">
      <c r="A531" s="25" t="s">
        <v>4378</v>
      </c>
      <c r="B531" s="26" t="s">
        <v>4344</v>
      </c>
      <c r="C531" s="26" t="s">
        <v>4380</v>
      </c>
      <c r="D531" s="26">
        <v>1</v>
      </c>
      <c r="E531" s="27">
        <v>0</v>
      </c>
      <c r="F531" s="28">
        <v>29.06</v>
      </c>
      <c r="G531" s="27">
        <v>1.800395846009E-3</v>
      </c>
      <c r="H531" s="26">
        <v>3</v>
      </c>
      <c r="I531" s="90" t="s">
        <v>7969</v>
      </c>
      <c r="J531" s="94" t="s">
        <v>9487</v>
      </c>
      <c r="K531" s="94" t="s">
        <v>11007</v>
      </c>
      <c r="L531" s="29" t="s">
        <v>12525</v>
      </c>
      <c r="M531" s="30">
        <v>1</v>
      </c>
    </row>
    <row r="532" spans="1:13" ht="24.9" customHeight="1" x14ac:dyDescent="0.3">
      <c r="A532" s="25" t="s">
        <v>504</v>
      </c>
      <c r="B532" s="26" t="s">
        <v>495</v>
      </c>
      <c r="C532" s="26" t="s">
        <v>506</v>
      </c>
      <c r="D532" s="26">
        <v>1</v>
      </c>
      <c r="E532" s="27">
        <v>0</v>
      </c>
      <c r="F532" s="28">
        <v>52.67</v>
      </c>
      <c r="G532" s="27">
        <v>1.05447092974388E-5</v>
      </c>
      <c r="H532" s="26">
        <v>2</v>
      </c>
      <c r="I532" s="90" t="s">
        <v>8623</v>
      </c>
      <c r="J532" s="94" t="s">
        <v>10142</v>
      </c>
      <c r="K532" s="94" t="s">
        <v>11661</v>
      </c>
      <c r="L532" s="29" t="s">
        <v>13180</v>
      </c>
      <c r="M532" s="30">
        <v>1</v>
      </c>
    </row>
    <row r="533" spans="1:13" ht="24.9" customHeight="1" x14ac:dyDescent="0.3">
      <c r="A533" s="25" t="s">
        <v>1138</v>
      </c>
      <c r="B533" s="26" t="s">
        <v>1099</v>
      </c>
      <c r="C533" s="26" t="s">
        <v>1140</v>
      </c>
      <c r="D533" s="26">
        <v>1</v>
      </c>
      <c r="E533" s="27">
        <v>0</v>
      </c>
      <c r="F533" s="28">
        <v>34.64</v>
      </c>
      <c r="G533" s="27">
        <v>4.9815902445481803E-4</v>
      </c>
      <c r="H533" s="26">
        <v>2</v>
      </c>
      <c r="I533" s="90" t="s">
        <v>8173</v>
      </c>
      <c r="J533" s="94" t="s">
        <v>9691</v>
      </c>
      <c r="K533" s="94" t="s">
        <v>11211</v>
      </c>
      <c r="L533" s="29" t="s">
        <v>12729</v>
      </c>
      <c r="M533" s="30">
        <v>1</v>
      </c>
    </row>
    <row r="534" spans="1:13" ht="24.9" customHeight="1" x14ac:dyDescent="0.3">
      <c r="A534" s="25" t="s">
        <v>50</v>
      </c>
      <c r="B534" s="26" t="s">
        <v>48</v>
      </c>
      <c r="C534" s="26" t="s">
        <v>56</v>
      </c>
      <c r="D534" s="26">
        <v>1</v>
      </c>
      <c r="E534" s="27">
        <v>0</v>
      </c>
      <c r="F534" s="28">
        <v>42.72</v>
      </c>
      <c r="G534" s="27">
        <v>9.8894406488439797E-5</v>
      </c>
      <c r="H534" s="26">
        <v>2</v>
      </c>
      <c r="I534" s="90" t="s">
        <v>8413</v>
      </c>
      <c r="J534" s="94" t="s">
        <v>9931</v>
      </c>
      <c r="K534" s="94" t="s">
        <v>11451</v>
      </c>
      <c r="L534" s="29" t="s">
        <v>12969</v>
      </c>
      <c r="M534" s="30">
        <v>1</v>
      </c>
    </row>
    <row r="535" spans="1:13" ht="24.9" customHeight="1" x14ac:dyDescent="0.3">
      <c r="A535" s="25" t="s">
        <v>952</v>
      </c>
      <c r="B535" s="26" t="s">
        <v>951</v>
      </c>
      <c r="C535" s="26" t="s">
        <v>56</v>
      </c>
      <c r="D535" s="26">
        <v>1</v>
      </c>
      <c r="E535" s="27">
        <v>2E-3</v>
      </c>
      <c r="F535" s="28">
        <v>17.07</v>
      </c>
      <c r="G535" s="27">
        <v>3.4358804844630803E-2</v>
      </c>
      <c r="H535" s="26">
        <v>2</v>
      </c>
      <c r="I535" s="90" t="s">
        <v>7515</v>
      </c>
      <c r="J535" s="94" t="s">
        <v>9033</v>
      </c>
      <c r="K535" s="94" t="s">
        <v>10553</v>
      </c>
      <c r="L535" s="29" t="s">
        <v>12071</v>
      </c>
      <c r="M535" s="30">
        <v>1</v>
      </c>
    </row>
    <row r="536" spans="1:13" ht="24.9" customHeight="1" x14ac:dyDescent="0.3">
      <c r="A536" s="25" t="s">
        <v>408</v>
      </c>
      <c r="B536" s="26" t="s">
        <v>407</v>
      </c>
      <c r="C536" s="26" t="s">
        <v>56</v>
      </c>
      <c r="D536" s="26">
        <v>1</v>
      </c>
      <c r="E536" s="27">
        <v>0</v>
      </c>
      <c r="F536" s="28">
        <v>40.909999999999997</v>
      </c>
      <c r="G536" s="27">
        <v>9.7315326942461005E-5</v>
      </c>
      <c r="H536" s="26">
        <v>2</v>
      </c>
      <c r="I536" s="90" t="s">
        <v>8368</v>
      </c>
      <c r="J536" s="94" t="s">
        <v>9886</v>
      </c>
      <c r="K536" s="94" t="s">
        <v>11406</v>
      </c>
      <c r="L536" s="29" t="s">
        <v>12924</v>
      </c>
      <c r="M536" s="30">
        <v>1</v>
      </c>
    </row>
    <row r="537" spans="1:13" ht="24.9" customHeight="1" x14ac:dyDescent="0.3">
      <c r="A537" s="25" t="s">
        <v>4189</v>
      </c>
      <c r="B537" s="26" t="s">
        <v>4159</v>
      </c>
      <c r="C537" s="26" t="s">
        <v>56</v>
      </c>
      <c r="D537" s="26">
        <v>1</v>
      </c>
      <c r="E537" s="27">
        <v>1E-3</v>
      </c>
      <c r="F537" s="28">
        <v>41.34</v>
      </c>
      <c r="G537" s="27">
        <v>7.3451386815711405E-5</v>
      </c>
      <c r="H537" s="26">
        <v>2</v>
      </c>
      <c r="I537" s="90" t="s">
        <v>8377</v>
      </c>
      <c r="J537" s="94" t="s">
        <v>9895</v>
      </c>
      <c r="K537" s="94" t="s">
        <v>11415</v>
      </c>
      <c r="L537" s="29" t="s">
        <v>12933</v>
      </c>
      <c r="M537" s="30">
        <v>1</v>
      </c>
    </row>
    <row r="538" spans="1:13" ht="24.9" customHeight="1" x14ac:dyDescent="0.3">
      <c r="A538" s="25" t="s">
        <v>1235</v>
      </c>
      <c r="B538" s="26" t="s">
        <v>1233</v>
      </c>
      <c r="C538" s="26" t="s">
        <v>1239</v>
      </c>
      <c r="D538" s="26">
        <v>1</v>
      </c>
      <c r="E538" s="27">
        <v>0</v>
      </c>
      <c r="F538" s="28">
        <v>64.88</v>
      </c>
      <c r="G538" s="27">
        <v>5.3639404068596703E-7</v>
      </c>
      <c r="H538" s="26">
        <v>2</v>
      </c>
      <c r="I538" s="90" t="s">
        <v>8791</v>
      </c>
      <c r="J538" s="94" t="s">
        <v>10311</v>
      </c>
      <c r="K538" s="94" t="s">
        <v>11829</v>
      </c>
      <c r="L538" s="29" t="s">
        <v>13349</v>
      </c>
      <c r="M538" s="30">
        <v>1</v>
      </c>
    </row>
    <row r="539" spans="1:13" ht="24.9" customHeight="1" x14ac:dyDescent="0.3">
      <c r="A539" s="25" t="s">
        <v>2661</v>
      </c>
      <c r="B539" s="26" t="s">
        <v>2651</v>
      </c>
      <c r="C539" s="26" t="s">
        <v>114</v>
      </c>
      <c r="D539" s="26">
        <v>1</v>
      </c>
      <c r="E539" s="27">
        <v>0</v>
      </c>
      <c r="F539" s="28">
        <v>34.71</v>
      </c>
      <c r="G539" s="27">
        <v>3.3726401384896097E-4</v>
      </c>
      <c r="H539" s="26">
        <v>2</v>
      </c>
      <c r="I539" s="90" t="s">
        <v>8177</v>
      </c>
      <c r="J539" s="94" t="s">
        <v>9695</v>
      </c>
      <c r="K539" s="94" t="s">
        <v>11215</v>
      </c>
      <c r="L539" s="29" t="s">
        <v>12733</v>
      </c>
      <c r="M539" s="30">
        <v>1</v>
      </c>
    </row>
    <row r="540" spans="1:13" ht="24.9" customHeight="1" x14ac:dyDescent="0.3">
      <c r="A540" s="25" t="s">
        <v>998</v>
      </c>
      <c r="B540" s="26" t="s">
        <v>990</v>
      </c>
      <c r="C540" s="26" t="s">
        <v>20</v>
      </c>
      <c r="D540" s="26">
        <v>1</v>
      </c>
      <c r="E540" s="27">
        <v>0</v>
      </c>
      <c r="F540" s="28">
        <v>47.36</v>
      </c>
      <c r="G540" s="27">
        <v>2.8466344321899401E-5</v>
      </c>
      <c r="H540" s="26">
        <v>2</v>
      </c>
      <c r="I540" s="90" t="s">
        <v>8499</v>
      </c>
      <c r="J540" s="94" t="s">
        <v>10017</v>
      </c>
      <c r="K540" s="94" t="s">
        <v>11537</v>
      </c>
      <c r="L540" s="29" t="s">
        <v>13055</v>
      </c>
      <c r="M540" s="30">
        <v>1</v>
      </c>
    </row>
    <row r="541" spans="1:13" ht="24.9" customHeight="1" x14ac:dyDescent="0.3">
      <c r="A541" s="25" t="s">
        <v>1200</v>
      </c>
      <c r="B541" s="26" t="s">
        <v>1192</v>
      </c>
      <c r="C541" s="26" t="s">
        <v>38</v>
      </c>
      <c r="D541" s="26">
        <v>1</v>
      </c>
      <c r="E541" s="27">
        <v>0</v>
      </c>
      <c r="F541" s="28">
        <v>35.56</v>
      </c>
      <c r="G541" s="27">
        <v>3.1966702579231798E-4</v>
      </c>
      <c r="H541" s="26">
        <v>2</v>
      </c>
      <c r="I541" s="90" t="s">
        <v>8218</v>
      </c>
      <c r="J541" s="94" t="s">
        <v>9736</v>
      </c>
      <c r="K541" s="94" t="s">
        <v>11256</v>
      </c>
      <c r="L541" s="29" t="s">
        <v>12774</v>
      </c>
      <c r="M541" s="30">
        <v>1</v>
      </c>
    </row>
    <row r="542" spans="1:13" ht="24.9" customHeight="1" x14ac:dyDescent="0.3">
      <c r="A542" s="25" t="s">
        <v>4476</v>
      </c>
      <c r="B542" s="26" t="s">
        <v>4463</v>
      </c>
      <c r="C542" s="26" t="s">
        <v>4478</v>
      </c>
      <c r="D542" s="26">
        <v>1</v>
      </c>
      <c r="E542" s="27">
        <v>0</v>
      </c>
      <c r="F542" s="28">
        <v>23.25</v>
      </c>
      <c r="G542" s="27">
        <v>7.0972688844222103E-3</v>
      </c>
      <c r="H542" s="26">
        <v>2</v>
      </c>
      <c r="I542" s="90" t="s">
        <v>7747</v>
      </c>
      <c r="J542" s="94" t="s">
        <v>9265</v>
      </c>
      <c r="K542" s="94" t="s">
        <v>10785</v>
      </c>
      <c r="L542" s="29" t="s">
        <v>12303</v>
      </c>
      <c r="M542" s="30">
        <v>1</v>
      </c>
    </row>
    <row r="543" spans="1:13" ht="24.9" customHeight="1" x14ac:dyDescent="0.3">
      <c r="A543" s="25" t="s">
        <v>7158</v>
      </c>
      <c r="B543" s="26" t="s">
        <v>7143</v>
      </c>
      <c r="C543" s="26" t="s">
        <v>150</v>
      </c>
      <c r="D543" s="26">
        <v>1</v>
      </c>
      <c r="E543" s="27">
        <v>0</v>
      </c>
      <c r="F543" s="28">
        <v>67.09</v>
      </c>
      <c r="G543" s="27">
        <v>2.6383582652967798E-7</v>
      </c>
      <c r="H543" s="26">
        <v>2</v>
      </c>
      <c r="I543" s="90" t="s">
        <v>8816</v>
      </c>
      <c r="J543" s="94" t="s">
        <v>10336</v>
      </c>
      <c r="K543" s="94" t="s">
        <v>11854</v>
      </c>
      <c r="L543" s="29" t="s">
        <v>13374</v>
      </c>
      <c r="M543" s="30">
        <v>1</v>
      </c>
    </row>
    <row r="544" spans="1:13" ht="24.9" customHeight="1" x14ac:dyDescent="0.3">
      <c r="A544" s="25" t="s">
        <v>1161</v>
      </c>
      <c r="B544" s="26" t="s">
        <v>1155</v>
      </c>
      <c r="C544" s="26" t="s">
        <v>38</v>
      </c>
      <c r="D544" s="26">
        <v>1</v>
      </c>
      <c r="E544" s="27">
        <v>0</v>
      </c>
      <c r="F544" s="28">
        <v>34.119999999999997</v>
      </c>
      <c r="G544" s="27">
        <v>3.8634029254785101E-4</v>
      </c>
      <c r="H544" s="26">
        <v>2</v>
      </c>
      <c r="I544" s="90" t="s">
        <v>8158</v>
      </c>
      <c r="J544" s="94" t="s">
        <v>9676</v>
      </c>
      <c r="K544" s="94" t="s">
        <v>11196</v>
      </c>
      <c r="L544" s="29" t="s">
        <v>12714</v>
      </c>
      <c r="M544" s="30">
        <v>1</v>
      </c>
    </row>
    <row r="545" spans="1:13" ht="24.9" customHeight="1" x14ac:dyDescent="0.3">
      <c r="A545" s="25" t="s">
        <v>1076</v>
      </c>
      <c r="B545" s="26" t="s">
        <v>1053</v>
      </c>
      <c r="C545" s="26" t="s">
        <v>1078</v>
      </c>
      <c r="D545" s="26">
        <v>1</v>
      </c>
      <c r="E545" s="27">
        <v>0</v>
      </c>
      <c r="F545" s="28">
        <v>43.64</v>
      </c>
      <c r="G545" s="27">
        <v>5.1901659724201101E-5</v>
      </c>
      <c r="H545" s="26">
        <v>2</v>
      </c>
      <c r="I545" s="90" t="s">
        <v>8434</v>
      </c>
      <c r="J545" s="94" t="s">
        <v>9952</v>
      </c>
      <c r="K545" s="94" t="s">
        <v>11472</v>
      </c>
      <c r="L545" s="29" t="s">
        <v>12990</v>
      </c>
      <c r="M545" s="30">
        <v>1</v>
      </c>
    </row>
    <row r="546" spans="1:13" ht="24.9" customHeight="1" x14ac:dyDescent="0.3">
      <c r="A546" s="25" t="s">
        <v>2565</v>
      </c>
      <c r="B546" s="26" t="s">
        <v>2563</v>
      </c>
      <c r="C546" s="26" t="s">
        <v>136</v>
      </c>
      <c r="D546" s="26">
        <v>1</v>
      </c>
      <c r="E546" s="27">
        <v>0</v>
      </c>
      <c r="F546" s="28">
        <v>33.130000000000003</v>
      </c>
      <c r="G546" s="27">
        <v>8.7553297024463099E-4</v>
      </c>
      <c r="H546" s="26">
        <v>2</v>
      </c>
      <c r="I546" s="90" t="s">
        <v>8127</v>
      </c>
      <c r="J546" s="94" t="s">
        <v>9645</v>
      </c>
      <c r="K546" s="94" t="s">
        <v>11165</v>
      </c>
      <c r="L546" s="29" t="s">
        <v>12683</v>
      </c>
      <c r="M546" s="30">
        <v>1</v>
      </c>
    </row>
    <row r="547" spans="1:13" ht="24.9" customHeight="1" x14ac:dyDescent="0.3">
      <c r="A547" s="25" t="s">
        <v>3245</v>
      </c>
      <c r="B547" s="26" t="s">
        <v>3234</v>
      </c>
      <c r="C547" s="26" t="s">
        <v>3247</v>
      </c>
      <c r="D547" s="26">
        <v>1</v>
      </c>
      <c r="E547" s="27">
        <v>0</v>
      </c>
      <c r="F547" s="28">
        <v>26.96</v>
      </c>
      <c r="G547" s="27">
        <v>3.0205863747935799E-3</v>
      </c>
      <c r="H547" s="26">
        <v>2</v>
      </c>
      <c r="I547" s="90" t="s">
        <v>7889</v>
      </c>
      <c r="J547" s="94" t="s">
        <v>9407</v>
      </c>
      <c r="K547" s="94" t="s">
        <v>10927</v>
      </c>
      <c r="L547" s="29" t="s">
        <v>12445</v>
      </c>
      <c r="M547" s="30">
        <v>1</v>
      </c>
    </row>
    <row r="548" spans="1:13" ht="24.9" customHeight="1" x14ac:dyDescent="0.3">
      <c r="A548" s="25" t="s">
        <v>3098</v>
      </c>
      <c r="B548" s="26" t="s">
        <v>3091</v>
      </c>
      <c r="C548" s="26" t="s">
        <v>3100</v>
      </c>
      <c r="D548" s="26">
        <v>1</v>
      </c>
      <c r="E548" s="27">
        <v>0</v>
      </c>
      <c r="F548" s="28">
        <v>84.27</v>
      </c>
      <c r="G548" s="27">
        <v>3.7322437920503401E-9</v>
      </c>
      <c r="H548" s="26">
        <v>2</v>
      </c>
      <c r="I548" s="90" t="s">
        <v>8913</v>
      </c>
      <c r="J548" s="94" t="s">
        <v>10433</v>
      </c>
      <c r="K548" s="94" t="s">
        <v>11951</v>
      </c>
      <c r="L548" s="29" t="s">
        <v>13471</v>
      </c>
      <c r="M548" s="30">
        <v>1</v>
      </c>
    </row>
    <row r="549" spans="1:13" ht="24.9" customHeight="1" x14ac:dyDescent="0.3">
      <c r="A549" s="25" t="s">
        <v>3837</v>
      </c>
      <c r="B549" s="26" t="s">
        <v>7277</v>
      </c>
      <c r="C549" s="26" t="s">
        <v>3100</v>
      </c>
      <c r="D549" s="26">
        <v>1</v>
      </c>
      <c r="E549" s="27">
        <v>0</v>
      </c>
      <c r="F549" s="28">
        <v>51.71</v>
      </c>
      <c r="G549" s="27">
        <v>6.7293017702797398E-6</v>
      </c>
      <c r="H549" s="26">
        <v>2</v>
      </c>
      <c r="I549" s="90" t="s">
        <v>8601</v>
      </c>
      <c r="J549" s="94" t="s">
        <v>10120</v>
      </c>
      <c r="K549" s="94" t="s">
        <v>11639</v>
      </c>
      <c r="L549" s="29" t="s">
        <v>13158</v>
      </c>
      <c r="M549" s="30">
        <v>1</v>
      </c>
    </row>
    <row r="550" spans="1:13" ht="24.9" customHeight="1" x14ac:dyDescent="0.3">
      <c r="A550" s="25" t="s">
        <v>5166</v>
      </c>
      <c r="B550" s="26" t="s">
        <v>5161</v>
      </c>
      <c r="C550" s="26" t="s">
        <v>5168</v>
      </c>
      <c r="D550" s="26">
        <v>1</v>
      </c>
      <c r="E550" s="27">
        <v>0</v>
      </c>
      <c r="F550" s="28">
        <v>61.01</v>
      </c>
      <c r="G550" s="27">
        <v>7.9062401963519095E-7</v>
      </c>
      <c r="H550" s="26">
        <v>2</v>
      </c>
      <c r="I550" s="90" t="s">
        <v>8751</v>
      </c>
      <c r="J550" s="94" t="s">
        <v>10270</v>
      </c>
      <c r="K550" s="94" t="s">
        <v>11789</v>
      </c>
      <c r="L550" s="29" t="s">
        <v>13308</v>
      </c>
      <c r="M550" s="30">
        <v>1</v>
      </c>
    </row>
    <row r="551" spans="1:13" ht="24.9" customHeight="1" x14ac:dyDescent="0.3">
      <c r="A551" s="25" t="s">
        <v>3760</v>
      </c>
      <c r="B551" s="26" t="s">
        <v>3759</v>
      </c>
      <c r="C551" s="26" t="s">
        <v>154</v>
      </c>
      <c r="D551" s="26">
        <v>1</v>
      </c>
      <c r="E551" s="27">
        <v>0</v>
      </c>
      <c r="F551" s="28">
        <v>19.22</v>
      </c>
      <c r="G551" s="27">
        <v>1.49592566413405E-2</v>
      </c>
      <c r="H551" s="26">
        <v>2</v>
      </c>
      <c r="I551" s="90" t="s">
        <v>7600</v>
      </c>
      <c r="J551" s="94" t="s">
        <v>9118</v>
      </c>
      <c r="K551" s="94" t="s">
        <v>10638</v>
      </c>
      <c r="L551" s="29" t="s">
        <v>12156</v>
      </c>
      <c r="M551" s="30">
        <v>1</v>
      </c>
    </row>
    <row r="552" spans="1:13" ht="24.9" customHeight="1" x14ac:dyDescent="0.3">
      <c r="A552" s="25" t="s">
        <v>3387</v>
      </c>
      <c r="B552" s="26" t="s">
        <v>3369</v>
      </c>
      <c r="C552" s="26" t="s">
        <v>38</v>
      </c>
      <c r="D552" s="26">
        <v>1</v>
      </c>
      <c r="E552" s="27">
        <v>0</v>
      </c>
      <c r="F552" s="28">
        <v>65.59</v>
      </c>
      <c r="G552" s="27">
        <v>2.89860674903136E-7</v>
      </c>
      <c r="H552" s="26">
        <v>2</v>
      </c>
      <c r="I552" s="90" t="s">
        <v>8801</v>
      </c>
      <c r="J552" s="94" t="s">
        <v>10321</v>
      </c>
      <c r="K552" s="94" t="s">
        <v>11839</v>
      </c>
      <c r="L552" s="29" t="s">
        <v>13359</v>
      </c>
      <c r="M552" s="30">
        <v>1</v>
      </c>
    </row>
    <row r="553" spans="1:13" ht="24.9" customHeight="1" x14ac:dyDescent="0.3">
      <c r="A553" s="25" t="s">
        <v>3399</v>
      </c>
      <c r="B553" s="26" t="s">
        <v>3369</v>
      </c>
      <c r="C553" s="26" t="s">
        <v>3400</v>
      </c>
      <c r="D553" s="26">
        <v>1</v>
      </c>
      <c r="E553" s="27">
        <v>0</v>
      </c>
      <c r="F553" s="28">
        <v>26.82</v>
      </c>
      <c r="G553" s="27">
        <v>2.0747702131718102E-3</v>
      </c>
      <c r="H553" s="26">
        <v>3</v>
      </c>
      <c r="I553" s="90" t="s">
        <v>7884</v>
      </c>
      <c r="J553" s="94" t="s">
        <v>9402</v>
      </c>
      <c r="K553" s="94" t="s">
        <v>10922</v>
      </c>
      <c r="L553" s="29" t="s">
        <v>12440</v>
      </c>
      <c r="M553" s="30">
        <v>2</v>
      </c>
    </row>
    <row r="554" spans="1:13" ht="24.9" customHeight="1" x14ac:dyDescent="0.3">
      <c r="A554" s="25" t="s">
        <v>3024</v>
      </c>
      <c r="B554" s="26" t="s">
        <v>3013</v>
      </c>
      <c r="C554" s="26" t="s">
        <v>56</v>
      </c>
      <c r="D554" s="26">
        <v>1</v>
      </c>
      <c r="E554" s="27">
        <v>0</v>
      </c>
      <c r="F554" s="28">
        <v>73.069999999999993</v>
      </c>
      <c r="G554" s="27">
        <v>1.0603236785031101E-7</v>
      </c>
      <c r="H554" s="26">
        <v>2</v>
      </c>
      <c r="I554" s="90" t="s">
        <v>8864</v>
      </c>
      <c r="J554" s="94" t="s">
        <v>10384</v>
      </c>
      <c r="K554" s="94" t="s">
        <v>11902</v>
      </c>
      <c r="L554" s="29" t="s">
        <v>13422</v>
      </c>
      <c r="M554" s="30">
        <v>1</v>
      </c>
    </row>
    <row r="555" spans="1:13" ht="24.9" customHeight="1" x14ac:dyDescent="0.3">
      <c r="A555" s="25" t="s">
        <v>7195</v>
      </c>
      <c r="B555" s="26" t="s">
        <v>7171</v>
      </c>
      <c r="C555" s="26" t="s">
        <v>114</v>
      </c>
      <c r="D555" s="26">
        <v>1</v>
      </c>
      <c r="E555" s="27">
        <v>0</v>
      </c>
      <c r="F555" s="28">
        <v>65.5</v>
      </c>
      <c r="G555" s="27">
        <v>4.5094126900231302E-7</v>
      </c>
      <c r="H555" s="26">
        <v>2</v>
      </c>
      <c r="I555" s="90" t="s">
        <v>8800</v>
      </c>
      <c r="J555" s="94" t="s">
        <v>10320</v>
      </c>
      <c r="K555" s="94" t="s">
        <v>11838</v>
      </c>
      <c r="L555" s="29" t="s">
        <v>13358</v>
      </c>
      <c r="M555" s="30">
        <v>1</v>
      </c>
    </row>
    <row r="556" spans="1:13" ht="24.9" customHeight="1" x14ac:dyDescent="0.3">
      <c r="A556" s="25" t="s">
        <v>6364</v>
      </c>
      <c r="B556" s="26" t="s">
        <v>6355</v>
      </c>
      <c r="C556" s="26" t="s">
        <v>114</v>
      </c>
      <c r="D556" s="26">
        <v>1</v>
      </c>
      <c r="E556" s="27">
        <v>1E-3</v>
      </c>
      <c r="F556" s="28">
        <v>23.46</v>
      </c>
      <c r="G556" s="27">
        <v>4.4974879076501804E-3</v>
      </c>
      <c r="H556" s="26">
        <v>2</v>
      </c>
      <c r="I556" s="90" t="s">
        <v>7758</v>
      </c>
      <c r="J556" s="94" t="s">
        <v>9276</v>
      </c>
      <c r="K556" s="94" t="s">
        <v>10796</v>
      </c>
      <c r="L556" s="29" t="s">
        <v>12314</v>
      </c>
      <c r="M556" s="30">
        <v>1</v>
      </c>
    </row>
    <row r="557" spans="1:13" ht="24.9" customHeight="1" x14ac:dyDescent="0.3">
      <c r="A557" s="25" t="s">
        <v>4083</v>
      </c>
      <c r="B557" s="26" t="s">
        <v>4082</v>
      </c>
      <c r="C557" s="26" t="s">
        <v>333</v>
      </c>
      <c r="D557" s="26">
        <v>1</v>
      </c>
      <c r="E557" s="27">
        <v>0</v>
      </c>
      <c r="F557" s="28">
        <v>30.72</v>
      </c>
      <c r="G557" s="27">
        <v>1.2708411212109E-3</v>
      </c>
      <c r="H557" s="26">
        <v>2</v>
      </c>
      <c r="I557" s="90" t="s">
        <v>8023</v>
      </c>
      <c r="J557" s="94" t="s">
        <v>9541</v>
      </c>
      <c r="K557" s="94" t="s">
        <v>11061</v>
      </c>
      <c r="L557" s="29" t="s">
        <v>12579</v>
      </c>
      <c r="M557" s="30">
        <v>1</v>
      </c>
    </row>
    <row r="558" spans="1:13" ht="24.9" customHeight="1" x14ac:dyDescent="0.3">
      <c r="A558" s="25" t="s">
        <v>6095</v>
      </c>
      <c r="B558" s="26" t="s">
        <v>6043</v>
      </c>
      <c r="C558" s="26" t="s">
        <v>56</v>
      </c>
      <c r="D558" s="26">
        <v>1</v>
      </c>
      <c r="E558" s="27">
        <v>0</v>
      </c>
      <c r="F558" s="28">
        <v>28.07</v>
      </c>
      <c r="G558" s="27">
        <v>2.7292168799471698E-3</v>
      </c>
      <c r="H558" s="26">
        <v>2</v>
      </c>
      <c r="I558" s="90" t="s">
        <v>7930</v>
      </c>
      <c r="J558" s="94" t="s">
        <v>9448</v>
      </c>
      <c r="K558" s="94" t="s">
        <v>10968</v>
      </c>
      <c r="L558" s="29" t="s">
        <v>12486</v>
      </c>
      <c r="M558" s="30">
        <v>1</v>
      </c>
    </row>
    <row r="559" spans="1:13" ht="24.9" customHeight="1" x14ac:dyDescent="0.3">
      <c r="A559" s="25" t="s">
        <v>6092</v>
      </c>
      <c r="B559" s="26" t="s">
        <v>6043</v>
      </c>
      <c r="C559" s="26" t="s">
        <v>6094</v>
      </c>
      <c r="D559" s="26">
        <v>1</v>
      </c>
      <c r="E559" s="27">
        <v>0</v>
      </c>
      <c r="F559" s="28">
        <v>19</v>
      </c>
      <c r="G559" s="27">
        <v>2.45490455299863E-2</v>
      </c>
      <c r="H559" s="26">
        <v>3</v>
      </c>
      <c r="I559" s="90" t="s">
        <v>7594</v>
      </c>
      <c r="J559" s="94" t="s">
        <v>9112</v>
      </c>
      <c r="K559" s="94" t="s">
        <v>10632</v>
      </c>
      <c r="L559" s="29" t="s">
        <v>12150</v>
      </c>
      <c r="M559" s="30">
        <v>2</v>
      </c>
    </row>
    <row r="560" spans="1:13" ht="24.9" customHeight="1" x14ac:dyDescent="0.3">
      <c r="A560" s="25" t="s">
        <v>979</v>
      </c>
      <c r="B560" s="26" t="s">
        <v>966</v>
      </c>
      <c r="C560" s="26" t="s">
        <v>114</v>
      </c>
      <c r="D560" s="26">
        <v>1</v>
      </c>
      <c r="E560" s="27">
        <v>0</v>
      </c>
      <c r="F560" s="28">
        <v>24.38</v>
      </c>
      <c r="G560" s="27">
        <v>3.6388990226841199E-3</v>
      </c>
      <c r="H560" s="26">
        <v>3</v>
      </c>
      <c r="I560" s="90" t="s">
        <v>7800</v>
      </c>
      <c r="J560" s="94" t="s">
        <v>9318</v>
      </c>
      <c r="K560" s="94" t="s">
        <v>10838</v>
      </c>
      <c r="L560" s="29" t="s">
        <v>12356</v>
      </c>
      <c r="M560" s="30">
        <v>1</v>
      </c>
    </row>
    <row r="561" spans="1:13" ht="24.9" customHeight="1" x14ac:dyDescent="0.3">
      <c r="A561" s="25" t="s">
        <v>3259</v>
      </c>
      <c r="B561" s="26" t="s">
        <v>3252</v>
      </c>
      <c r="C561" s="26" t="s">
        <v>154</v>
      </c>
      <c r="D561" s="26">
        <v>1</v>
      </c>
      <c r="E561" s="27">
        <v>0</v>
      </c>
      <c r="F561" s="28">
        <v>33.869999999999997</v>
      </c>
      <c r="G561" s="27">
        <v>7.5887759052522305E-4</v>
      </c>
      <c r="H561" s="26">
        <v>2</v>
      </c>
      <c r="I561" s="90" t="s">
        <v>8150</v>
      </c>
      <c r="J561" s="94" t="s">
        <v>9668</v>
      </c>
      <c r="K561" s="94" t="s">
        <v>11188</v>
      </c>
      <c r="L561" s="29" t="s">
        <v>12706</v>
      </c>
      <c r="M561" s="30">
        <v>1</v>
      </c>
    </row>
    <row r="562" spans="1:13" ht="24.9" customHeight="1" x14ac:dyDescent="0.3">
      <c r="A562" s="25" t="s">
        <v>1588</v>
      </c>
      <c r="B562" s="26" t="s">
        <v>1586</v>
      </c>
      <c r="C562" s="26" t="s">
        <v>32</v>
      </c>
      <c r="D562" s="26">
        <v>1</v>
      </c>
      <c r="E562" s="27">
        <v>0</v>
      </c>
      <c r="F562" s="28">
        <v>25.44</v>
      </c>
      <c r="G562" s="27">
        <v>2.8508213614037402E-3</v>
      </c>
      <c r="H562" s="26">
        <v>2</v>
      </c>
      <c r="I562" s="90" t="s">
        <v>7842</v>
      </c>
      <c r="J562" s="94" t="s">
        <v>9360</v>
      </c>
      <c r="K562" s="94" t="s">
        <v>10880</v>
      </c>
      <c r="L562" s="29" t="s">
        <v>12398</v>
      </c>
      <c r="M562" s="30">
        <v>1</v>
      </c>
    </row>
    <row r="563" spans="1:13" ht="24.9" customHeight="1" x14ac:dyDescent="0.3">
      <c r="A563" s="25" t="s">
        <v>2289</v>
      </c>
      <c r="B563" s="26" t="s">
        <v>2287</v>
      </c>
      <c r="C563" s="26" t="s">
        <v>38</v>
      </c>
      <c r="D563" s="26">
        <v>1</v>
      </c>
      <c r="E563" s="27">
        <v>1E-3</v>
      </c>
      <c r="F563" s="28">
        <v>42</v>
      </c>
      <c r="G563" s="27">
        <v>1.16727108728836E-4</v>
      </c>
      <c r="H563" s="26">
        <v>2</v>
      </c>
      <c r="I563" s="90" t="s">
        <v>8390</v>
      </c>
      <c r="J563" s="94" t="s">
        <v>9908</v>
      </c>
      <c r="K563" s="94" t="s">
        <v>11428</v>
      </c>
      <c r="L563" s="29" t="s">
        <v>12946</v>
      </c>
      <c r="M563" s="30">
        <v>1</v>
      </c>
    </row>
    <row r="564" spans="1:13" ht="24.9" customHeight="1" x14ac:dyDescent="0.3">
      <c r="A564" s="25" t="s">
        <v>155</v>
      </c>
      <c r="B564" s="26" t="s">
        <v>143</v>
      </c>
      <c r="C564" s="26" t="s">
        <v>154</v>
      </c>
      <c r="D564" s="26">
        <v>1</v>
      </c>
      <c r="E564" s="27">
        <v>0</v>
      </c>
      <c r="F564" s="28">
        <v>69.22</v>
      </c>
      <c r="G564" s="27">
        <v>1.5557626906994201E-7</v>
      </c>
      <c r="H564" s="26">
        <v>2</v>
      </c>
      <c r="I564" s="90" t="s">
        <v>8834</v>
      </c>
      <c r="J564" s="94" t="s">
        <v>10354</v>
      </c>
      <c r="K564" s="94" t="s">
        <v>11872</v>
      </c>
      <c r="L564" s="29" t="s">
        <v>13392</v>
      </c>
      <c r="M564" s="30">
        <v>1</v>
      </c>
    </row>
    <row r="565" spans="1:13" ht="24.9" customHeight="1" x14ac:dyDescent="0.3">
      <c r="A565" s="25" t="s">
        <v>3385</v>
      </c>
      <c r="B565" s="26" t="s">
        <v>3369</v>
      </c>
      <c r="C565" s="26" t="s">
        <v>371</v>
      </c>
      <c r="D565" s="26">
        <v>1</v>
      </c>
      <c r="E565" s="27">
        <v>0</v>
      </c>
      <c r="F565" s="28">
        <v>91.16</v>
      </c>
      <c r="G565" s="27">
        <v>8.4215626760238199E-10</v>
      </c>
      <c r="H565" s="26">
        <v>2</v>
      </c>
      <c r="I565" s="90" t="s">
        <v>8932</v>
      </c>
      <c r="J565" s="94" t="s">
        <v>10452</v>
      </c>
      <c r="K565" s="94" t="s">
        <v>11970</v>
      </c>
      <c r="L565" s="29" t="s">
        <v>13490</v>
      </c>
      <c r="M565" s="30">
        <v>1</v>
      </c>
    </row>
    <row r="566" spans="1:13" ht="24.9" customHeight="1" x14ac:dyDescent="0.3">
      <c r="A566" s="25" t="s">
        <v>2821</v>
      </c>
      <c r="B566" s="26" t="s">
        <v>2797</v>
      </c>
      <c r="C566" s="26" t="s">
        <v>136</v>
      </c>
      <c r="D566" s="26">
        <v>1</v>
      </c>
      <c r="E566" s="27">
        <v>0</v>
      </c>
      <c r="F566" s="28">
        <v>33.72</v>
      </c>
      <c r="G566" s="27">
        <v>5.9446738952483903E-4</v>
      </c>
      <c r="H566" s="26">
        <v>2</v>
      </c>
      <c r="I566" s="90" t="s">
        <v>8146</v>
      </c>
      <c r="J566" s="94" t="s">
        <v>9664</v>
      </c>
      <c r="K566" s="94" t="s">
        <v>11184</v>
      </c>
      <c r="L566" s="29" t="s">
        <v>12702</v>
      </c>
      <c r="M566" s="30">
        <v>1</v>
      </c>
    </row>
    <row r="567" spans="1:13" ht="24.9" customHeight="1" x14ac:dyDescent="0.3">
      <c r="A567" s="25" t="s">
        <v>2783</v>
      </c>
      <c r="B567" s="26" t="s">
        <v>2772</v>
      </c>
      <c r="C567" s="26" t="s">
        <v>2785</v>
      </c>
      <c r="D567" s="26">
        <v>1</v>
      </c>
      <c r="E567" s="27">
        <v>0</v>
      </c>
      <c r="F567" s="28">
        <v>43.15</v>
      </c>
      <c r="G567" s="27">
        <v>4.8302543949490701E-5</v>
      </c>
      <c r="H567" s="26">
        <v>2</v>
      </c>
      <c r="I567" s="90" t="s">
        <v>8426</v>
      </c>
      <c r="J567" s="94" t="s">
        <v>9944</v>
      </c>
      <c r="K567" s="94" t="s">
        <v>11464</v>
      </c>
      <c r="L567" s="29" t="s">
        <v>12982</v>
      </c>
      <c r="M567" s="30">
        <v>1</v>
      </c>
    </row>
    <row r="568" spans="1:13" ht="24.9" customHeight="1" x14ac:dyDescent="0.3">
      <c r="A568" s="25" t="s">
        <v>1685</v>
      </c>
      <c r="B568" s="26" t="s">
        <v>1670</v>
      </c>
      <c r="C568" s="26" t="s">
        <v>371</v>
      </c>
      <c r="D568" s="26">
        <v>1</v>
      </c>
      <c r="E568" s="27">
        <v>0</v>
      </c>
      <c r="F568" s="28">
        <v>18.05</v>
      </c>
      <c r="G568" s="27">
        <v>2.1934514981514101E-2</v>
      </c>
      <c r="H568" s="26">
        <v>3</v>
      </c>
      <c r="I568" s="90" t="s">
        <v>7555</v>
      </c>
      <c r="J568" s="94" t="s">
        <v>9073</v>
      </c>
      <c r="K568" s="94" t="s">
        <v>10593</v>
      </c>
      <c r="L568" s="29" t="s">
        <v>12111</v>
      </c>
      <c r="M568" s="30">
        <v>1</v>
      </c>
    </row>
    <row r="569" spans="1:13" ht="24.9" customHeight="1" x14ac:dyDescent="0.3">
      <c r="A569" s="25" t="s">
        <v>7083</v>
      </c>
      <c r="B569" s="26" t="s">
        <v>7069</v>
      </c>
      <c r="C569" s="26" t="s">
        <v>114</v>
      </c>
      <c r="D569" s="26">
        <v>1</v>
      </c>
      <c r="E569" s="27">
        <v>1E-3</v>
      </c>
      <c r="F569" s="28">
        <v>20.11</v>
      </c>
      <c r="G569" s="27">
        <v>2.1937266848641199E-2</v>
      </c>
      <c r="H569" s="26">
        <v>3</v>
      </c>
      <c r="I569" s="90" t="s">
        <v>7642</v>
      </c>
      <c r="J569" s="94" t="s">
        <v>9160</v>
      </c>
      <c r="K569" s="94" t="s">
        <v>10680</v>
      </c>
      <c r="L569" s="29" t="s">
        <v>12198</v>
      </c>
      <c r="M569" s="30">
        <v>2</v>
      </c>
    </row>
    <row r="570" spans="1:13" ht="24.9" customHeight="1" x14ac:dyDescent="0.3">
      <c r="A570" s="25" t="s">
        <v>477</v>
      </c>
      <c r="B570" s="26" t="s">
        <v>469</v>
      </c>
      <c r="C570" s="26" t="s">
        <v>479</v>
      </c>
      <c r="D570" s="26">
        <v>1</v>
      </c>
      <c r="E570" s="27">
        <v>0</v>
      </c>
      <c r="F570" s="28">
        <v>32.270000000000003</v>
      </c>
      <c r="G570" s="27">
        <v>8.0044918818299898E-4</v>
      </c>
      <c r="H570" s="26">
        <v>3</v>
      </c>
      <c r="I570" s="90" t="s">
        <v>8087</v>
      </c>
      <c r="J570" s="94" t="s">
        <v>9605</v>
      </c>
      <c r="K570" s="94" t="s">
        <v>11125</v>
      </c>
      <c r="L570" s="29" t="s">
        <v>12643</v>
      </c>
      <c r="M570" s="30">
        <v>1</v>
      </c>
    </row>
    <row r="571" spans="1:13" ht="24.9" customHeight="1" x14ac:dyDescent="0.3">
      <c r="A571" s="31" t="s">
        <v>5921</v>
      </c>
      <c r="B571" s="32" t="s">
        <v>5902</v>
      </c>
      <c r="C571" s="32" t="s">
        <v>56</v>
      </c>
      <c r="D571" s="32">
        <v>1</v>
      </c>
      <c r="E571" s="33">
        <v>0</v>
      </c>
      <c r="F571" s="34">
        <v>43.59</v>
      </c>
      <c r="G571" s="33">
        <v>7.6566368402694105E-5</v>
      </c>
      <c r="H571" s="32">
        <v>2</v>
      </c>
      <c r="I571" s="91" t="s">
        <v>8433</v>
      </c>
      <c r="J571" s="95" t="s">
        <v>9951</v>
      </c>
      <c r="K571" s="95" t="s">
        <v>11471</v>
      </c>
      <c r="L571" s="35" t="s">
        <v>12989</v>
      </c>
      <c r="M571" s="36">
        <v>1</v>
      </c>
    </row>
    <row r="572" spans="1:13" ht="24.9" customHeight="1" x14ac:dyDescent="0.3">
      <c r="A572" s="25" t="s">
        <v>4742</v>
      </c>
      <c r="B572" s="26" t="s">
        <v>4731</v>
      </c>
      <c r="C572" s="26" t="s">
        <v>56</v>
      </c>
      <c r="D572" s="26">
        <v>1</v>
      </c>
      <c r="E572" s="27">
        <v>0</v>
      </c>
      <c r="F572" s="28">
        <v>20.74</v>
      </c>
      <c r="G572" s="27">
        <v>1.34933561242284E-2</v>
      </c>
      <c r="H572" s="26">
        <v>2</v>
      </c>
      <c r="I572" s="90" t="s">
        <v>7671</v>
      </c>
      <c r="J572" s="94" t="s">
        <v>9189</v>
      </c>
      <c r="K572" s="94" t="s">
        <v>10709</v>
      </c>
      <c r="L572" s="29" t="s">
        <v>12227</v>
      </c>
      <c r="M572" s="30">
        <v>1</v>
      </c>
    </row>
    <row r="573" spans="1:13" ht="24.9" customHeight="1" x14ac:dyDescent="0.3">
      <c r="A573" s="25" t="s">
        <v>2146</v>
      </c>
      <c r="B573" s="26" t="s">
        <v>2129</v>
      </c>
      <c r="C573" s="26" t="s">
        <v>35</v>
      </c>
      <c r="D573" s="26">
        <v>1</v>
      </c>
      <c r="E573" s="27">
        <v>0</v>
      </c>
      <c r="F573" s="28">
        <v>69.12</v>
      </c>
      <c r="G573" s="27">
        <v>1.2217152763469899E-7</v>
      </c>
      <c r="H573" s="26">
        <v>2</v>
      </c>
      <c r="I573" s="90" t="s">
        <v>8833</v>
      </c>
      <c r="J573" s="94" t="s">
        <v>10353</v>
      </c>
      <c r="K573" s="94" t="s">
        <v>11871</v>
      </c>
      <c r="L573" s="29" t="s">
        <v>13391</v>
      </c>
      <c r="M573" s="30">
        <v>1</v>
      </c>
    </row>
    <row r="574" spans="1:13" ht="24.9" customHeight="1" x14ac:dyDescent="0.3">
      <c r="A574" s="31" t="s">
        <v>5915</v>
      </c>
      <c r="B574" s="32" t="s">
        <v>5902</v>
      </c>
      <c r="C574" s="32" t="s">
        <v>136</v>
      </c>
      <c r="D574" s="32">
        <v>1</v>
      </c>
      <c r="E574" s="33">
        <v>0</v>
      </c>
      <c r="F574" s="34">
        <v>81.23</v>
      </c>
      <c r="G574" s="33">
        <v>1.2053689019739501E-8</v>
      </c>
      <c r="H574" s="32">
        <v>2</v>
      </c>
      <c r="I574" s="91" t="s">
        <v>8902</v>
      </c>
      <c r="J574" s="95" t="s">
        <v>10422</v>
      </c>
      <c r="K574" s="95" t="s">
        <v>11940</v>
      </c>
      <c r="L574" s="35" t="s">
        <v>13460</v>
      </c>
      <c r="M574" s="36">
        <v>1</v>
      </c>
    </row>
    <row r="575" spans="1:13" ht="24.9" customHeight="1" x14ac:dyDescent="0.3">
      <c r="A575" s="25" t="s">
        <v>5219</v>
      </c>
      <c r="B575" s="26" t="s">
        <v>5205</v>
      </c>
      <c r="C575" s="26" t="s">
        <v>38</v>
      </c>
      <c r="D575" s="26">
        <v>1</v>
      </c>
      <c r="E575" s="27">
        <v>1E-3</v>
      </c>
      <c r="F575" s="28">
        <v>17.22</v>
      </c>
      <c r="G575" s="27">
        <v>1.89221292358547E-2</v>
      </c>
      <c r="H575" s="26">
        <v>2</v>
      </c>
      <c r="I575" s="90" t="s">
        <v>7523</v>
      </c>
      <c r="J575" s="94" t="s">
        <v>9041</v>
      </c>
      <c r="K575" s="94" t="s">
        <v>10561</v>
      </c>
      <c r="L575" s="29" t="s">
        <v>12079</v>
      </c>
      <c r="M575" s="30">
        <v>1</v>
      </c>
    </row>
    <row r="576" spans="1:13" ht="24.9" customHeight="1" x14ac:dyDescent="0.3">
      <c r="A576" s="25" t="s">
        <v>5251</v>
      </c>
      <c r="B576" s="26" t="s">
        <v>5250</v>
      </c>
      <c r="C576" s="26" t="s">
        <v>20</v>
      </c>
      <c r="D576" s="26">
        <v>1</v>
      </c>
      <c r="E576" s="27">
        <v>0</v>
      </c>
      <c r="F576" s="28">
        <v>59.11</v>
      </c>
      <c r="G576" s="27">
        <v>1.22453162092237E-6</v>
      </c>
      <c r="H576" s="26">
        <v>2</v>
      </c>
      <c r="I576" s="90" t="s">
        <v>8720</v>
      </c>
      <c r="J576" s="94" t="s">
        <v>10239</v>
      </c>
      <c r="K576" s="94" t="s">
        <v>11758</v>
      </c>
      <c r="L576" s="29" t="s">
        <v>13277</v>
      </c>
      <c r="M576" s="30">
        <v>1</v>
      </c>
    </row>
    <row r="577" spans="1:13" ht="24.9" customHeight="1" x14ac:dyDescent="0.3">
      <c r="A577" s="25" t="s">
        <v>4664</v>
      </c>
      <c r="B577" s="26" t="s">
        <v>4645</v>
      </c>
      <c r="C577" s="26" t="s">
        <v>56</v>
      </c>
      <c r="D577" s="26">
        <v>1</v>
      </c>
      <c r="E577" s="27">
        <v>4.0000000000000001E-3</v>
      </c>
      <c r="F577" s="28">
        <v>18.54</v>
      </c>
      <c r="G577" s="27">
        <v>1.39627192061867E-2</v>
      </c>
      <c r="H577" s="26">
        <v>2</v>
      </c>
      <c r="I577" s="90" t="s">
        <v>7573</v>
      </c>
      <c r="J577" s="94" t="s">
        <v>9091</v>
      </c>
      <c r="K577" s="94" t="s">
        <v>10611</v>
      </c>
      <c r="L577" s="29" t="s">
        <v>12129</v>
      </c>
      <c r="M577" s="30">
        <v>1</v>
      </c>
    </row>
    <row r="578" spans="1:13" ht="24.9" customHeight="1" x14ac:dyDescent="0.3">
      <c r="A578" s="25" t="s">
        <v>903</v>
      </c>
      <c r="B578" s="26" t="s">
        <v>874</v>
      </c>
      <c r="C578" s="26" t="s">
        <v>38</v>
      </c>
      <c r="D578" s="26">
        <v>1</v>
      </c>
      <c r="E578" s="27">
        <v>0</v>
      </c>
      <c r="F578" s="28">
        <v>50.99</v>
      </c>
      <c r="G578" s="27">
        <v>9.1558325297991597E-6</v>
      </c>
      <c r="H578" s="26">
        <v>2</v>
      </c>
      <c r="I578" s="90" t="s">
        <v>8591</v>
      </c>
      <c r="J578" s="94" t="s">
        <v>10110</v>
      </c>
      <c r="K578" s="94" t="s">
        <v>11629</v>
      </c>
      <c r="L578" s="29" t="s">
        <v>13148</v>
      </c>
      <c r="M578" s="30">
        <v>1</v>
      </c>
    </row>
    <row r="579" spans="1:13" ht="24.9" customHeight="1" x14ac:dyDescent="0.3">
      <c r="A579" s="25" t="s">
        <v>2055</v>
      </c>
      <c r="B579" s="26" t="s">
        <v>2042</v>
      </c>
      <c r="C579" s="26" t="s">
        <v>35</v>
      </c>
      <c r="D579" s="26">
        <v>1</v>
      </c>
      <c r="E579" s="27">
        <v>1E-3</v>
      </c>
      <c r="F579" s="28">
        <v>36.299999999999997</v>
      </c>
      <c r="G579" s="27">
        <v>2.3386757064359901E-4</v>
      </c>
      <c r="H579" s="26">
        <v>2</v>
      </c>
      <c r="I579" s="90" t="s">
        <v>8233</v>
      </c>
      <c r="J579" s="94" t="s">
        <v>9751</v>
      </c>
      <c r="K579" s="94" t="s">
        <v>11271</v>
      </c>
      <c r="L579" s="29" t="s">
        <v>12789</v>
      </c>
      <c r="M579" s="30">
        <v>1</v>
      </c>
    </row>
    <row r="580" spans="1:13" ht="24.9" customHeight="1" x14ac:dyDescent="0.3">
      <c r="A580" s="25" t="s">
        <v>901</v>
      </c>
      <c r="B580" s="26" t="s">
        <v>874</v>
      </c>
      <c r="C580" s="26" t="s">
        <v>371</v>
      </c>
      <c r="D580" s="26">
        <v>1</v>
      </c>
      <c r="E580" s="27">
        <v>0</v>
      </c>
      <c r="F580" s="28">
        <v>32.76</v>
      </c>
      <c r="G580" s="27">
        <v>5.2840875460683E-4</v>
      </c>
      <c r="H580" s="26">
        <v>2</v>
      </c>
      <c r="I580" s="90" t="s">
        <v>8105</v>
      </c>
      <c r="J580" s="94" t="s">
        <v>9623</v>
      </c>
      <c r="K580" s="94" t="s">
        <v>11143</v>
      </c>
      <c r="L580" s="29" t="s">
        <v>12661</v>
      </c>
      <c r="M580" s="30">
        <v>1</v>
      </c>
    </row>
    <row r="581" spans="1:13" ht="24.9" customHeight="1" x14ac:dyDescent="0.3">
      <c r="A581" s="25" t="s">
        <v>2830</v>
      </c>
      <c r="B581" s="26" t="s">
        <v>2829</v>
      </c>
      <c r="C581" s="26" t="s">
        <v>32</v>
      </c>
      <c r="D581" s="26">
        <v>1</v>
      </c>
      <c r="E581" s="27">
        <v>1E-3</v>
      </c>
      <c r="F581" s="28">
        <v>15.48</v>
      </c>
      <c r="G581" s="27">
        <v>4.3886575934890398E-2</v>
      </c>
      <c r="H581" s="26">
        <v>2</v>
      </c>
      <c r="I581" s="90" t="s">
        <v>7453</v>
      </c>
      <c r="J581" s="94" t="s">
        <v>8971</v>
      </c>
      <c r="K581" s="94" t="s">
        <v>10491</v>
      </c>
      <c r="L581" s="29" t="s">
        <v>12009</v>
      </c>
      <c r="M581" s="30">
        <v>1</v>
      </c>
    </row>
    <row r="582" spans="1:13" ht="24.9" customHeight="1" x14ac:dyDescent="0.3">
      <c r="A582" s="25" t="s">
        <v>1992</v>
      </c>
      <c r="B582" s="26" t="s">
        <v>1986</v>
      </c>
      <c r="C582" s="26" t="s">
        <v>35</v>
      </c>
      <c r="D582" s="26">
        <v>1</v>
      </c>
      <c r="E582" s="27">
        <v>0</v>
      </c>
      <c r="F582" s="28">
        <v>25.27</v>
      </c>
      <c r="G582" s="27">
        <v>4.1603324444332403E-3</v>
      </c>
      <c r="H582" s="26">
        <v>2</v>
      </c>
      <c r="I582" s="90" t="s">
        <v>7832</v>
      </c>
      <c r="J582" s="94" t="s">
        <v>9350</v>
      </c>
      <c r="K582" s="94" t="s">
        <v>10870</v>
      </c>
      <c r="L582" s="29" t="s">
        <v>12388</v>
      </c>
      <c r="M582" s="30">
        <v>1</v>
      </c>
    </row>
    <row r="583" spans="1:13" ht="24.9" customHeight="1" x14ac:dyDescent="0.3">
      <c r="A583" s="25" t="s">
        <v>4782</v>
      </c>
      <c r="B583" s="26" t="s">
        <v>4775</v>
      </c>
      <c r="C583" s="26" t="s">
        <v>4784</v>
      </c>
      <c r="D583" s="26">
        <v>1</v>
      </c>
      <c r="E583" s="27">
        <v>0</v>
      </c>
      <c r="F583" s="28">
        <v>22.87</v>
      </c>
      <c r="G583" s="27">
        <v>5.1519306022080802E-3</v>
      </c>
      <c r="H583" s="26">
        <v>3</v>
      </c>
      <c r="I583" s="90" t="s">
        <v>7733</v>
      </c>
      <c r="J583" s="94" t="s">
        <v>9251</v>
      </c>
      <c r="K583" s="94" t="s">
        <v>10771</v>
      </c>
      <c r="L583" s="29" t="s">
        <v>12289</v>
      </c>
      <c r="M583" s="30">
        <v>1</v>
      </c>
    </row>
    <row r="584" spans="1:13" ht="24.9" customHeight="1" x14ac:dyDescent="0.3">
      <c r="A584" s="25" t="s">
        <v>5964</v>
      </c>
      <c r="B584" s="26" t="s">
        <v>5963</v>
      </c>
      <c r="C584" s="26" t="s">
        <v>20</v>
      </c>
      <c r="D584" s="26">
        <v>1</v>
      </c>
      <c r="E584" s="27">
        <v>0</v>
      </c>
      <c r="F584" s="28">
        <v>16.66</v>
      </c>
      <c r="G584" s="27">
        <v>2.15263305245855E-2</v>
      </c>
      <c r="H584" s="26">
        <v>2</v>
      </c>
      <c r="I584" s="90" t="s">
        <v>7495</v>
      </c>
      <c r="J584" s="94" t="s">
        <v>9013</v>
      </c>
      <c r="K584" s="94" t="s">
        <v>10533</v>
      </c>
      <c r="L584" s="29" t="s">
        <v>12051</v>
      </c>
      <c r="M584" s="30">
        <v>1</v>
      </c>
    </row>
    <row r="585" spans="1:13" ht="24.9" customHeight="1" x14ac:dyDescent="0.3">
      <c r="A585" s="25" t="s">
        <v>5447</v>
      </c>
      <c r="B585" s="26" t="s">
        <v>5437</v>
      </c>
      <c r="C585" s="26" t="s">
        <v>56</v>
      </c>
      <c r="D585" s="26">
        <v>1</v>
      </c>
      <c r="E585" s="27">
        <v>0</v>
      </c>
      <c r="F585" s="28">
        <v>20.51</v>
      </c>
      <c r="G585" s="27">
        <v>8.8709474044508293E-3</v>
      </c>
      <c r="H585" s="26">
        <v>3</v>
      </c>
      <c r="I585" s="90" t="s">
        <v>7660</v>
      </c>
      <c r="J585" s="94" t="s">
        <v>9178</v>
      </c>
      <c r="K585" s="94" t="s">
        <v>10698</v>
      </c>
      <c r="L585" s="29" t="s">
        <v>12216</v>
      </c>
      <c r="M585" s="30">
        <v>1</v>
      </c>
    </row>
    <row r="586" spans="1:13" ht="24.9" customHeight="1" x14ac:dyDescent="0.3">
      <c r="A586" s="25" t="s">
        <v>1984</v>
      </c>
      <c r="B586" s="26" t="s">
        <v>1977</v>
      </c>
      <c r="C586" s="26" t="s">
        <v>56</v>
      </c>
      <c r="D586" s="26">
        <v>1</v>
      </c>
      <c r="E586" s="27">
        <v>0</v>
      </c>
      <c r="F586" s="28">
        <v>16.559999999999999</v>
      </c>
      <c r="G586" s="27">
        <v>2.2027743175327699E-2</v>
      </c>
      <c r="H586" s="26">
        <v>3</v>
      </c>
      <c r="I586" s="90" t="s">
        <v>7490</v>
      </c>
      <c r="J586" s="94" t="s">
        <v>9008</v>
      </c>
      <c r="K586" s="94" t="s">
        <v>10528</v>
      </c>
      <c r="L586" s="29" t="s">
        <v>12046</v>
      </c>
      <c r="M586" s="30">
        <v>1</v>
      </c>
    </row>
    <row r="587" spans="1:13" ht="24.9" customHeight="1" x14ac:dyDescent="0.3">
      <c r="A587" s="25" t="s">
        <v>2357</v>
      </c>
      <c r="B587" s="26" t="s">
        <v>2356</v>
      </c>
      <c r="C587" s="26" t="s">
        <v>35</v>
      </c>
      <c r="D587" s="26">
        <v>1</v>
      </c>
      <c r="E587" s="27">
        <v>0</v>
      </c>
      <c r="F587" s="28">
        <v>41.28</v>
      </c>
      <c r="G587" s="27">
        <v>1.6011737438978801E-4</v>
      </c>
      <c r="H587" s="26">
        <v>3</v>
      </c>
      <c r="I587" s="90" t="s">
        <v>8376</v>
      </c>
      <c r="J587" s="94" t="s">
        <v>9894</v>
      </c>
      <c r="K587" s="94" t="s">
        <v>11414</v>
      </c>
      <c r="L587" s="29" t="s">
        <v>12932</v>
      </c>
      <c r="M587" s="30">
        <v>1</v>
      </c>
    </row>
    <row r="588" spans="1:13" ht="24.9" customHeight="1" x14ac:dyDescent="0.3">
      <c r="A588" s="25" t="s">
        <v>3111</v>
      </c>
      <c r="B588" s="26" t="s">
        <v>3109</v>
      </c>
      <c r="C588" s="26" t="s">
        <v>20</v>
      </c>
      <c r="D588" s="26">
        <v>1</v>
      </c>
      <c r="E588" s="27">
        <v>1E-3</v>
      </c>
      <c r="F588" s="28">
        <v>26.18</v>
      </c>
      <c r="G588" s="27">
        <v>2.7713912429895801E-3</v>
      </c>
      <c r="H588" s="26">
        <v>2</v>
      </c>
      <c r="I588" s="90" t="s">
        <v>7867</v>
      </c>
      <c r="J588" s="94" t="s">
        <v>9385</v>
      </c>
      <c r="K588" s="94" t="s">
        <v>10905</v>
      </c>
      <c r="L588" s="29" t="s">
        <v>12423</v>
      </c>
      <c r="M588" s="30">
        <v>1</v>
      </c>
    </row>
    <row r="589" spans="1:13" ht="24.9" customHeight="1" x14ac:dyDescent="0.3">
      <c r="A589" s="25" t="s">
        <v>2272</v>
      </c>
      <c r="B589" s="26" t="s">
        <v>2253</v>
      </c>
      <c r="C589" s="26" t="s">
        <v>38</v>
      </c>
      <c r="D589" s="26">
        <v>1</v>
      </c>
      <c r="E589" s="27">
        <v>0</v>
      </c>
      <c r="F589" s="28">
        <v>46.79</v>
      </c>
      <c r="G589" s="27">
        <v>2.0891518332331101E-5</v>
      </c>
      <c r="H589" s="26">
        <v>3</v>
      </c>
      <c r="I589" s="90" t="s">
        <v>8490</v>
      </c>
      <c r="J589" s="94" t="s">
        <v>10008</v>
      </c>
      <c r="K589" s="94" t="s">
        <v>11528</v>
      </c>
      <c r="L589" s="29" t="s">
        <v>13046</v>
      </c>
      <c r="M589" s="30">
        <v>1</v>
      </c>
    </row>
    <row r="590" spans="1:13" ht="24.9" customHeight="1" x14ac:dyDescent="0.3">
      <c r="A590" s="25" t="s">
        <v>1442</v>
      </c>
      <c r="B590" s="26" t="s">
        <v>1427</v>
      </c>
      <c r="C590" s="26" t="s">
        <v>20</v>
      </c>
      <c r="D590" s="26">
        <v>1</v>
      </c>
      <c r="E590" s="27">
        <v>0</v>
      </c>
      <c r="F590" s="28">
        <v>39.450000000000003</v>
      </c>
      <c r="G590" s="27">
        <v>1.13232215379653E-4</v>
      </c>
      <c r="H590" s="26">
        <v>2</v>
      </c>
      <c r="I590" s="90" t="s">
        <v>8321</v>
      </c>
      <c r="J590" s="94" t="s">
        <v>9839</v>
      </c>
      <c r="K590" s="94" t="s">
        <v>11359</v>
      </c>
      <c r="L590" s="29" t="s">
        <v>12877</v>
      </c>
      <c r="M590" s="30">
        <v>1</v>
      </c>
    </row>
    <row r="591" spans="1:13" ht="24.9" customHeight="1" x14ac:dyDescent="0.3">
      <c r="A591" s="25" t="s">
        <v>3575</v>
      </c>
      <c r="B591" s="26" t="s">
        <v>3565</v>
      </c>
      <c r="C591" s="26" t="s">
        <v>468</v>
      </c>
      <c r="D591" s="26">
        <v>1</v>
      </c>
      <c r="E591" s="27">
        <v>0</v>
      </c>
      <c r="F591" s="28">
        <v>19.670000000000002</v>
      </c>
      <c r="G591" s="27">
        <v>1.6723674194562301E-2</v>
      </c>
      <c r="H591" s="26">
        <v>3</v>
      </c>
      <c r="I591" s="90" t="s">
        <v>7623</v>
      </c>
      <c r="J591" s="94" t="s">
        <v>9141</v>
      </c>
      <c r="K591" s="94" t="s">
        <v>10661</v>
      </c>
      <c r="L591" s="29" t="s">
        <v>12179</v>
      </c>
      <c r="M591" s="30">
        <v>1</v>
      </c>
    </row>
    <row r="592" spans="1:13" ht="24.9" customHeight="1" x14ac:dyDescent="0.3">
      <c r="A592" s="25" t="s">
        <v>1683</v>
      </c>
      <c r="B592" s="26" t="s">
        <v>1670</v>
      </c>
      <c r="C592" s="26" t="s">
        <v>114</v>
      </c>
      <c r="D592" s="26">
        <v>1</v>
      </c>
      <c r="E592" s="27">
        <v>1E-3</v>
      </c>
      <c r="F592" s="28">
        <v>22.71</v>
      </c>
      <c r="G592" s="27">
        <v>8.0369498627001195E-3</v>
      </c>
      <c r="H592" s="26">
        <v>3</v>
      </c>
      <c r="I592" s="90" t="s">
        <v>7727</v>
      </c>
      <c r="J592" s="94" t="s">
        <v>9245</v>
      </c>
      <c r="K592" s="94" t="s">
        <v>10765</v>
      </c>
      <c r="L592" s="29" t="s">
        <v>12283</v>
      </c>
      <c r="M592" s="30">
        <v>1</v>
      </c>
    </row>
    <row r="593" spans="1:13" ht="24.9" customHeight="1" x14ac:dyDescent="0.3">
      <c r="A593" s="25" t="s">
        <v>5708</v>
      </c>
      <c r="B593" s="26" t="s">
        <v>5702</v>
      </c>
      <c r="C593" s="26" t="s">
        <v>123</v>
      </c>
      <c r="D593" s="26">
        <v>1</v>
      </c>
      <c r="E593" s="27">
        <v>2E-3</v>
      </c>
      <c r="F593" s="28">
        <v>15.82</v>
      </c>
      <c r="G593" s="27">
        <v>3.5345470610956303E-2</v>
      </c>
      <c r="H593" s="26">
        <v>2</v>
      </c>
      <c r="I593" s="90" t="s">
        <v>7457</v>
      </c>
      <c r="J593" s="94" t="s">
        <v>8975</v>
      </c>
      <c r="K593" s="94" t="s">
        <v>10495</v>
      </c>
      <c r="L593" s="29" t="s">
        <v>12013</v>
      </c>
      <c r="M593" s="30">
        <v>1</v>
      </c>
    </row>
    <row r="594" spans="1:13" ht="24.9" customHeight="1" x14ac:dyDescent="0.3">
      <c r="A594" s="25" t="s">
        <v>6024</v>
      </c>
      <c r="B594" s="26" t="s">
        <v>6022</v>
      </c>
      <c r="C594" s="26" t="s">
        <v>123</v>
      </c>
      <c r="D594" s="26">
        <v>1</v>
      </c>
      <c r="E594" s="27">
        <v>1E-3</v>
      </c>
      <c r="F594" s="28">
        <v>25.3</v>
      </c>
      <c r="G594" s="27">
        <v>2.9512092266663899E-3</v>
      </c>
      <c r="H594" s="26">
        <v>2</v>
      </c>
      <c r="I594" s="90" t="s">
        <v>7835</v>
      </c>
      <c r="J594" s="94" t="s">
        <v>9353</v>
      </c>
      <c r="K594" s="94" t="s">
        <v>10873</v>
      </c>
      <c r="L594" s="29" t="s">
        <v>12391</v>
      </c>
      <c r="M594" s="30">
        <v>1</v>
      </c>
    </row>
    <row r="595" spans="1:13" ht="24.9" customHeight="1" x14ac:dyDescent="0.3">
      <c r="A595" s="25" t="s">
        <v>324</v>
      </c>
      <c r="B595" s="26" t="s">
        <v>312</v>
      </c>
      <c r="C595" s="26" t="s">
        <v>123</v>
      </c>
      <c r="D595" s="26">
        <v>1</v>
      </c>
      <c r="E595" s="27">
        <v>2E-3</v>
      </c>
      <c r="F595" s="28">
        <v>26.48</v>
      </c>
      <c r="G595" s="27">
        <v>3.26112917846188E-3</v>
      </c>
      <c r="H595" s="26">
        <v>2</v>
      </c>
      <c r="I595" s="90" t="s">
        <v>7876</v>
      </c>
      <c r="J595" s="94" t="s">
        <v>9394</v>
      </c>
      <c r="K595" s="94" t="s">
        <v>10914</v>
      </c>
      <c r="L595" s="29" t="s">
        <v>12432</v>
      </c>
      <c r="M595" s="30">
        <v>1</v>
      </c>
    </row>
    <row r="596" spans="1:13" ht="24.9" customHeight="1" x14ac:dyDescent="0.3">
      <c r="A596" s="25" t="s">
        <v>4340</v>
      </c>
      <c r="B596" s="26" t="s">
        <v>4331</v>
      </c>
      <c r="C596" s="26" t="s">
        <v>56</v>
      </c>
      <c r="D596" s="26">
        <v>1</v>
      </c>
      <c r="E596" s="27">
        <v>0</v>
      </c>
      <c r="F596" s="28">
        <v>24.92</v>
      </c>
      <c r="G596" s="27">
        <v>4.6705497473609799E-3</v>
      </c>
      <c r="H596" s="26">
        <v>2</v>
      </c>
      <c r="I596" s="90" t="s">
        <v>7819</v>
      </c>
      <c r="J596" s="94" t="s">
        <v>9337</v>
      </c>
      <c r="K596" s="94" t="s">
        <v>10857</v>
      </c>
      <c r="L596" s="29" t="s">
        <v>12375</v>
      </c>
      <c r="M596" s="30">
        <v>1</v>
      </c>
    </row>
    <row r="597" spans="1:13" ht="24.9" customHeight="1" x14ac:dyDescent="0.3">
      <c r="A597" s="25" t="s">
        <v>6068</v>
      </c>
      <c r="B597" s="26" t="s">
        <v>6043</v>
      </c>
      <c r="C597" s="26" t="s">
        <v>38</v>
      </c>
      <c r="D597" s="26">
        <v>1</v>
      </c>
      <c r="E597" s="27">
        <v>0</v>
      </c>
      <c r="F597" s="28">
        <v>29.03</v>
      </c>
      <c r="G597" s="27">
        <v>1.24729736347148E-3</v>
      </c>
      <c r="H597" s="26">
        <v>2</v>
      </c>
      <c r="I597" s="90" t="s">
        <v>7968</v>
      </c>
      <c r="J597" s="94" t="s">
        <v>9486</v>
      </c>
      <c r="K597" s="94" t="s">
        <v>11006</v>
      </c>
      <c r="L597" s="29" t="s">
        <v>12524</v>
      </c>
      <c r="M597" s="30">
        <v>1</v>
      </c>
    </row>
    <row r="598" spans="1:13" ht="24.9" customHeight="1" x14ac:dyDescent="0.3">
      <c r="A598" s="25" t="s">
        <v>899</v>
      </c>
      <c r="B598" s="26" t="s">
        <v>874</v>
      </c>
      <c r="C598" s="26" t="s">
        <v>114</v>
      </c>
      <c r="D598" s="26">
        <v>1</v>
      </c>
      <c r="E598" s="27">
        <v>1E-3</v>
      </c>
      <c r="F598" s="28">
        <v>16.53</v>
      </c>
      <c r="G598" s="27">
        <v>2.2180432196571599E-2</v>
      </c>
      <c r="H598" s="26">
        <v>2</v>
      </c>
      <c r="I598" s="90" t="s">
        <v>7488</v>
      </c>
      <c r="J598" s="94" t="s">
        <v>9006</v>
      </c>
      <c r="K598" s="94" t="s">
        <v>10526</v>
      </c>
      <c r="L598" s="29" t="s">
        <v>12044</v>
      </c>
      <c r="M598" s="30">
        <v>1</v>
      </c>
    </row>
    <row r="599" spans="1:13" ht="24.9" customHeight="1" x14ac:dyDescent="0.3">
      <c r="A599" s="25" t="s">
        <v>3952</v>
      </c>
      <c r="B599" s="26" t="s">
        <v>3937</v>
      </c>
      <c r="C599" s="26" t="s">
        <v>56</v>
      </c>
      <c r="D599" s="26">
        <v>1</v>
      </c>
      <c r="E599" s="27">
        <v>1.2E-2</v>
      </c>
      <c r="F599" s="28">
        <v>18.39</v>
      </c>
      <c r="G599" s="27">
        <v>1.4453399411827401E-2</v>
      </c>
      <c r="H599" s="26">
        <v>2</v>
      </c>
      <c r="I599" s="90" t="s">
        <v>7570</v>
      </c>
      <c r="J599" s="94" t="s">
        <v>9088</v>
      </c>
      <c r="K599" s="94" t="s">
        <v>10608</v>
      </c>
      <c r="L599" s="29" t="s">
        <v>12126</v>
      </c>
      <c r="M599" s="30">
        <v>1</v>
      </c>
    </row>
    <row r="600" spans="1:13" ht="24.9" customHeight="1" x14ac:dyDescent="0.3">
      <c r="A600" s="25" t="s">
        <v>4403</v>
      </c>
      <c r="B600" s="26" t="s">
        <v>4401</v>
      </c>
      <c r="C600" s="26" t="s">
        <v>3379</v>
      </c>
      <c r="D600" s="26">
        <v>1</v>
      </c>
      <c r="E600" s="27">
        <v>0</v>
      </c>
      <c r="F600" s="28">
        <v>20.02</v>
      </c>
      <c r="G600" s="27">
        <v>1.2940270425569901E-2</v>
      </c>
      <c r="H600" s="26">
        <v>3</v>
      </c>
      <c r="I600" s="90" t="s">
        <v>7639</v>
      </c>
      <c r="J600" s="94" t="s">
        <v>9157</v>
      </c>
      <c r="K600" s="94" t="s">
        <v>10677</v>
      </c>
      <c r="L600" s="29" t="s">
        <v>12195</v>
      </c>
      <c r="M600" s="30">
        <v>1</v>
      </c>
    </row>
    <row r="601" spans="1:13" ht="24.9" customHeight="1" x14ac:dyDescent="0.3">
      <c r="A601" s="25" t="s">
        <v>5225</v>
      </c>
      <c r="B601" s="26" t="s">
        <v>5205</v>
      </c>
      <c r="C601" s="26" t="s">
        <v>114</v>
      </c>
      <c r="D601" s="26">
        <v>1</v>
      </c>
      <c r="E601" s="27">
        <v>0</v>
      </c>
      <c r="F601" s="28">
        <v>28.33</v>
      </c>
      <c r="G601" s="27">
        <v>1.4689262776438701E-3</v>
      </c>
      <c r="H601" s="26">
        <v>3</v>
      </c>
      <c r="I601" s="90" t="s">
        <v>7945</v>
      </c>
      <c r="J601" s="94" t="s">
        <v>9463</v>
      </c>
      <c r="K601" s="94" t="s">
        <v>10983</v>
      </c>
      <c r="L601" s="29" t="s">
        <v>12501</v>
      </c>
      <c r="M601" s="30">
        <v>1</v>
      </c>
    </row>
    <row r="602" spans="1:13" ht="24.9" customHeight="1" x14ac:dyDescent="0.3">
      <c r="A602" s="25" t="s">
        <v>5015</v>
      </c>
      <c r="B602" s="26" t="s">
        <v>5005</v>
      </c>
      <c r="C602" s="26" t="s">
        <v>454</v>
      </c>
      <c r="D602" s="26">
        <v>1</v>
      </c>
      <c r="E602" s="27">
        <v>0</v>
      </c>
      <c r="F602" s="28">
        <v>24.67</v>
      </c>
      <c r="G602" s="27">
        <v>4.9472972185179596E-3</v>
      </c>
      <c r="H602" s="26">
        <v>3</v>
      </c>
      <c r="I602" s="90" t="s">
        <v>7810</v>
      </c>
      <c r="J602" s="94" t="s">
        <v>9328</v>
      </c>
      <c r="K602" s="94" t="s">
        <v>10848</v>
      </c>
      <c r="L602" s="29" t="s">
        <v>12366</v>
      </c>
      <c r="M602" s="30">
        <v>1</v>
      </c>
    </row>
    <row r="603" spans="1:13" ht="24.9" customHeight="1" x14ac:dyDescent="0.3">
      <c r="A603" s="25" t="s">
        <v>5492</v>
      </c>
      <c r="B603" s="26" t="s">
        <v>5483</v>
      </c>
      <c r="C603" s="26" t="s">
        <v>114</v>
      </c>
      <c r="D603" s="26">
        <v>1</v>
      </c>
      <c r="E603" s="27">
        <v>0</v>
      </c>
      <c r="F603" s="28">
        <v>35.93</v>
      </c>
      <c r="G603" s="27">
        <v>2.54665435528598E-4</v>
      </c>
      <c r="H603" s="26">
        <v>2</v>
      </c>
      <c r="I603" s="90" t="s">
        <v>8223</v>
      </c>
      <c r="J603" s="94" t="s">
        <v>9741</v>
      </c>
      <c r="K603" s="94" t="s">
        <v>11261</v>
      </c>
      <c r="L603" s="29" t="s">
        <v>12779</v>
      </c>
      <c r="M603" s="30">
        <v>1</v>
      </c>
    </row>
    <row r="604" spans="1:13" ht="24.9" customHeight="1" x14ac:dyDescent="0.3">
      <c r="A604" s="25" t="s">
        <v>3878</v>
      </c>
      <c r="B604" s="26" t="s">
        <v>3870</v>
      </c>
      <c r="C604" s="26" t="s">
        <v>38</v>
      </c>
      <c r="D604" s="26">
        <v>1</v>
      </c>
      <c r="E604" s="27">
        <v>8.0000000000000002E-3</v>
      </c>
      <c r="F604" s="28">
        <v>27.86</v>
      </c>
      <c r="G604" s="27">
        <v>1.7186573474991999E-3</v>
      </c>
      <c r="H604" s="26">
        <v>2</v>
      </c>
      <c r="I604" s="90" t="s">
        <v>7921</v>
      </c>
      <c r="J604" s="94" t="s">
        <v>9439</v>
      </c>
      <c r="K604" s="94" t="s">
        <v>10959</v>
      </c>
      <c r="L604" s="29" t="s">
        <v>12477</v>
      </c>
      <c r="M604" s="30">
        <v>1</v>
      </c>
    </row>
    <row r="605" spans="1:13" ht="24.9" customHeight="1" x14ac:dyDescent="0.3">
      <c r="A605" s="25" t="s">
        <v>1122</v>
      </c>
      <c r="B605" s="26" t="s">
        <v>1099</v>
      </c>
      <c r="C605" s="26" t="s">
        <v>32</v>
      </c>
      <c r="D605" s="26">
        <v>1</v>
      </c>
      <c r="E605" s="27">
        <v>0</v>
      </c>
      <c r="F605" s="28">
        <v>67.569999999999993</v>
      </c>
      <c r="G605" s="27">
        <v>2.6247700329369903E-7</v>
      </c>
      <c r="H605" s="26">
        <v>2</v>
      </c>
      <c r="I605" s="90" t="s">
        <v>8822</v>
      </c>
      <c r="J605" s="94" t="s">
        <v>10342</v>
      </c>
      <c r="K605" s="94" t="s">
        <v>11860</v>
      </c>
      <c r="L605" s="29" t="s">
        <v>13380</v>
      </c>
      <c r="M605" s="30">
        <v>1</v>
      </c>
    </row>
    <row r="606" spans="1:13" ht="24.9" customHeight="1" x14ac:dyDescent="0.3">
      <c r="A606" s="25" t="s">
        <v>3661</v>
      </c>
      <c r="B606" s="26" t="s">
        <v>3649</v>
      </c>
      <c r="C606" s="26" t="s">
        <v>3663</v>
      </c>
      <c r="D606" s="26">
        <v>1</v>
      </c>
      <c r="E606" s="27">
        <v>0</v>
      </c>
      <c r="F606" s="28">
        <v>62.95</v>
      </c>
      <c r="G606" s="27">
        <v>8.3653466865326202E-7</v>
      </c>
      <c r="H606" s="26">
        <v>2</v>
      </c>
      <c r="I606" s="90" t="s">
        <v>8769</v>
      </c>
      <c r="J606" s="94" t="s">
        <v>10289</v>
      </c>
      <c r="K606" s="94" t="s">
        <v>11807</v>
      </c>
      <c r="L606" s="29" t="s">
        <v>13327</v>
      </c>
      <c r="M606" s="30">
        <v>1</v>
      </c>
    </row>
    <row r="607" spans="1:13" ht="24.9" customHeight="1" x14ac:dyDescent="0.3">
      <c r="A607" s="25" t="s">
        <v>93</v>
      </c>
      <c r="B607" s="26" t="s">
        <v>84</v>
      </c>
      <c r="C607" s="26" t="s">
        <v>38</v>
      </c>
      <c r="D607" s="26">
        <v>1</v>
      </c>
      <c r="E607" s="27">
        <v>0</v>
      </c>
      <c r="F607" s="28">
        <v>64.31</v>
      </c>
      <c r="G607" s="27">
        <v>3.8921475787170498E-7</v>
      </c>
      <c r="H607" s="26">
        <v>2</v>
      </c>
      <c r="I607" s="90" t="s">
        <v>8784</v>
      </c>
      <c r="J607" s="94" t="s">
        <v>10304</v>
      </c>
      <c r="K607" s="94" t="s">
        <v>11822</v>
      </c>
      <c r="L607" s="29" t="s">
        <v>13342</v>
      </c>
      <c r="M607" s="30">
        <v>1</v>
      </c>
    </row>
    <row r="608" spans="1:13" ht="24.9" customHeight="1" x14ac:dyDescent="0.3">
      <c r="A608" s="25" t="s">
        <v>935</v>
      </c>
      <c r="B608" s="26" t="s">
        <v>929</v>
      </c>
      <c r="C608" s="26" t="s">
        <v>114</v>
      </c>
      <c r="D608" s="26">
        <v>1</v>
      </c>
      <c r="E608" s="27">
        <v>0</v>
      </c>
      <c r="F608" s="28">
        <v>48.02</v>
      </c>
      <c r="G608" s="27">
        <v>3.5496253568235298E-5</v>
      </c>
      <c r="H608" s="26">
        <v>2</v>
      </c>
      <c r="I608" s="90" t="s">
        <v>8513</v>
      </c>
      <c r="J608" s="94" t="s">
        <v>10031</v>
      </c>
      <c r="K608" s="94" t="s">
        <v>11551</v>
      </c>
      <c r="L608" s="29" t="s">
        <v>13069</v>
      </c>
      <c r="M608" s="30">
        <v>1</v>
      </c>
    </row>
    <row r="609" spans="1:13" ht="24.9" customHeight="1" x14ac:dyDescent="0.3">
      <c r="A609" s="25" t="s">
        <v>3665</v>
      </c>
      <c r="B609" s="26" t="s">
        <v>3664</v>
      </c>
      <c r="C609" s="26" t="s">
        <v>3670</v>
      </c>
      <c r="D609" s="26">
        <v>1</v>
      </c>
      <c r="E609" s="27">
        <v>5.0000000000000001E-3</v>
      </c>
      <c r="F609" s="28">
        <v>15.09</v>
      </c>
      <c r="G609" s="27">
        <v>3.09008200069208E-2</v>
      </c>
      <c r="H609" s="26">
        <v>2</v>
      </c>
      <c r="I609" s="90" t="s">
        <v>7444</v>
      </c>
      <c r="J609" s="94" t="s">
        <v>8962</v>
      </c>
      <c r="K609" s="94" t="s">
        <v>10482</v>
      </c>
      <c r="L609" s="29" t="s">
        <v>12000</v>
      </c>
      <c r="M609" s="30">
        <v>1</v>
      </c>
    </row>
    <row r="610" spans="1:13" ht="24.9" customHeight="1" x14ac:dyDescent="0.3">
      <c r="A610" s="25" t="s">
        <v>4841</v>
      </c>
      <c r="B610" s="26" t="s">
        <v>4840</v>
      </c>
      <c r="C610" s="26" t="s">
        <v>114</v>
      </c>
      <c r="D610" s="26">
        <v>1</v>
      </c>
      <c r="E610" s="27">
        <v>0</v>
      </c>
      <c r="F610" s="28">
        <v>30.88</v>
      </c>
      <c r="G610" s="27">
        <v>1.3065317941737501E-3</v>
      </c>
      <c r="H610" s="26">
        <v>2</v>
      </c>
      <c r="I610" s="90" t="s">
        <v>8028</v>
      </c>
      <c r="J610" s="94" t="s">
        <v>9546</v>
      </c>
      <c r="K610" s="94" t="s">
        <v>11066</v>
      </c>
      <c r="L610" s="29" t="s">
        <v>12584</v>
      </c>
      <c r="M610" s="30">
        <v>1</v>
      </c>
    </row>
    <row r="611" spans="1:13" ht="24.9" customHeight="1" x14ac:dyDescent="0.3">
      <c r="A611" s="25" t="s">
        <v>6683</v>
      </c>
      <c r="B611" s="26" t="s">
        <v>6677</v>
      </c>
      <c r="C611" s="26" t="s">
        <v>6685</v>
      </c>
      <c r="D611" s="26">
        <v>1</v>
      </c>
      <c r="E611" s="27">
        <v>0</v>
      </c>
      <c r="F611" s="28">
        <v>32.58</v>
      </c>
      <c r="G611" s="27">
        <v>8.55720030885174E-4</v>
      </c>
      <c r="H611" s="26">
        <v>2</v>
      </c>
      <c r="I611" s="90" t="s">
        <v>8097</v>
      </c>
      <c r="J611" s="94" t="s">
        <v>9615</v>
      </c>
      <c r="K611" s="94" t="s">
        <v>11135</v>
      </c>
      <c r="L611" s="29" t="s">
        <v>12653</v>
      </c>
      <c r="M611" s="30">
        <v>1</v>
      </c>
    </row>
    <row r="612" spans="1:13" ht="24.9" customHeight="1" x14ac:dyDescent="0.3">
      <c r="A612" s="25" t="s">
        <v>2647</v>
      </c>
      <c r="B612" s="26" t="s">
        <v>2639</v>
      </c>
      <c r="C612" s="26" t="s">
        <v>114</v>
      </c>
      <c r="D612" s="26">
        <v>1</v>
      </c>
      <c r="E612" s="27">
        <v>4.0000000000000001E-3</v>
      </c>
      <c r="F612" s="28">
        <v>21.09</v>
      </c>
      <c r="G612" s="27">
        <v>1.55607310207961E-2</v>
      </c>
      <c r="H612" s="26">
        <v>2</v>
      </c>
      <c r="I612" s="90" t="s">
        <v>7678</v>
      </c>
      <c r="J612" s="94" t="s">
        <v>9196</v>
      </c>
      <c r="K612" s="94" t="s">
        <v>10716</v>
      </c>
      <c r="L612" s="29" t="s">
        <v>12234</v>
      </c>
      <c r="M612" s="30">
        <v>1</v>
      </c>
    </row>
    <row r="613" spans="1:13" ht="24.9" customHeight="1" x14ac:dyDescent="0.3">
      <c r="A613" s="25" t="s">
        <v>2819</v>
      </c>
      <c r="B613" s="26" t="s">
        <v>7274</v>
      </c>
      <c r="C613" s="26" t="s">
        <v>38</v>
      </c>
      <c r="D613" s="26">
        <v>1</v>
      </c>
      <c r="E613" s="27">
        <v>3.0000000000000001E-3</v>
      </c>
      <c r="F613" s="28">
        <v>18.75</v>
      </c>
      <c r="G613" s="27">
        <v>2.6003667927184799E-2</v>
      </c>
      <c r="H613" s="26">
        <v>2</v>
      </c>
      <c r="I613" s="90" t="s">
        <v>7583</v>
      </c>
      <c r="J613" s="94" t="s">
        <v>9101</v>
      </c>
      <c r="K613" s="94" t="s">
        <v>10621</v>
      </c>
      <c r="L613" s="29" t="s">
        <v>12139</v>
      </c>
      <c r="M613" s="30">
        <v>1</v>
      </c>
    </row>
    <row r="614" spans="1:13" ht="24.9" customHeight="1" x14ac:dyDescent="0.3">
      <c r="A614" s="25" t="s">
        <v>2017</v>
      </c>
      <c r="B614" s="26" t="s">
        <v>2002</v>
      </c>
      <c r="C614" s="26" t="s">
        <v>2019</v>
      </c>
      <c r="D614" s="26">
        <v>1</v>
      </c>
      <c r="E614" s="27">
        <v>1E-3</v>
      </c>
      <c r="F614" s="28">
        <v>48.05</v>
      </c>
      <c r="G614" s="27">
        <v>2.3501266051622299E-5</v>
      </c>
      <c r="H614" s="26">
        <v>2</v>
      </c>
      <c r="I614" s="90" t="s">
        <v>8514</v>
      </c>
      <c r="J614" s="94" t="s">
        <v>10032</v>
      </c>
      <c r="K614" s="94" t="s">
        <v>11552</v>
      </c>
      <c r="L614" s="29" t="s">
        <v>13070</v>
      </c>
      <c r="M614" s="30">
        <v>1</v>
      </c>
    </row>
    <row r="615" spans="1:13" ht="24.9" customHeight="1" x14ac:dyDescent="0.3">
      <c r="A615" s="25" t="s">
        <v>2031</v>
      </c>
      <c r="B615" s="26" t="s">
        <v>2002</v>
      </c>
      <c r="C615" s="26" t="s">
        <v>333</v>
      </c>
      <c r="D615" s="26">
        <v>1</v>
      </c>
      <c r="E615" s="27">
        <v>1E-3</v>
      </c>
      <c r="F615" s="28">
        <v>18.68</v>
      </c>
      <c r="G615" s="27">
        <v>1.76174623605635E-2</v>
      </c>
      <c r="H615" s="26">
        <v>3</v>
      </c>
      <c r="I615" s="90" t="s">
        <v>7581</v>
      </c>
      <c r="J615" s="94" t="s">
        <v>9099</v>
      </c>
      <c r="K615" s="94" t="s">
        <v>10619</v>
      </c>
      <c r="L615" s="29" t="s">
        <v>12137</v>
      </c>
      <c r="M615" s="30">
        <v>1</v>
      </c>
    </row>
    <row r="616" spans="1:13" ht="24.9" customHeight="1" x14ac:dyDescent="0.3">
      <c r="A616" s="25" t="s">
        <v>6066</v>
      </c>
      <c r="B616" s="26" t="s">
        <v>6043</v>
      </c>
      <c r="C616" s="26" t="s">
        <v>20</v>
      </c>
      <c r="D616" s="26">
        <v>1</v>
      </c>
      <c r="E616" s="27">
        <v>0</v>
      </c>
      <c r="F616" s="28">
        <v>37.130000000000003</v>
      </c>
      <c r="G616" s="27">
        <v>5.90608699003715E-4</v>
      </c>
      <c r="H616" s="26">
        <v>2</v>
      </c>
      <c r="I616" s="90" t="s">
        <v>8257</v>
      </c>
      <c r="J616" s="94" t="s">
        <v>9775</v>
      </c>
      <c r="K616" s="94" t="s">
        <v>11295</v>
      </c>
      <c r="L616" s="29" t="s">
        <v>12813</v>
      </c>
      <c r="M616" s="30">
        <v>1</v>
      </c>
    </row>
    <row r="617" spans="1:13" ht="24.9" customHeight="1" x14ac:dyDescent="0.3">
      <c r="A617" s="25" t="s">
        <v>3859</v>
      </c>
      <c r="B617" s="26" t="s">
        <v>3858</v>
      </c>
      <c r="C617" s="26" t="s">
        <v>154</v>
      </c>
      <c r="D617" s="26">
        <v>1</v>
      </c>
      <c r="E617" s="27">
        <v>0</v>
      </c>
      <c r="F617" s="28">
        <v>16.440000000000001</v>
      </c>
      <c r="G617" s="27">
        <v>4.0857567333908801E-2</v>
      </c>
      <c r="H617" s="26">
        <v>4</v>
      </c>
      <c r="I617" s="90" t="s">
        <v>7485</v>
      </c>
      <c r="J617" s="94" t="s">
        <v>9003</v>
      </c>
      <c r="K617" s="94" t="s">
        <v>10523</v>
      </c>
      <c r="L617" s="29" t="s">
        <v>12041</v>
      </c>
      <c r="M617" s="30">
        <v>1</v>
      </c>
    </row>
    <row r="618" spans="1:13" ht="24.9" customHeight="1" x14ac:dyDescent="0.3">
      <c r="A618" s="25" t="s">
        <v>1699</v>
      </c>
      <c r="B618" s="26" t="s">
        <v>1670</v>
      </c>
      <c r="C618" s="26" t="s">
        <v>56</v>
      </c>
      <c r="D618" s="26">
        <v>1</v>
      </c>
      <c r="E618" s="27">
        <v>0</v>
      </c>
      <c r="F618" s="28">
        <v>53.98</v>
      </c>
      <c r="G618" s="27">
        <v>3.9899734363398801E-6</v>
      </c>
      <c r="H618" s="26">
        <v>2</v>
      </c>
      <c r="I618" s="90" t="s">
        <v>8650</v>
      </c>
      <c r="J618" s="94" t="s">
        <v>10169</v>
      </c>
      <c r="K618" s="94" t="s">
        <v>11688</v>
      </c>
      <c r="L618" s="29" t="s">
        <v>13207</v>
      </c>
      <c r="M618" s="30">
        <v>1</v>
      </c>
    </row>
    <row r="619" spans="1:13" ht="24.9" customHeight="1" x14ac:dyDescent="0.3">
      <c r="A619" s="25" t="s">
        <v>405</v>
      </c>
      <c r="B619" s="26" t="s">
        <v>398</v>
      </c>
      <c r="C619" s="26" t="s">
        <v>56</v>
      </c>
      <c r="D619" s="26">
        <v>1</v>
      </c>
      <c r="E619" s="27">
        <v>0</v>
      </c>
      <c r="F619" s="28">
        <v>34.25</v>
      </c>
      <c r="G619" s="27">
        <v>3.7494710466622798E-4</v>
      </c>
      <c r="H619" s="26">
        <v>2</v>
      </c>
      <c r="I619" s="90" t="s">
        <v>8165</v>
      </c>
      <c r="J619" s="94" t="s">
        <v>9683</v>
      </c>
      <c r="K619" s="94" t="s">
        <v>11203</v>
      </c>
      <c r="L619" s="29" t="s">
        <v>12721</v>
      </c>
      <c r="M619" s="30">
        <v>1</v>
      </c>
    </row>
    <row r="620" spans="1:13" ht="24.9" customHeight="1" x14ac:dyDescent="0.3">
      <c r="A620" s="25" t="s">
        <v>6896</v>
      </c>
      <c r="B620" s="26" t="s">
        <v>6887</v>
      </c>
      <c r="C620" s="26" t="s">
        <v>6898</v>
      </c>
      <c r="D620" s="26">
        <v>1</v>
      </c>
      <c r="E620" s="27">
        <v>0</v>
      </c>
      <c r="F620" s="28">
        <v>34.299999999999997</v>
      </c>
      <c r="G620" s="27">
        <v>3.9011199055203201E-4</v>
      </c>
      <c r="H620" s="26">
        <v>2</v>
      </c>
      <c r="I620" s="90" t="s">
        <v>8166</v>
      </c>
      <c r="J620" s="94" t="s">
        <v>9684</v>
      </c>
      <c r="K620" s="94" t="s">
        <v>11204</v>
      </c>
      <c r="L620" s="29" t="s">
        <v>12722</v>
      </c>
      <c r="M620" s="30">
        <v>1</v>
      </c>
    </row>
    <row r="621" spans="1:13" ht="24.9" customHeight="1" x14ac:dyDescent="0.3">
      <c r="A621" s="25" t="s">
        <v>6167</v>
      </c>
      <c r="B621" s="26" t="s">
        <v>6153</v>
      </c>
      <c r="C621" s="26" t="s">
        <v>114</v>
      </c>
      <c r="D621" s="26">
        <v>1</v>
      </c>
      <c r="E621" s="27">
        <v>0</v>
      </c>
      <c r="F621" s="28">
        <v>51.99</v>
      </c>
      <c r="G621" s="27">
        <v>1.1383413324771899E-5</v>
      </c>
      <c r="H621" s="26">
        <v>2</v>
      </c>
      <c r="I621" s="90" t="s">
        <v>8609</v>
      </c>
      <c r="J621" s="94" t="s">
        <v>10128</v>
      </c>
      <c r="K621" s="94" t="s">
        <v>11647</v>
      </c>
      <c r="L621" s="29" t="s">
        <v>13166</v>
      </c>
      <c r="M621" s="30">
        <v>1</v>
      </c>
    </row>
    <row r="622" spans="1:13" ht="24.9" customHeight="1" x14ac:dyDescent="0.3">
      <c r="A622" s="25" t="s">
        <v>2882</v>
      </c>
      <c r="B622" s="26" t="s">
        <v>2869</v>
      </c>
      <c r="C622" s="26" t="s">
        <v>56</v>
      </c>
      <c r="D622" s="26">
        <v>1</v>
      </c>
      <c r="E622" s="27">
        <v>1E-3</v>
      </c>
      <c r="F622" s="28">
        <v>30.11</v>
      </c>
      <c r="G622" s="27">
        <v>1.1699875652608699E-3</v>
      </c>
      <c r="H622" s="26">
        <v>2</v>
      </c>
      <c r="I622" s="90" t="s">
        <v>8005</v>
      </c>
      <c r="J622" s="94" t="s">
        <v>9523</v>
      </c>
      <c r="K622" s="94" t="s">
        <v>11043</v>
      </c>
      <c r="L622" s="29" t="s">
        <v>12561</v>
      </c>
      <c r="M622" s="30">
        <v>1</v>
      </c>
    </row>
    <row r="623" spans="1:13" ht="24.9" customHeight="1" x14ac:dyDescent="0.3">
      <c r="A623" s="25" t="s">
        <v>3208</v>
      </c>
      <c r="B623" s="26" t="s">
        <v>3199</v>
      </c>
      <c r="C623" s="26" t="s">
        <v>114</v>
      </c>
      <c r="D623" s="26">
        <v>1</v>
      </c>
      <c r="E623" s="27">
        <v>0</v>
      </c>
      <c r="F623" s="28">
        <v>18.57</v>
      </c>
      <c r="G623" s="27">
        <v>1.73744078901669E-2</v>
      </c>
      <c r="H623" s="26">
        <v>2</v>
      </c>
      <c r="I623" s="90" t="s">
        <v>7576</v>
      </c>
      <c r="J623" s="94" t="s">
        <v>9094</v>
      </c>
      <c r="K623" s="94" t="s">
        <v>10614</v>
      </c>
      <c r="L623" s="29" t="s">
        <v>12132</v>
      </c>
      <c r="M623" s="30">
        <v>1</v>
      </c>
    </row>
    <row r="624" spans="1:13" ht="24.9" customHeight="1" x14ac:dyDescent="0.3">
      <c r="A624" s="25" t="s">
        <v>2144</v>
      </c>
      <c r="B624" s="26" t="s">
        <v>2129</v>
      </c>
      <c r="C624" s="26" t="s">
        <v>32</v>
      </c>
      <c r="D624" s="26">
        <v>1</v>
      </c>
      <c r="E624" s="27">
        <v>0</v>
      </c>
      <c r="F624" s="28">
        <v>40.6</v>
      </c>
      <c r="G624" s="27">
        <v>1.52418628242314E-4</v>
      </c>
      <c r="H624" s="26">
        <v>2</v>
      </c>
      <c r="I624" s="90" t="s">
        <v>8357</v>
      </c>
      <c r="J624" s="94" t="s">
        <v>9875</v>
      </c>
      <c r="K624" s="94" t="s">
        <v>11395</v>
      </c>
      <c r="L624" s="29" t="s">
        <v>12913</v>
      </c>
      <c r="M624" s="30">
        <v>1</v>
      </c>
    </row>
    <row r="625" spans="1:13" ht="24.9" customHeight="1" x14ac:dyDescent="0.3">
      <c r="A625" s="25" t="s">
        <v>7054</v>
      </c>
      <c r="B625" s="26" t="s">
        <v>7049</v>
      </c>
      <c r="C625" s="26" t="s">
        <v>38</v>
      </c>
      <c r="D625" s="26">
        <v>1</v>
      </c>
      <c r="E625" s="27">
        <v>1E-3</v>
      </c>
      <c r="F625" s="28">
        <v>33.76</v>
      </c>
      <c r="G625" s="27">
        <v>4.1972999325969902E-4</v>
      </c>
      <c r="H625" s="26">
        <v>2</v>
      </c>
      <c r="I625" s="90" t="s">
        <v>8148</v>
      </c>
      <c r="J625" s="94" t="s">
        <v>9666</v>
      </c>
      <c r="K625" s="94" t="s">
        <v>11186</v>
      </c>
      <c r="L625" s="29" t="s">
        <v>12704</v>
      </c>
      <c r="M625" s="30">
        <v>1</v>
      </c>
    </row>
    <row r="626" spans="1:13" ht="24.9" customHeight="1" x14ac:dyDescent="0.3">
      <c r="A626" s="25" t="s">
        <v>1681</v>
      </c>
      <c r="B626" s="26" t="s">
        <v>1670</v>
      </c>
      <c r="C626" s="26" t="s">
        <v>374</v>
      </c>
      <c r="D626" s="26">
        <v>1</v>
      </c>
      <c r="E626" s="27">
        <v>0</v>
      </c>
      <c r="F626" s="28">
        <v>42.08</v>
      </c>
      <c r="G626" s="27">
        <v>9.2916161261517299E-5</v>
      </c>
      <c r="H626" s="26">
        <v>2</v>
      </c>
      <c r="I626" s="90" t="s">
        <v>8393</v>
      </c>
      <c r="J626" s="94" t="s">
        <v>9911</v>
      </c>
      <c r="K626" s="94" t="s">
        <v>11431</v>
      </c>
      <c r="L626" s="29" t="s">
        <v>12949</v>
      </c>
      <c r="M626" s="30">
        <v>1</v>
      </c>
    </row>
    <row r="627" spans="1:13" ht="24.9" customHeight="1" x14ac:dyDescent="0.3">
      <c r="A627" s="25" t="s">
        <v>7186</v>
      </c>
      <c r="B627" s="26" t="s">
        <v>7171</v>
      </c>
      <c r="C627" s="26" t="s">
        <v>56</v>
      </c>
      <c r="D627" s="26">
        <v>1</v>
      </c>
      <c r="E627" s="27">
        <v>0</v>
      </c>
      <c r="F627" s="28">
        <v>56.76</v>
      </c>
      <c r="G627" s="27">
        <v>4.1118248923699199E-6</v>
      </c>
      <c r="H627" s="26">
        <v>2</v>
      </c>
      <c r="I627" s="90" t="s">
        <v>8691</v>
      </c>
      <c r="J627" s="94" t="s">
        <v>10210</v>
      </c>
      <c r="K627" s="94" t="s">
        <v>11729</v>
      </c>
      <c r="L627" s="29" t="s">
        <v>13248</v>
      </c>
      <c r="M627" s="30">
        <v>1</v>
      </c>
    </row>
    <row r="628" spans="1:13" ht="24.9" customHeight="1" x14ac:dyDescent="0.3">
      <c r="A628" s="31" t="s">
        <v>913</v>
      </c>
      <c r="B628" s="32" t="s">
        <v>874</v>
      </c>
      <c r="C628" s="32" t="s">
        <v>56</v>
      </c>
      <c r="D628" s="32">
        <v>1</v>
      </c>
      <c r="E628" s="33">
        <v>1E-3</v>
      </c>
      <c r="F628" s="34">
        <v>24.41</v>
      </c>
      <c r="G628" s="33">
        <v>3.6138490180108499E-3</v>
      </c>
      <c r="H628" s="32">
        <v>2</v>
      </c>
      <c r="I628" s="91" t="s">
        <v>7802</v>
      </c>
      <c r="J628" s="95" t="s">
        <v>9320</v>
      </c>
      <c r="K628" s="95" t="s">
        <v>10840</v>
      </c>
      <c r="L628" s="35" t="s">
        <v>12358</v>
      </c>
      <c r="M628" s="36">
        <v>1</v>
      </c>
    </row>
    <row r="629" spans="1:13" ht="24.9" customHeight="1" x14ac:dyDescent="0.3">
      <c r="A629" s="31" t="s">
        <v>897</v>
      </c>
      <c r="B629" s="32" t="s">
        <v>874</v>
      </c>
      <c r="C629" s="32" t="s">
        <v>154</v>
      </c>
      <c r="D629" s="32">
        <v>1</v>
      </c>
      <c r="E629" s="33">
        <v>0</v>
      </c>
      <c r="F629" s="34">
        <v>28.9</v>
      </c>
      <c r="G629" s="33">
        <v>2.3832616706322999E-3</v>
      </c>
      <c r="H629" s="32">
        <v>3</v>
      </c>
      <c r="I629" s="91" t="s">
        <v>7962</v>
      </c>
      <c r="J629" s="95" t="s">
        <v>9480</v>
      </c>
      <c r="K629" s="95" t="s">
        <v>11000</v>
      </c>
      <c r="L629" s="35" t="s">
        <v>12518</v>
      </c>
      <c r="M629" s="36">
        <v>1</v>
      </c>
    </row>
    <row r="630" spans="1:13" ht="24.9" customHeight="1" x14ac:dyDescent="0.3">
      <c r="A630" s="25" t="s">
        <v>5110</v>
      </c>
      <c r="B630" s="26" t="s">
        <v>5108</v>
      </c>
      <c r="C630" s="26" t="s">
        <v>20</v>
      </c>
      <c r="D630" s="26">
        <v>1</v>
      </c>
      <c r="E630" s="27">
        <v>0.01</v>
      </c>
      <c r="F630" s="28">
        <v>19.38</v>
      </c>
      <c r="G630" s="27">
        <v>1.55716189805848E-2</v>
      </c>
      <c r="H630" s="26">
        <v>2</v>
      </c>
      <c r="I630" s="90" t="s">
        <v>7609</v>
      </c>
      <c r="J630" s="94" t="s">
        <v>9127</v>
      </c>
      <c r="K630" s="94" t="s">
        <v>10647</v>
      </c>
      <c r="L630" s="29" t="s">
        <v>12165</v>
      </c>
      <c r="M630" s="30">
        <v>1</v>
      </c>
    </row>
    <row r="631" spans="1:13" ht="24.9" customHeight="1" x14ac:dyDescent="0.3">
      <c r="A631" s="25" t="s">
        <v>3539</v>
      </c>
      <c r="B631" s="26" t="s">
        <v>3537</v>
      </c>
      <c r="C631" s="26" t="s">
        <v>693</v>
      </c>
      <c r="D631" s="26">
        <v>1</v>
      </c>
      <c r="E631" s="27">
        <v>0</v>
      </c>
      <c r="F631" s="28">
        <v>42.16</v>
      </c>
      <c r="G631" s="27">
        <v>9.4260925198201304E-5</v>
      </c>
      <c r="H631" s="26">
        <v>2</v>
      </c>
      <c r="I631" s="90" t="s">
        <v>8396</v>
      </c>
      <c r="J631" s="94" t="s">
        <v>9914</v>
      </c>
      <c r="K631" s="94" t="s">
        <v>11434</v>
      </c>
      <c r="L631" s="29" t="s">
        <v>12952</v>
      </c>
      <c r="M631" s="30">
        <v>1</v>
      </c>
    </row>
    <row r="632" spans="1:13" ht="24.9" customHeight="1" x14ac:dyDescent="0.3">
      <c r="A632" s="25" t="s">
        <v>502</v>
      </c>
      <c r="B632" s="26" t="s">
        <v>495</v>
      </c>
      <c r="C632" s="26" t="s">
        <v>136</v>
      </c>
      <c r="D632" s="26">
        <v>1</v>
      </c>
      <c r="E632" s="27">
        <v>0</v>
      </c>
      <c r="F632" s="28">
        <v>35.21</v>
      </c>
      <c r="G632" s="27">
        <v>5.4234108435350205E-4</v>
      </c>
      <c r="H632" s="26">
        <v>2</v>
      </c>
      <c r="I632" s="90" t="s">
        <v>8204</v>
      </c>
      <c r="J632" s="94" t="s">
        <v>9722</v>
      </c>
      <c r="K632" s="94" t="s">
        <v>11242</v>
      </c>
      <c r="L632" s="29" t="s">
        <v>12760</v>
      </c>
      <c r="M632" s="30">
        <v>1</v>
      </c>
    </row>
    <row r="633" spans="1:13" ht="24.9" customHeight="1" x14ac:dyDescent="0.3">
      <c r="A633" s="25" t="s">
        <v>2612</v>
      </c>
      <c r="B633" s="26" t="s">
        <v>2605</v>
      </c>
      <c r="C633" s="26" t="s">
        <v>454</v>
      </c>
      <c r="D633" s="26">
        <v>1</v>
      </c>
      <c r="E633" s="27">
        <v>0</v>
      </c>
      <c r="F633" s="28">
        <v>17.8</v>
      </c>
      <c r="G633" s="27">
        <v>2.3234216704125801E-2</v>
      </c>
      <c r="H633" s="26">
        <v>3</v>
      </c>
      <c r="I633" s="90" t="s">
        <v>7545</v>
      </c>
      <c r="J633" s="94" t="s">
        <v>9063</v>
      </c>
      <c r="K633" s="94" t="s">
        <v>10583</v>
      </c>
      <c r="L633" s="29" t="s">
        <v>12101</v>
      </c>
      <c r="M633" s="30">
        <v>1</v>
      </c>
    </row>
    <row r="634" spans="1:13" ht="24.9" customHeight="1" x14ac:dyDescent="0.3">
      <c r="A634" s="25" t="s">
        <v>895</v>
      </c>
      <c r="B634" s="26" t="s">
        <v>874</v>
      </c>
      <c r="C634" s="26" t="s">
        <v>38</v>
      </c>
      <c r="D634" s="26">
        <v>1</v>
      </c>
      <c r="E634" s="27">
        <v>0</v>
      </c>
      <c r="F634" s="28">
        <v>43.23</v>
      </c>
      <c r="G634" s="27">
        <v>4.7533522594280601E-5</v>
      </c>
      <c r="H634" s="26">
        <v>2</v>
      </c>
      <c r="I634" s="90" t="s">
        <v>8427</v>
      </c>
      <c r="J634" s="94" t="s">
        <v>9945</v>
      </c>
      <c r="K634" s="94" t="s">
        <v>11465</v>
      </c>
      <c r="L634" s="29" t="s">
        <v>12983</v>
      </c>
      <c r="M634" s="30">
        <v>1</v>
      </c>
    </row>
    <row r="635" spans="1:13" ht="24.9" customHeight="1" x14ac:dyDescent="0.3">
      <c r="A635" s="25" t="s">
        <v>6854</v>
      </c>
      <c r="B635" s="26" t="s">
        <v>6844</v>
      </c>
      <c r="C635" s="26" t="s">
        <v>38</v>
      </c>
      <c r="D635" s="26">
        <v>1</v>
      </c>
      <c r="E635" s="27">
        <v>0</v>
      </c>
      <c r="F635" s="28">
        <v>28.76</v>
      </c>
      <c r="G635" s="27">
        <v>1.7961134642704201E-3</v>
      </c>
      <c r="H635" s="26">
        <v>2</v>
      </c>
      <c r="I635" s="90" t="s">
        <v>7959</v>
      </c>
      <c r="J635" s="94" t="s">
        <v>9477</v>
      </c>
      <c r="K635" s="94" t="s">
        <v>10997</v>
      </c>
      <c r="L635" s="29" t="s">
        <v>12515</v>
      </c>
      <c r="M635" s="30">
        <v>1</v>
      </c>
    </row>
    <row r="636" spans="1:13" ht="24.9" customHeight="1" x14ac:dyDescent="0.3">
      <c r="A636" s="31" t="s">
        <v>172</v>
      </c>
      <c r="B636" s="32" t="s">
        <v>171</v>
      </c>
      <c r="C636" s="32" t="s">
        <v>38</v>
      </c>
      <c r="D636" s="32">
        <v>1</v>
      </c>
      <c r="E636" s="33">
        <v>8.0000000000000002E-3</v>
      </c>
      <c r="F636" s="34">
        <v>15.48</v>
      </c>
      <c r="G636" s="33">
        <v>3.6808095945391903E-2</v>
      </c>
      <c r="H636" s="32">
        <v>2</v>
      </c>
      <c r="I636" s="91" t="s">
        <v>7454</v>
      </c>
      <c r="J636" s="95" t="s">
        <v>8972</v>
      </c>
      <c r="K636" s="95" t="s">
        <v>10492</v>
      </c>
      <c r="L636" s="35" t="s">
        <v>12010</v>
      </c>
      <c r="M636" s="36">
        <v>1</v>
      </c>
    </row>
    <row r="637" spans="1:13" ht="24.9" customHeight="1" x14ac:dyDescent="0.3">
      <c r="A637" s="25" t="s">
        <v>5734</v>
      </c>
      <c r="B637" s="26" t="s">
        <v>5732</v>
      </c>
      <c r="C637" s="26" t="s">
        <v>154</v>
      </c>
      <c r="D637" s="26">
        <v>1</v>
      </c>
      <c r="E637" s="27">
        <v>0</v>
      </c>
      <c r="F637" s="28">
        <v>38.479999999999997</v>
      </c>
      <c r="G637" s="27">
        <v>2.27049203470255E-4</v>
      </c>
      <c r="H637" s="26">
        <v>2</v>
      </c>
      <c r="I637" s="90" t="s">
        <v>8290</v>
      </c>
      <c r="J637" s="94" t="s">
        <v>9808</v>
      </c>
      <c r="K637" s="94" t="s">
        <v>11328</v>
      </c>
      <c r="L637" s="29" t="s">
        <v>12846</v>
      </c>
      <c r="M637" s="30">
        <v>1</v>
      </c>
    </row>
    <row r="638" spans="1:13" ht="24.9" customHeight="1" x14ac:dyDescent="0.3">
      <c r="A638" s="25" t="s">
        <v>2588</v>
      </c>
      <c r="B638" s="26" t="s">
        <v>2587</v>
      </c>
      <c r="C638" s="26" t="s">
        <v>35</v>
      </c>
      <c r="D638" s="26">
        <v>1</v>
      </c>
      <c r="E638" s="27">
        <v>1E-3</v>
      </c>
      <c r="F638" s="28">
        <v>24.62</v>
      </c>
      <c r="G638" s="27">
        <v>7.9383060047246903E-3</v>
      </c>
      <c r="H638" s="26">
        <v>2</v>
      </c>
      <c r="I638" s="90" t="s">
        <v>7808</v>
      </c>
      <c r="J638" s="94" t="s">
        <v>9326</v>
      </c>
      <c r="K638" s="94" t="s">
        <v>10846</v>
      </c>
      <c r="L638" s="29" t="s">
        <v>12364</v>
      </c>
      <c r="M638" s="30">
        <v>1</v>
      </c>
    </row>
    <row r="639" spans="1:13" ht="24.9" customHeight="1" x14ac:dyDescent="0.3">
      <c r="A639" s="25" t="s">
        <v>5149</v>
      </c>
      <c r="B639" s="26" t="s">
        <v>5148</v>
      </c>
      <c r="C639" s="26" t="s">
        <v>5152</v>
      </c>
      <c r="D639" s="26">
        <v>1</v>
      </c>
      <c r="E639" s="27">
        <v>0</v>
      </c>
      <c r="F639" s="28">
        <v>44.25</v>
      </c>
      <c r="G639" s="27">
        <v>3.74947104666228E-5</v>
      </c>
      <c r="H639" s="26">
        <v>2</v>
      </c>
      <c r="I639" s="90" t="s">
        <v>8440</v>
      </c>
      <c r="J639" s="94" t="s">
        <v>9958</v>
      </c>
      <c r="K639" s="94" t="s">
        <v>11478</v>
      </c>
      <c r="L639" s="29" t="s">
        <v>12996</v>
      </c>
      <c r="M639" s="30">
        <v>1</v>
      </c>
    </row>
    <row r="640" spans="1:13" ht="24.9" customHeight="1" x14ac:dyDescent="0.3">
      <c r="A640" s="25" t="s">
        <v>1755</v>
      </c>
      <c r="B640" s="26" t="s">
        <v>1753</v>
      </c>
      <c r="C640" s="26" t="s">
        <v>136</v>
      </c>
      <c r="D640" s="26">
        <v>1</v>
      </c>
      <c r="E640" s="27">
        <v>1E-3</v>
      </c>
      <c r="F640" s="28">
        <v>34.630000000000003</v>
      </c>
      <c r="G640" s="27">
        <v>7.9200484075567798E-4</v>
      </c>
      <c r="H640" s="26">
        <v>2</v>
      </c>
      <c r="I640" s="90" t="s">
        <v>8172</v>
      </c>
      <c r="J640" s="94" t="s">
        <v>9690</v>
      </c>
      <c r="K640" s="94" t="s">
        <v>11210</v>
      </c>
      <c r="L640" s="29" t="s">
        <v>12728</v>
      </c>
      <c r="M640" s="30">
        <v>1</v>
      </c>
    </row>
    <row r="641" spans="1:13" ht="24.9" customHeight="1" x14ac:dyDescent="0.3">
      <c r="A641" s="25" t="s">
        <v>2015</v>
      </c>
      <c r="B641" s="26" t="s">
        <v>2002</v>
      </c>
      <c r="C641" s="26" t="s">
        <v>32</v>
      </c>
      <c r="D641" s="26">
        <v>1</v>
      </c>
      <c r="E641" s="27">
        <v>0</v>
      </c>
      <c r="F641" s="28">
        <v>66.92</v>
      </c>
      <c r="G641" s="27">
        <v>2.02754267724192E-7</v>
      </c>
      <c r="H641" s="26">
        <v>2</v>
      </c>
      <c r="I641" s="90" t="s">
        <v>8812</v>
      </c>
      <c r="J641" s="94" t="s">
        <v>10332</v>
      </c>
      <c r="K641" s="94" t="s">
        <v>11850</v>
      </c>
      <c r="L641" s="29" t="s">
        <v>13370</v>
      </c>
      <c r="M641" s="30">
        <v>1</v>
      </c>
    </row>
    <row r="642" spans="1:13" ht="24.9" customHeight="1" x14ac:dyDescent="0.3">
      <c r="A642" s="25" t="s">
        <v>4023</v>
      </c>
      <c r="B642" s="26" t="s">
        <v>4017</v>
      </c>
      <c r="C642" s="26" t="s">
        <v>3343</v>
      </c>
      <c r="D642" s="26">
        <v>1</v>
      </c>
      <c r="E642" s="27">
        <v>0</v>
      </c>
      <c r="F642" s="28">
        <v>17.670000000000002</v>
      </c>
      <c r="G642" s="27">
        <v>3.1635283329170302E-2</v>
      </c>
      <c r="H642" s="26">
        <v>3</v>
      </c>
      <c r="I642" s="90" t="s">
        <v>7538</v>
      </c>
      <c r="J642" s="94" t="s">
        <v>9056</v>
      </c>
      <c r="K642" s="94" t="s">
        <v>10576</v>
      </c>
      <c r="L642" s="29" t="s">
        <v>12094</v>
      </c>
      <c r="M642" s="30">
        <v>1</v>
      </c>
    </row>
    <row r="643" spans="1:13" ht="24.9" customHeight="1" x14ac:dyDescent="0.3">
      <c r="A643" s="25" t="s">
        <v>4440</v>
      </c>
      <c r="B643" s="26" t="s">
        <v>4431</v>
      </c>
      <c r="C643" s="26" t="s">
        <v>56</v>
      </c>
      <c r="D643" s="26">
        <v>1</v>
      </c>
      <c r="E643" s="27">
        <v>0</v>
      </c>
      <c r="F643" s="28">
        <v>30.64</v>
      </c>
      <c r="G643" s="27">
        <v>9.49276402543667E-4</v>
      </c>
      <c r="H643" s="26">
        <v>2</v>
      </c>
      <c r="I643" s="90" t="s">
        <v>8021</v>
      </c>
      <c r="J643" s="94" t="s">
        <v>9539</v>
      </c>
      <c r="K643" s="94" t="s">
        <v>11059</v>
      </c>
      <c r="L643" s="29" t="s">
        <v>12577</v>
      </c>
      <c r="M643" s="30">
        <v>1</v>
      </c>
    </row>
    <row r="644" spans="1:13" ht="24.9" customHeight="1" x14ac:dyDescent="0.3">
      <c r="A644" s="25" t="s">
        <v>6389</v>
      </c>
      <c r="B644" s="26" t="s">
        <v>6369</v>
      </c>
      <c r="C644" s="26" t="s">
        <v>20</v>
      </c>
      <c r="D644" s="26">
        <v>1</v>
      </c>
      <c r="E644" s="27">
        <v>0</v>
      </c>
      <c r="F644" s="28">
        <v>46.3</v>
      </c>
      <c r="G644" s="27">
        <v>2.57865169685191E-5</v>
      </c>
      <c r="H644" s="26">
        <v>2</v>
      </c>
      <c r="I644" s="90" t="s">
        <v>8476</v>
      </c>
      <c r="J644" s="94" t="s">
        <v>9994</v>
      </c>
      <c r="K644" s="94" t="s">
        <v>11514</v>
      </c>
      <c r="L644" s="29" t="s">
        <v>13032</v>
      </c>
      <c r="M644" s="30">
        <v>1</v>
      </c>
    </row>
    <row r="645" spans="1:13" ht="24.9" customHeight="1" x14ac:dyDescent="0.3">
      <c r="A645" s="25" t="s">
        <v>811</v>
      </c>
      <c r="B645" s="26" t="s">
        <v>793</v>
      </c>
      <c r="C645" s="26" t="s">
        <v>123</v>
      </c>
      <c r="D645" s="26">
        <v>1</v>
      </c>
      <c r="E645" s="27">
        <v>3.0000000000000001E-3</v>
      </c>
      <c r="F645" s="28">
        <v>16.09</v>
      </c>
      <c r="G645" s="27">
        <v>2.4545393807630201E-2</v>
      </c>
      <c r="H645" s="26">
        <v>2</v>
      </c>
      <c r="I645" s="90" t="s">
        <v>7476</v>
      </c>
      <c r="J645" s="94" t="s">
        <v>8994</v>
      </c>
      <c r="K645" s="94" t="s">
        <v>10514</v>
      </c>
      <c r="L645" s="29" t="s">
        <v>12032</v>
      </c>
      <c r="M645" s="30">
        <v>1</v>
      </c>
    </row>
    <row r="646" spans="1:13" ht="24.9" customHeight="1" x14ac:dyDescent="0.3">
      <c r="A646" s="31" t="s">
        <v>121</v>
      </c>
      <c r="B646" s="32" t="s">
        <v>107</v>
      </c>
      <c r="C646" s="32" t="s">
        <v>123</v>
      </c>
      <c r="D646" s="32">
        <v>1</v>
      </c>
      <c r="E646" s="33">
        <v>0</v>
      </c>
      <c r="F646" s="34">
        <v>26.93</v>
      </c>
      <c r="G646" s="33">
        <v>3.1429082152579901E-3</v>
      </c>
      <c r="H646" s="32">
        <v>2</v>
      </c>
      <c r="I646" s="91" t="s">
        <v>7888</v>
      </c>
      <c r="J646" s="95" t="s">
        <v>9406</v>
      </c>
      <c r="K646" s="95" t="s">
        <v>10926</v>
      </c>
      <c r="L646" s="35" t="s">
        <v>12444</v>
      </c>
      <c r="M646" s="36">
        <v>1</v>
      </c>
    </row>
    <row r="647" spans="1:13" ht="24.9" customHeight="1" x14ac:dyDescent="0.3">
      <c r="A647" s="25" t="s">
        <v>1256</v>
      </c>
      <c r="B647" s="26" t="s">
        <v>1254</v>
      </c>
      <c r="C647" s="26" t="s">
        <v>123</v>
      </c>
      <c r="D647" s="26">
        <v>1</v>
      </c>
      <c r="E647" s="27">
        <v>0</v>
      </c>
      <c r="F647" s="28">
        <v>89.36</v>
      </c>
      <c r="G647" s="27">
        <v>1.56434943080942E-9</v>
      </c>
      <c r="H647" s="26">
        <v>2</v>
      </c>
      <c r="I647" s="90" t="s">
        <v>8927</v>
      </c>
      <c r="J647" s="94" t="s">
        <v>10447</v>
      </c>
      <c r="K647" s="94" t="s">
        <v>11965</v>
      </c>
      <c r="L647" s="29" t="s">
        <v>13485</v>
      </c>
      <c r="M647" s="30">
        <v>1</v>
      </c>
    </row>
    <row r="648" spans="1:13" ht="24.9" customHeight="1" x14ac:dyDescent="0.3">
      <c r="A648" s="25" t="s">
        <v>4634</v>
      </c>
      <c r="B648" s="26" t="s">
        <v>4632</v>
      </c>
      <c r="C648" s="26" t="s">
        <v>123</v>
      </c>
      <c r="D648" s="26">
        <v>1</v>
      </c>
      <c r="E648" s="27">
        <v>1E-3</v>
      </c>
      <c r="F648" s="28">
        <v>35.25</v>
      </c>
      <c r="G648" s="27">
        <v>3.5824591427015598E-4</v>
      </c>
      <c r="H648" s="26">
        <v>2</v>
      </c>
      <c r="I648" s="90" t="s">
        <v>8206</v>
      </c>
      <c r="J648" s="94" t="s">
        <v>9724</v>
      </c>
      <c r="K648" s="94" t="s">
        <v>11244</v>
      </c>
      <c r="L648" s="29" t="s">
        <v>12762</v>
      </c>
      <c r="M648" s="30">
        <v>1</v>
      </c>
    </row>
    <row r="649" spans="1:13" ht="24.9" customHeight="1" x14ac:dyDescent="0.3">
      <c r="A649" s="25" t="s">
        <v>4493</v>
      </c>
      <c r="B649" s="26" t="s">
        <v>4463</v>
      </c>
      <c r="C649" s="26" t="s">
        <v>123</v>
      </c>
      <c r="D649" s="26">
        <v>1</v>
      </c>
      <c r="E649" s="27">
        <v>0</v>
      </c>
      <c r="F649" s="28">
        <v>50.7</v>
      </c>
      <c r="G649" s="27">
        <v>8.5113803820237598E-6</v>
      </c>
      <c r="H649" s="26">
        <v>2</v>
      </c>
      <c r="I649" s="90" t="s">
        <v>8580</v>
      </c>
      <c r="J649" s="94" t="s">
        <v>10099</v>
      </c>
      <c r="K649" s="94" t="s">
        <v>11618</v>
      </c>
      <c r="L649" s="29" t="s">
        <v>13137</v>
      </c>
      <c r="M649" s="30">
        <v>1</v>
      </c>
    </row>
    <row r="650" spans="1:13" ht="24.9" customHeight="1" x14ac:dyDescent="0.3">
      <c r="A650" s="25" t="s">
        <v>836</v>
      </c>
      <c r="B650" s="26" t="s">
        <v>820</v>
      </c>
      <c r="C650" s="26" t="s">
        <v>123</v>
      </c>
      <c r="D650" s="26">
        <v>1</v>
      </c>
      <c r="E650" s="27">
        <v>1E-3</v>
      </c>
      <c r="F650" s="28">
        <v>25.99</v>
      </c>
      <c r="G650" s="27">
        <v>2.51171294761194E-3</v>
      </c>
      <c r="H650" s="26">
        <v>2</v>
      </c>
      <c r="I650" s="90" t="s">
        <v>7863</v>
      </c>
      <c r="J650" s="94" t="s">
        <v>9381</v>
      </c>
      <c r="K650" s="94" t="s">
        <v>10901</v>
      </c>
      <c r="L650" s="29" t="s">
        <v>12419</v>
      </c>
      <c r="M650" s="30">
        <v>1</v>
      </c>
    </row>
    <row r="651" spans="1:13" ht="24.9" customHeight="1" x14ac:dyDescent="0.3">
      <c r="A651" s="25" t="s">
        <v>6666</v>
      </c>
      <c r="B651" s="26" t="s">
        <v>6646</v>
      </c>
      <c r="C651" s="26" t="s">
        <v>6668</v>
      </c>
      <c r="D651" s="26">
        <v>1</v>
      </c>
      <c r="E651" s="27">
        <v>0</v>
      </c>
      <c r="F651" s="28">
        <v>33.07</v>
      </c>
      <c r="G651" s="27">
        <v>9.3703022751437804E-4</v>
      </c>
      <c r="H651" s="26">
        <v>2</v>
      </c>
      <c r="I651" s="90" t="s">
        <v>8125</v>
      </c>
      <c r="J651" s="94" t="s">
        <v>9643</v>
      </c>
      <c r="K651" s="94" t="s">
        <v>11163</v>
      </c>
      <c r="L651" s="29" t="s">
        <v>12681</v>
      </c>
      <c r="M651" s="30">
        <v>1</v>
      </c>
    </row>
    <row r="652" spans="1:13" ht="24.9" customHeight="1" x14ac:dyDescent="0.3">
      <c r="A652" s="25" t="s">
        <v>1074</v>
      </c>
      <c r="B652" s="26" t="s">
        <v>1053</v>
      </c>
      <c r="C652" s="26" t="s">
        <v>123</v>
      </c>
      <c r="D652" s="26">
        <v>1</v>
      </c>
      <c r="E652" s="27">
        <v>0</v>
      </c>
      <c r="F652" s="28">
        <v>48.4</v>
      </c>
      <c r="G652" s="27">
        <v>2.45724761026808E-5</v>
      </c>
      <c r="H652" s="26">
        <v>2</v>
      </c>
      <c r="I652" s="90" t="s">
        <v>8522</v>
      </c>
      <c r="J652" s="94" t="s">
        <v>10040</v>
      </c>
      <c r="K652" s="94" t="s">
        <v>11560</v>
      </c>
      <c r="L652" s="29" t="s">
        <v>13078</v>
      </c>
      <c r="M652" s="30">
        <v>1</v>
      </c>
    </row>
    <row r="653" spans="1:13" ht="24.9" customHeight="1" x14ac:dyDescent="0.3">
      <c r="A653" s="25" t="s">
        <v>569</v>
      </c>
      <c r="B653" s="26" t="s">
        <v>558</v>
      </c>
      <c r="C653" s="26" t="s">
        <v>123</v>
      </c>
      <c r="D653" s="26">
        <v>1</v>
      </c>
      <c r="E653" s="27">
        <v>0</v>
      </c>
      <c r="F653" s="28">
        <v>23.35</v>
      </c>
      <c r="G653" s="27">
        <v>7.8604773637874197E-3</v>
      </c>
      <c r="H653" s="26">
        <v>3</v>
      </c>
      <c r="I653" s="90" t="s">
        <v>7753</v>
      </c>
      <c r="J653" s="94" t="s">
        <v>9271</v>
      </c>
      <c r="K653" s="94" t="s">
        <v>10791</v>
      </c>
      <c r="L653" s="29" t="s">
        <v>12309</v>
      </c>
      <c r="M653" s="30">
        <v>1</v>
      </c>
    </row>
    <row r="654" spans="1:13" ht="24.9" customHeight="1" x14ac:dyDescent="0.3">
      <c r="A654" s="25" t="s">
        <v>4364</v>
      </c>
      <c r="B654" s="26" t="s">
        <v>4344</v>
      </c>
      <c r="C654" s="26" t="s">
        <v>123</v>
      </c>
      <c r="D654" s="26">
        <v>1</v>
      </c>
      <c r="E654" s="27">
        <v>0</v>
      </c>
      <c r="F654" s="28">
        <v>57.96</v>
      </c>
      <c r="G654" s="27">
        <v>1.6795359300454E-6</v>
      </c>
      <c r="H654" s="26">
        <v>2</v>
      </c>
      <c r="I654" s="90" t="s">
        <v>8708</v>
      </c>
      <c r="J654" s="94" t="s">
        <v>10227</v>
      </c>
      <c r="K654" s="94" t="s">
        <v>11746</v>
      </c>
      <c r="L654" s="29" t="s">
        <v>13265</v>
      </c>
      <c r="M654" s="30">
        <v>1</v>
      </c>
    </row>
    <row r="655" spans="1:13" ht="24.9" customHeight="1" x14ac:dyDescent="0.3">
      <c r="A655" s="25" t="s">
        <v>834</v>
      </c>
      <c r="B655" s="26" t="s">
        <v>820</v>
      </c>
      <c r="C655" s="26" t="s">
        <v>123</v>
      </c>
      <c r="D655" s="26">
        <v>1</v>
      </c>
      <c r="E655" s="27">
        <v>0</v>
      </c>
      <c r="F655" s="28">
        <v>28.98</v>
      </c>
      <c r="G655" s="27">
        <v>1.77063088645961E-3</v>
      </c>
      <c r="H655" s="26">
        <v>2</v>
      </c>
      <c r="I655" s="90" t="s">
        <v>7965</v>
      </c>
      <c r="J655" s="94" t="s">
        <v>9483</v>
      </c>
      <c r="K655" s="94" t="s">
        <v>11003</v>
      </c>
      <c r="L655" s="29" t="s">
        <v>12521</v>
      </c>
      <c r="M655" s="30">
        <v>1</v>
      </c>
    </row>
    <row r="656" spans="1:13" ht="24.9" customHeight="1" x14ac:dyDescent="0.3">
      <c r="A656" s="25" t="s">
        <v>4505</v>
      </c>
      <c r="B656" s="26" t="s">
        <v>4499</v>
      </c>
      <c r="C656" s="26" t="s">
        <v>4506</v>
      </c>
      <c r="D656" s="26">
        <v>1</v>
      </c>
      <c r="E656" s="27">
        <v>0</v>
      </c>
      <c r="F656" s="28">
        <v>60.24</v>
      </c>
      <c r="G656" s="27">
        <v>1.7032268904584301E-6</v>
      </c>
      <c r="H656" s="26">
        <v>2</v>
      </c>
      <c r="I656" s="90" t="s">
        <v>8740</v>
      </c>
      <c r="J656" s="94" t="s">
        <v>10259</v>
      </c>
      <c r="K656" s="94" t="s">
        <v>11778</v>
      </c>
      <c r="L656" s="29" t="s">
        <v>13297</v>
      </c>
      <c r="M656" s="30">
        <v>1</v>
      </c>
    </row>
    <row r="657" spans="1:13" ht="24.9" customHeight="1" x14ac:dyDescent="0.3">
      <c r="A657" s="25" t="s">
        <v>5530</v>
      </c>
      <c r="B657" s="26" t="s">
        <v>5518</v>
      </c>
      <c r="C657" s="26" t="s">
        <v>454</v>
      </c>
      <c r="D657" s="26">
        <v>1</v>
      </c>
      <c r="E657" s="27">
        <v>0</v>
      </c>
      <c r="F657" s="28">
        <v>17.88</v>
      </c>
      <c r="G657" s="27">
        <v>1.87369043753568E-2</v>
      </c>
      <c r="H657" s="26">
        <v>3</v>
      </c>
      <c r="I657" s="90" t="s">
        <v>7547</v>
      </c>
      <c r="J657" s="94" t="s">
        <v>9065</v>
      </c>
      <c r="K657" s="94" t="s">
        <v>10585</v>
      </c>
      <c r="L657" s="29" t="s">
        <v>12103</v>
      </c>
      <c r="M657" s="30">
        <v>1</v>
      </c>
    </row>
    <row r="658" spans="1:13" ht="24.9" customHeight="1" x14ac:dyDescent="0.3">
      <c r="A658" s="31" t="s">
        <v>2969</v>
      </c>
      <c r="B658" s="32" t="s">
        <v>2949</v>
      </c>
      <c r="C658" s="32" t="s">
        <v>38</v>
      </c>
      <c r="D658" s="32">
        <v>1</v>
      </c>
      <c r="E658" s="33">
        <v>0</v>
      </c>
      <c r="F658" s="34">
        <v>54.75</v>
      </c>
      <c r="G658" s="33">
        <v>6.1968606244198101E-6</v>
      </c>
      <c r="H658" s="32">
        <v>2</v>
      </c>
      <c r="I658" s="91" t="s">
        <v>8660</v>
      </c>
      <c r="J658" s="95" t="s">
        <v>10179</v>
      </c>
      <c r="K658" s="95" t="s">
        <v>11698</v>
      </c>
      <c r="L658" s="35" t="s">
        <v>13217</v>
      </c>
      <c r="M658" s="36">
        <v>1</v>
      </c>
    </row>
    <row r="659" spans="1:13" ht="24.9" customHeight="1" x14ac:dyDescent="0.3">
      <c r="A659" s="25" t="s">
        <v>2142</v>
      </c>
      <c r="B659" s="26" t="s">
        <v>2129</v>
      </c>
      <c r="C659" s="26" t="s">
        <v>56</v>
      </c>
      <c r="D659" s="26">
        <v>1</v>
      </c>
      <c r="E659" s="27">
        <v>2.7E-2</v>
      </c>
      <c r="F659" s="28">
        <v>16.52</v>
      </c>
      <c r="G659" s="27">
        <v>4.6797138134676397E-2</v>
      </c>
      <c r="H659" s="26">
        <v>2</v>
      </c>
      <c r="I659" s="90" t="s">
        <v>7487</v>
      </c>
      <c r="J659" s="94" t="s">
        <v>9005</v>
      </c>
      <c r="K659" s="94" t="s">
        <v>10525</v>
      </c>
      <c r="L659" s="29" t="s">
        <v>12043</v>
      </c>
      <c r="M659" s="30">
        <v>1</v>
      </c>
    </row>
    <row r="660" spans="1:13" ht="24.9" customHeight="1" x14ac:dyDescent="0.3">
      <c r="A660" s="25" t="s">
        <v>4233</v>
      </c>
      <c r="B660" s="26" t="s">
        <v>4215</v>
      </c>
      <c r="C660" s="26" t="s">
        <v>56</v>
      </c>
      <c r="D660" s="26">
        <v>1</v>
      </c>
      <c r="E660" s="27">
        <v>0</v>
      </c>
      <c r="F660" s="28">
        <v>56.22</v>
      </c>
      <c r="G660" s="27">
        <v>2.7459829753501598E-6</v>
      </c>
      <c r="H660" s="26">
        <v>2</v>
      </c>
      <c r="I660" s="90" t="s">
        <v>8680</v>
      </c>
      <c r="J660" s="94" t="s">
        <v>10199</v>
      </c>
      <c r="K660" s="94" t="s">
        <v>11718</v>
      </c>
      <c r="L660" s="29" t="s">
        <v>13237</v>
      </c>
      <c r="M660" s="30">
        <v>1</v>
      </c>
    </row>
    <row r="661" spans="1:13" ht="24.9" customHeight="1" x14ac:dyDescent="0.3">
      <c r="A661" s="25" t="s">
        <v>4673</v>
      </c>
      <c r="B661" s="26" t="s">
        <v>4671</v>
      </c>
      <c r="C661" s="26" t="s">
        <v>38</v>
      </c>
      <c r="D661" s="26">
        <v>1</v>
      </c>
      <c r="E661" s="27">
        <v>0</v>
      </c>
      <c r="F661" s="28">
        <v>57.05</v>
      </c>
      <c r="G661" s="27">
        <v>2.7613918305607999E-6</v>
      </c>
      <c r="H661" s="26">
        <v>2</v>
      </c>
      <c r="I661" s="90" t="s">
        <v>8695</v>
      </c>
      <c r="J661" s="94" t="s">
        <v>10214</v>
      </c>
      <c r="K661" s="94" t="s">
        <v>11733</v>
      </c>
      <c r="L661" s="29" t="s">
        <v>13252</v>
      </c>
      <c r="M661" s="30">
        <v>1</v>
      </c>
    </row>
    <row r="662" spans="1:13" ht="24.9" customHeight="1" x14ac:dyDescent="0.3">
      <c r="A662" s="25" t="s">
        <v>2805</v>
      </c>
      <c r="B662" s="26" t="s">
        <v>2797</v>
      </c>
      <c r="C662" s="26" t="s">
        <v>468</v>
      </c>
      <c r="D662" s="26">
        <v>1</v>
      </c>
      <c r="E662" s="27">
        <v>0</v>
      </c>
      <c r="F662" s="28">
        <v>29.45</v>
      </c>
      <c r="G662" s="27">
        <v>1.70251622350847E-3</v>
      </c>
      <c r="H662" s="26">
        <v>2</v>
      </c>
      <c r="I662" s="90" t="s">
        <v>7979</v>
      </c>
      <c r="J662" s="94" t="s">
        <v>9497</v>
      </c>
      <c r="K662" s="94" t="s">
        <v>11017</v>
      </c>
      <c r="L662" s="29" t="s">
        <v>12535</v>
      </c>
      <c r="M662" s="30">
        <v>1</v>
      </c>
    </row>
    <row r="663" spans="1:13" ht="24.9" customHeight="1" x14ac:dyDescent="0.3">
      <c r="A663" s="25" t="s">
        <v>3591</v>
      </c>
      <c r="B663" s="26" t="s">
        <v>3577</v>
      </c>
      <c r="C663" s="26" t="s">
        <v>154</v>
      </c>
      <c r="D663" s="26">
        <v>1</v>
      </c>
      <c r="E663" s="27">
        <v>0</v>
      </c>
      <c r="F663" s="28">
        <v>40.94</v>
      </c>
      <c r="G663" s="27">
        <v>1.2886055059185101E-4</v>
      </c>
      <c r="H663" s="26">
        <v>2</v>
      </c>
      <c r="I663" s="90" t="s">
        <v>8369</v>
      </c>
      <c r="J663" s="94" t="s">
        <v>9887</v>
      </c>
      <c r="K663" s="94" t="s">
        <v>11407</v>
      </c>
      <c r="L663" s="29" t="s">
        <v>12925</v>
      </c>
      <c r="M663" s="30">
        <v>1</v>
      </c>
    </row>
    <row r="664" spans="1:13" ht="24.9" customHeight="1" x14ac:dyDescent="0.3">
      <c r="A664" s="25" t="s">
        <v>5847</v>
      </c>
      <c r="B664" s="26" t="s">
        <v>5841</v>
      </c>
      <c r="C664" s="26" t="s">
        <v>404</v>
      </c>
      <c r="D664" s="26">
        <v>1</v>
      </c>
      <c r="E664" s="27">
        <v>0</v>
      </c>
      <c r="F664" s="28">
        <v>71.91</v>
      </c>
      <c r="G664" s="27">
        <v>7.7300311861821402E-8</v>
      </c>
      <c r="H664" s="26">
        <v>2</v>
      </c>
      <c r="I664" s="90" t="s">
        <v>8856</v>
      </c>
      <c r="J664" s="94" t="s">
        <v>10376</v>
      </c>
      <c r="K664" s="94" t="s">
        <v>11894</v>
      </c>
      <c r="L664" s="29" t="s">
        <v>13414</v>
      </c>
      <c r="M664" s="30">
        <v>1</v>
      </c>
    </row>
    <row r="665" spans="1:13" ht="24.9" customHeight="1" x14ac:dyDescent="0.3">
      <c r="A665" s="25" t="s">
        <v>3418</v>
      </c>
      <c r="B665" s="26" t="s">
        <v>3412</v>
      </c>
      <c r="C665" s="26" t="s">
        <v>38</v>
      </c>
      <c r="D665" s="26">
        <v>1</v>
      </c>
      <c r="E665" s="27">
        <v>1E-3</v>
      </c>
      <c r="F665" s="28">
        <v>16.329999999999998</v>
      </c>
      <c r="G665" s="27">
        <v>3.49213688649751E-2</v>
      </c>
      <c r="H665" s="26">
        <v>2</v>
      </c>
      <c r="I665" s="90" t="s">
        <v>7482</v>
      </c>
      <c r="J665" s="94" t="s">
        <v>9000</v>
      </c>
      <c r="K665" s="94" t="s">
        <v>10520</v>
      </c>
      <c r="L665" s="29" t="s">
        <v>12038</v>
      </c>
      <c r="M665" s="30">
        <v>1</v>
      </c>
    </row>
    <row r="666" spans="1:13" ht="24.9" customHeight="1" x14ac:dyDescent="0.3">
      <c r="A666" s="25" t="s">
        <v>517</v>
      </c>
      <c r="B666" s="26" t="s">
        <v>509</v>
      </c>
      <c r="C666" s="26" t="s">
        <v>38</v>
      </c>
      <c r="D666" s="26">
        <v>1</v>
      </c>
      <c r="E666" s="27">
        <v>0</v>
      </c>
      <c r="F666" s="28">
        <v>63.22</v>
      </c>
      <c r="G666" s="27">
        <v>1.00050507229137E-6</v>
      </c>
      <c r="H666" s="26">
        <v>2</v>
      </c>
      <c r="I666" s="90" t="s">
        <v>8771</v>
      </c>
      <c r="J666" s="94" t="s">
        <v>10291</v>
      </c>
      <c r="K666" s="94" t="s">
        <v>11809</v>
      </c>
      <c r="L666" s="29" t="s">
        <v>13329</v>
      </c>
      <c r="M666" s="30">
        <v>1</v>
      </c>
    </row>
    <row r="667" spans="1:13" ht="24.9" customHeight="1" x14ac:dyDescent="0.3">
      <c r="A667" s="25" t="s">
        <v>1474</v>
      </c>
      <c r="B667" s="26" t="s">
        <v>1467</v>
      </c>
      <c r="C667" s="26" t="s">
        <v>371</v>
      </c>
      <c r="D667" s="26">
        <v>1</v>
      </c>
      <c r="E667" s="27">
        <v>0</v>
      </c>
      <c r="F667" s="28">
        <v>41.65</v>
      </c>
      <c r="G667" s="27">
        <v>6.8229156829446294E-5</v>
      </c>
      <c r="H667" s="26">
        <v>2</v>
      </c>
      <c r="I667" s="90" t="s">
        <v>8385</v>
      </c>
      <c r="J667" s="94" t="s">
        <v>9903</v>
      </c>
      <c r="K667" s="94" t="s">
        <v>11423</v>
      </c>
      <c r="L667" s="29" t="s">
        <v>12941</v>
      </c>
      <c r="M667" s="30">
        <v>1</v>
      </c>
    </row>
    <row r="668" spans="1:13" ht="24.9" customHeight="1" x14ac:dyDescent="0.3">
      <c r="A668" s="25" t="s">
        <v>4870</v>
      </c>
      <c r="B668" s="26" t="s">
        <v>4868</v>
      </c>
      <c r="C668" s="26" t="s">
        <v>371</v>
      </c>
      <c r="D668" s="26">
        <v>1</v>
      </c>
      <c r="E668" s="27">
        <v>0</v>
      </c>
      <c r="F668" s="28">
        <v>42.87</v>
      </c>
      <c r="G668" s="27">
        <v>5.93878824662882E-5</v>
      </c>
      <c r="H668" s="26">
        <v>2</v>
      </c>
      <c r="I668" s="90" t="s">
        <v>8419</v>
      </c>
      <c r="J668" s="94" t="s">
        <v>9937</v>
      </c>
      <c r="K668" s="94" t="s">
        <v>11457</v>
      </c>
      <c r="L668" s="29" t="s">
        <v>12975</v>
      </c>
      <c r="M668" s="30">
        <v>1</v>
      </c>
    </row>
    <row r="669" spans="1:13" ht="24.9" customHeight="1" x14ac:dyDescent="0.3">
      <c r="A669" s="25" t="s">
        <v>3834</v>
      </c>
      <c r="B669" s="26" t="s">
        <v>3828</v>
      </c>
      <c r="C669" s="26" t="s">
        <v>35</v>
      </c>
      <c r="D669" s="26">
        <v>1</v>
      </c>
      <c r="E669" s="27">
        <v>0</v>
      </c>
      <c r="F669" s="28">
        <v>27.44</v>
      </c>
      <c r="G669" s="27">
        <v>1.7987466757787101E-3</v>
      </c>
      <c r="H669" s="26">
        <v>2</v>
      </c>
      <c r="I669" s="90" t="s">
        <v>7905</v>
      </c>
      <c r="J669" s="94" t="s">
        <v>9423</v>
      </c>
      <c r="K669" s="94" t="s">
        <v>10943</v>
      </c>
      <c r="L669" s="29" t="s">
        <v>12461</v>
      </c>
      <c r="M669" s="30">
        <v>1</v>
      </c>
    </row>
    <row r="670" spans="1:13" ht="24.9" customHeight="1" x14ac:dyDescent="0.3">
      <c r="A670" s="25" t="s">
        <v>2550</v>
      </c>
      <c r="B670" s="26" t="s">
        <v>2548</v>
      </c>
      <c r="C670" s="26" t="s">
        <v>32</v>
      </c>
      <c r="D670" s="26">
        <v>1</v>
      </c>
      <c r="E670" s="27">
        <v>0</v>
      </c>
      <c r="F670" s="28">
        <v>60.1</v>
      </c>
      <c r="G670" s="27">
        <v>9.772372209558111E-7</v>
      </c>
      <c r="H670" s="26">
        <v>2</v>
      </c>
      <c r="I670" s="90" t="s">
        <v>8738</v>
      </c>
      <c r="J670" s="94" t="s">
        <v>10257</v>
      </c>
      <c r="K670" s="94" t="s">
        <v>11776</v>
      </c>
      <c r="L670" s="29" t="s">
        <v>13295</v>
      </c>
      <c r="M670" s="30">
        <v>1</v>
      </c>
    </row>
    <row r="671" spans="1:13" ht="24.9" customHeight="1" x14ac:dyDescent="0.3">
      <c r="A671" s="25" t="s">
        <v>6164</v>
      </c>
      <c r="B671" s="26" t="s">
        <v>6153</v>
      </c>
      <c r="C671" s="26" t="s">
        <v>4380</v>
      </c>
      <c r="D671" s="26">
        <v>1</v>
      </c>
      <c r="E671" s="27">
        <v>0</v>
      </c>
      <c r="F671" s="28">
        <v>55.1</v>
      </c>
      <c r="G671" s="27">
        <v>3.0829750093074101E-6</v>
      </c>
      <c r="H671" s="26">
        <v>2</v>
      </c>
      <c r="I671" s="90" t="s">
        <v>8665</v>
      </c>
      <c r="J671" s="94" t="s">
        <v>10184</v>
      </c>
      <c r="K671" s="94" t="s">
        <v>11703</v>
      </c>
      <c r="L671" s="29" t="s">
        <v>13222</v>
      </c>
      <c r="M671" s="30">
        <v>1</v>
      </c>
    </row>
    <row r="672" spans="1:13" ht="24.9" customHeight="1" x14ac:dyDescent="0.3">
      <c r="A672" s="25" t="s">
        <v>2064</v>
      </c>
      <c r="B672" s="26" t="s">
        <v>2042</v>
      </c>
      <c r="C672" s="26" t="s">
        <v>38</v>
      </c>
      <c r="D672" s="26">
        <v>1</v>
      </c>
      <c r="E672" s="27">
        <v>1E-3</v>
      </c>
      <c r="F672" s="28">
        <v>18.84</v>
      </c>
      <c r="G672" s="27">
        <v>2.67765032067027E-2</v>
      </c>
      <c r="H672" s="26">
        <v>2</v>
      </c>
      <c r="I672" s="90" t="s">
        <v>7587</v>
      </c>
      <c r="J672" s="94" t="s">
        <v>9105</v>
      </c>
      <c r="K672" s="94" t="s">
        <v>10625</v>
      </c>
      <c r="L672" s="29" t="s">
        <v>12143</v>
      </c>
      <c r="M672" s="30">
        <v>1</v>
      </c>
    </row>
    <row r="673" spans="1:13" ht="24.9" customHeight="1" x14ac:dyDescent="0.3">
      <c r="A673" s="25" t="s">
        <v>7184</v>
      </c>
      <c r="B673" s="26" t="s">
        <v>7171</v>
      </c>
      <c r="C673" s="26" t="s">
        <v>35</v>
      </c>
      <c r="D673" s="26">
        <v>1</v>
      </c>
      <c r="E673" s="27">
        <v>0</v>
      </c>
      <c r="F673" s="28">
        <v>75.58</v>
      </c>
      <c r="G673" s="27">
        <v>2.7603871964037898E-8</v>
      </c>
      <c r="H673" s="26">
        <v>2</v>
      </c>
      <c r="I673" s="90" t="s">
        <v>8888</v>
      </c>
      <c r="J673" s="94" t="s">
        <v>10408</v>
      </c>
      <c r="K673" s="94" t="s">
        <v>11926</v>
      </c>
      <c r="L673" s="29" t="s">
        <v>13446</v>
      </c>
      <c r="M673" s="30">
        <v>1</v>
      </c>
    </row>
    <row r="674" spans="1:13" ht="24.9" customHeight="1" x14ac:dyDescent="0.3">
      <c r="A674" s="25" t="s">
        <v>1072</v>
      </c>
      <c r="B674" s="26" t="s">
        <v>1053</v>
      </c>
      <c r="C674" s="26" t="s">
        <v>35</v>
      </c>
      <c r="D674" s="26">
        <v>1</v>
      </c>
      <c r="E674" s="27">
        <v>0</v>
      </c>
      <c r="F674" s="28">
        <v>30.52</v>
      </c>
      <c r="G674" s="27">
        <v>1.46380741986264E-3</v>
      </c>
      <c r="H674" s="26">
        <v>3</v>
      </c>
      <c r="I674" s="90" t="s">
        <v>8016</v>
      </c>
      <c r="J674" s="94" t="s">
        <v>9534</v>
      </c>
      <c r="K674" s="94" t="s">
        <v>11054</v>
      </c>
      <c r="L674" s="29" t="s">
        <v>12572</v>
      </c>
      <c r="M674" s="30">
        <v>2</v>
      </c>
    </row>
    <row r="675" spans="1:13" ht="24.9" customHeight="1" x14ac:dyDescent="0.3">
      <c r="A675" s="25" t="s">
        <v>5412</v>
      </c>
      <c r="B675" s="26" t="s">
        <v>5399</v>
      </c>
      <c r="C675" s="26" t="s">
        <v>56</v>
      </c>
      <c r="D675" s="26">
        <v>1</v>
      </c>
      <c r="E675" s="27">
        <v>1E-3</v>
      </c>
      <c r="F675" s="28">
        <v>33.590000000000003</v>
      </c>
      <c r="G675" s="27">
        <v>4.3648568419405598E-4</v>
      </c>
      <c r="H675" s="26">
        <v>2</v>
      </c>
      <c r="I675" s="90" t="s">
        <v>8139</v>
      </c>
      <c r="J675" s="94" t="s">
        <v>9657</v>
      </c>
      <c r="K675" s="94" t="s">
        <v>11177</v>
      </c>
      <c r="L675" s="29" t="s">
        <v>12695</v>
      </c>
      <c r="M675" s="30">
        <v>1</v>
      </c>
    </row>
    <row r="676" spans="1:13" ht="24.9" customHeight="1" x14ac:dyDescent="0.3">
      <c r="A676" s="25" t="s">
        <v>4376</v>
      </c>
      <c r="B676" s="26" t="s">
        <v>4344</v>
      </c>
      <c r="C676" s="26" t="s">
        <v>693</v>
      </c>
      <c r="D676" s="26">
        <v>1</v>
      </c>
      <c r="E676" s="27">
        <v>0</v>
      </c>
      <c r="F676" s="28">
        <v>59.55</v>
      </c>
      <c r="G676" s="27">
        <v>2.6065608158666498E-6</v>
      </c>
      <c r="H676" s="26">
        <v>2</v>
      </c>
      <c r="I676" s="90" t="s">
        <v>8728</v>
      </c>
      <c r="J676" s="94" t="s">
        <v>10247</v>
      </c>
      <c r="K676" s="94" t="s">
        <v>11766</v>
      </c>
      <c r="L676" s="29" t="s">
        <v>13285</v>
      </c>
      <c r="M676" s="30">
        <v>1</v>
      </c>
    </row>
    <row r="677" spans="1:13" ht="24.9" customHeight="1" x14ac:dyDescent="0.3">
      <c r="A677" s="25" t="s">
        <v>1444</v>
      </c>
      <c r="B677" s="26" t="s">
        <v>1427</v>
      </c>
      <c r="C677" s="26" t="s">
        <v>38</v>
      </c>
      <c r="D677" s="26">
        <v>1</v>
      </c>
      <c r="E677" s="27">
        <v>0</v>
      </c>
      <c r="F677" s="28">
        <v>21.59</v>
      </c>
      <c r="G677" s="27">
        <v>1.0401387090248499E-2</v>
      </c>
      <c r="H677" s="26">
        <v>3</v>
      </c>
      <c r="I677" s="90" t="s">
        <v>7690</v>
      </c>
      <c r="J677" s="94" t="s">
        <v>9208</v>
      </c>
      <c r="K677" s="94" t="s">
        <v>10728</v>
      </c>
      <c r="L677" s="29" t="s">
        <v>12246</v>
      </c>
      <c r="M677" s="30">
        <v>1</v>
      </c>
    </row>
    <row r="678" spans="1:13" ht="24.9" customHeight="1" x14ac:dyDescent="0.3">
      <c r="A678" s="25" t="s">
        <v>6037</v>
      </c>
      <c r="B678" s="26" t="s">
        <v>6028</v>
      </c>
      <c r="C678" s="26" t="s">
        <v>371</v>
      </c>
      <c r="D678" s="26">
        <v>1</v>
      </c>
      <c r="E678" s="27">
        <v>1E-3</v>
      </c>
      <c r="F678" s="28">
        <v>84.52</v>
      </c>
      <c r="G678" s="27">
        <v>4.7679727921914296E-9</v>
      </c>
      <c r="H678" s="26">
        <v>2</v>
      </c>
      <c r="I678" s="90" t="s">
        <v>8915</v>
      </c>
      <c r="J678" s="94" t="s">
        <v>10435</v>
      </c>
      <c r="K678" s="94" t="s">
        <v>11953</v>
      </c>
      <c r="L678" s="29" t="s">
        <v>13473</v>
      </c>
      <c r="M678" s="30">
        <v>1</v>
      </c>
    </row>
    <row r="679" spans="1:13" ht="24.9" customHeight="1" x14ac:dyDescent="0.3">
      <c r="A679" s="25" t="s">
        <v>3884</v>
      </c>
      <c r="B679" s="26" t="s">
        <v>3870</v>
      </c>
      <c r="C679" s="26" t="s">
        <v>38</v>
      </c>
      <c r="D679" s="26">
        <v>1</v>
      </c>
      <c r="E679" s="27">
        <v>2E-3</v>
      </c>
      <c r="F679" s="28">
        <v>21.32</v>
      </c>
      <c r="G679" s="27">
        <v>1.0699611336872E-2</v>
      </c>
      <c r="H679" s="26">
        <v>2</v>
      </c>
      <c r="I679" s="90" t="s">
        <v>7683</v>
      </c>
      <c r="J679" s="94" t="s">
        <v>9201</v>
      </c>
      <c r="K679" s="94" t="s">
        <v>10721</v>
      </c>
      <c r="L679" s="29" t="s">
        <v>12239</v>
      </c>
      <c r="M679" s="30">
        <v>1</v>
      </c>
    </row>
    <row r="680" spans="1:13" ht="24.9" customHeight="1" x14ac:dyDescent="0.3">
      <c r="A680" s="25" t="s">
        <v>5069</v>
      </c>
      <c r="B680" s="26" t="s">
        <v>5058</v>
      </c>
      <c r="C680" s="26" t="s">
        <v>56</v>
      </c>
      <c r="D680" s="26">
        <v>1</v>
      </c>
      <c r="E680" s="27">
        <v>1E-3</v>
      </c>
      <c r="F680" s="28">
        <v>14.72</v>
      </c>
      <c r="G680" s="27">
        <v>3.3728730865886902E-2</v>
      </c>
      <c r="H680" s="26">
        <v>3</v>
      </c>
      <c r="I680" s="90" t="s">
        <v>7431</v>
      </c>
      <c r="J680" s="94" t="s">
        <v>8949</v>
      </c>
      <c r="K680" s="94" t="s">
        <v>10469</v>
      </c>
      <c r="L680" s="29" t="s">
        <v>11987</v>
      </c>
      <c r="M680" s="30">
        <v>1</v>
      </c>
    </row>
    <row r="681" spans="1:13" ht="24.9" customHeight="1" x14ac:dyDescent="0.3">
      <c r="A681" s="25" t="s">
        <v>2162</v>
      </c>
      <c r="B681" s="26" t="s">
        <v>2152</v>
      </c>
      <c r="C681" s="26" t="s">
        <v>56</v>
      </c>
      <c r="D681" s="26">
        <v>1</v>
      </c>
      <c r="E681" s="27">
        <v>0</v>
      </c>
      <c r="F681" s="28">
        <v>28.01</v>
      </c>
      <c r="G681" s="27">
        <v>1.57750231168731E-3</v>
      </c>
      <c r="H681" s="26">
        <v>2</v>
      </c>
      <c r="I681" s="90" t="s">
        <v>7926</v>
      </c>
      <c r="J681" s="94" t="s">
        <v>9444</v>
      </c>
      <c r="K681" s="94" t="s">
        <v>10964</v>
      </c>
      <c r="L681" s="29" t="s">
        <v>12482</v>
      </c>
      <c r="M681" s="30">
        <v>1</v>
      </c>
    </row>
    <row r="682" spans="1:13" ht="24.9" customHeight="1" x14ac:dyDescent="0.3">
      <c r="A682" s="25" t="s">
        <v>3489</v>
      </c>
      <c r="B682" s="26" t="s">
        <v>3481</v>
      </c>
      <c r="C682" s="26" t="s">
        <v>38</v>
      </c>
      <c r="D682" s="26">
        <v>1</v>
      </c>
      <c r="E682" s="27">
        <v>0</v>
      </c>
      <c r="F682" s="28">
        <v>35.47</v>
      </c>
      <c r="G682" s="27">
        <v>6.2434218625714302E-4</v>
      </c>
      <c r="H682" s="26">
        <v>2</v>
      </c>
      <c r="I682" s="90" t="s">
        <v>8215</v>
      </c>
      <c r="J682" s="94" t="s">
        <v>9733</v>
      </c>
      <c r="K682" s="94" t="s">
        <v>11253</v>
      </c>
      <c r="L682" s="29" t="s">
        <v>12771</v>
      </c>
      <c r="M682" s="30">
        <v>1</v>
      </c>
    </row>
    <row r="683" spans="1:13" ht="24.9" customHeight="1" x14ac:dyDescent="0.3">
      <c r="A683" s="25" t="s">
        <v>6551</v>
      </c>
      <c r="B683" s="26" t="s">
        <v>6549</v>
      </c>
      <c r="C683" s="26" t="s">
        <v>32</v>
      </c>
      <c r="D683" s="26">
        <v>1</v>
      </c>
      <c r="E683" s="27">
        <v>1E-3</v>
      </c>
      <c r="F683" s="28">
        <v>39.86</v>
      </c>
      <c r="G683" s="27">
        <v>1.60078017893017E-4</v>
      </c>
      <c r="H683" s="26">
        <v>2</v>
      </c>
      <c r="I683" s="90" t="s">
        <v>8341</v>
      </c>
      <c r="J683" s="94" t="s">
        <v>9859</v>
      </c>
      <c r="K683" s="94" t="s">
        <v>11379</v>
      </c>
      <c r="L683" s="29" t="s">
        <v>12897</v>
      </c>
      <c r="M683" s="30">
        <v>1</v>
      </c>
    </row>
    <row r="684" spans="1:13" ht="24.9" customHeight="1" x14ac:dyDescent="0.3">
      <c r="A684" s="25" t="s">
        <v>2029</v>
      </c>
      <c r="B684" s="26" t="s">
        <v>2002</v>
      </c>
      <c r="C684" s="26" t="s">
        <v>56</v>
      </c>
      <c r="D684" s="26">
        <v>1</v>
      </c>
      <c r="E684" s="27">
        <v>0</v>
      </c>
      <c r="F684" s="28">
        <v>48.96</v>
      </c>
      <c r="G684" s="27">
        <v>1.26756431524895E-5</v>
      </c>
      <c r="H684" s="26">
        <v>2</v>
      </c>
      <c r="I684" s="90" t="s">
        <v>8539</v>
      </c>
      <c r="J684" s="94" t="s">
        <v>10057</v>
      </c>
      <c r="K684" s="94" t="s">
        <v>11577</v>
      </c>
      <c r="L684" s="29" t="s">
        <v>13095</v>
      </c>
      <c r="M684" s="30">
        <v>1</v>
      </c>
    </row>
    <row r="685" spans="1:13" ht="24.9" customHeight="1" x14ac:dyDescent="0.3">
      <c r="A685" s="25" t="s">
        <v>7117</v>
      </c>
      <c r="B685" s="26" t="s">
        <v>7116</v>
      </c>
      <c r="C685" s="26" t="s">
        <v>20</v>
      </c>
      <c r="D685" s="26">
        <v>1</v>
      </c>
      <c r="E685" s="27">
        <v>0</v>
      </c>
      <c r="F685" s="28">
        <v>43.5</v>
      </c>
      <c r="G685" s="27">
        <v>9.1570136390947397E-5</v>
      </c>
      <c r="H685" s="26">
        <v>2</v>
      </c>
      <c r="I685" s="90" t="s">
        <v>8432</v>
      </c>
      <c r="J685" s="94" t="s">
        <v>9950</v>
      </c>
      <c r="K685" s="94" t="s">
        <v>11470</v>
      </c>
      <c r="L685" s="29" t="s">
        <v>12988</v>
      </c>
      <c r="M685" s="30">
        <v>1</v>
      </c>
    </row>
    <row r="686" spans="1:13" ht="24.9" customHeight="1" x14ac:dyDescent="0.3">
      <c r="A686" s="25" t="s">
        <v>237</v>
      </c>
      <c r="B686" s="26" t="s">
        <v>230</v>
      </c>
      <c r="C686" s="26" t="s">
        <v>35</v>
      </c>
      <c r="D686" s="26">
        <v>1</v>
      </c>
      <c r="E686" s="27">
        <v>1E-3</v>
      </c>
      <c r="F686" s="28">
        <v>18.54</v>
      </c>
      <c r="G686" s="27">
        <v>2.5192571806307101E-2</v>
      </c>
      <c r="H686" s="26">
        <v>2</v>
      </c>
      <c r="I686" s="90" t="s">
        <v>7574</v>
      </c>
      <c r="J686" s="94" t="s">
        <v>9092</v>
      </c>
      <c r="K686" s="94" t="s">
        <v>10612</v>
      </c>
      <c r="L686" s="29" t="s">
        <v>12130</v>
      </c>
      <c r="M686" s="30">
        <v>1</v>
      </c>
    </row>
    <row r="687" spans="1:13" ht="24.9" customHeight="1" x14ac:dyDescent="0.3">
      <c r="A687" s="25" t="s">
        <v>5544</v>
      </c>
      <c r="B687" s="26" t="s">
        <v>5538</v>
      </c>
      <c r="C687" s="26" t="s">
        <v>5546</v>
      </c>
      <c r="D687" s="26">
        <v>1</v>
      </c>
      <c r="E687" s="27">
        <v>0</v>
      </c>
      <c r="F687" s="28">
        <v>40.74</v>
      </c>
      <c r="G687" s="27">
        <v>1.2650021366464101E-4</v>
      </c>
      <c r="H687" s="26">
        <v>2</v>
      </c>
      <c r="I687" s="90" t="s">
        <v>8365</v>
      </c>
      <c r="J687" s="94" t="s">
        <v>9883</v>
      </c>
      <c r="K687" s="94" t="s">
        <v>11403</v>
      </c>
      <c r="L687" s="29" t="s">
        <v>12921</v>
      </c>
      <c r="M687" s="30">
        <v>1</v>
      </c>
    </row>
    <row r="688" spans="1:13" ht="24.9" customHeight="1" x14ac:dyDescent="0.3">
      <c r="A688" s="25" t="s">
        <v>4328</v>
      </c>
      <c r="B688" s="26" t="s">
        <v>4307</v>
      </c>
      <c r="C688" s="26" t="s">
        <v>32</v>
      </c>
      <c r="D688" s="26">
        <v>1</v>
      </c>
      <c r="E688" s="27">
        <v>0</v>
      </c>
      <c r="F688" s="28">
        <v>24.82</v>
      </c>
      <c r="G688" s="27">
        <v>6.4273893874604304E-3</v>
      </c>
      <c r="H688" s="26">
        <v>3</v>
      </c>
      <c r="I688" s="90" t="s">
        <v>7815</v>
      </c>
      <c r="J688" s="94" t="s">
        <v>9333</v>
      </c>
      <c r="K688" s="94" t="s">
        <v>10853</v>
      </c>
      <c r="L688" s="29" t="s">
        <v>12371</v>
      </c>
      <c r="M688" s="30">
        <v>1</v>
      </c>
    </row>
    <row r="689" spans="1:13" ht="24.9" customHeight="1" x14ac:dyDescent="0.3">
      <c r="A689" s="25" t="s">
        <v>930</v>
      </c>
      <c r="B689" s="26" t="s">
        <v>929</v>
      </c>
      <c r="C689" s="26" t="s">
        <v>934</v>
      </c>
      <c r="D689" s="26">
        <v>1</v>
      </c>
      <c r="E689" s="27">
        <v>0</v>
      </c>
      <c r="F689" s="28">
        <v>59.43</v>
      </c>
      <c r="G689" s="27">
        <v>1.4253122344514599E-6</v>
      </c>
      <c r="H689" s="26">
        <v>2</v>
      </c>
      <c r="I689" s="90" t="s">
        <v>8727</v>
      </c>
      <c r="J689" s="94" t="s">
        <v>10246</v>
      </c>
      <c r="K689" s="94" t="s">
        <v>11765</v>
      </c>
      <c r="L689" s="29" t="s">
        <v>13284</v>
      </c>
      <c r="M689" s="30">
        <v>1</v>
      </c>
    </row>
    <row r="690" spans="1:13" ht="24.9" customHeight="1" x14ac:dyDescent="0.3">
      <c r="A690" s="31" t="s">
        <v>5361</v>
      </c>
      <c r="B690" s="32" t="s">
        <v>5354</v>
      </c>
      <c r="C690" s="32" t="s">
        <v>114</v>
      </c>
      <c r="D690" s="32">
        <v>1</v>
      </c>
      <c r="E690" s="33">
        <v>0</v>
      </c>
      <c r="F690" s="34">
        <v>49.14</v>
      </c>
      <c r="G690" s="33">
        <v>2.92557503741968E-5</v>
      </c>
      <c r="H690" s="32">
        <v>2</v>
      </c>
      <c r="I690" s="91" t="s">
        <v>8546</v>
      </c>
      <c r="J690" s="95" t="s">
        <v>10064</v>
      </c>
      <c r="K690" s="95" t="s">
        <v>11584</v>
      </c>
      <c r="L690" s="35" t="s">
        <v>13102</v>
      </c>
      <c r="M690" s="36">
        <v>1</v>
      </c>
    </row>
    <row r="691" spans="1:13" ht="24.9" customHeight="1" x14ac:dyDescent="0.3">
      <c r="A691" s="25" t="s">
        <v>736</v>
      </c>
      <c r="B691" s="26" t="s">
        <v>726</v>
      </c>
      <c r="C691" s="26" t="s">
        <v>506</v>
      </c>
      <c r="D691" s="26">
        <v>1</v>
      </c>
      <c r="E691" s="27">
        <v>0</v>
      </c>
      <c r="F691" s="28">
        <v>40.58</v>
      </c>
      <c r="G691" s="27">
        <v>1.04998053027292E-4</v>
      </c>
      <c r="H691" s="26">
        <v>2</v>
      </c>
      <c r="I691" s="90" t="s">
        <v>8355</v>
      </c>
      <c r="J691" s="94" t="s">
        <v>9873</v>
      </c>
      <c r="K691" s="94" t="s">
        <v>11393</v>
      </c>
      <c r="L691" s="29" t="s">
        <v>12911</v>
      </c>
      <c r="M691" s="30">
        <v>1</v>
      </c>
    </row>
    <row r="692" spans="1:13" ht="24.9" customHeight="1" x14ac:dyDescent="0.3">
      <c r="A692" s="25" t="s">
        <v>5439</v>
      </c>
      <c r="B692" s="26" t="s">
        <v>5437</v>
      </c>
      <c r="C692" s="26" t="s">
        <v>56</v>
      </c>
      <c r="D692" s="26">
        <v>1</v>
      </c>
      <c r="E692" s="27">
        <v>0</v>
      </c>
      <c r="F692" s="28">
        <v>39.840000000000003</v>
      </c>
      <c r="G692" s="27">
        <v>1.03507067439552E-4</v>
      </c>
      <c r="H692" s="26">
        <v>2</v>
      </c>
      <c r="I692" s="90" t="s">
        <v>8339</v>
      </c>
      <c r="J692" s="94" t="s">
        <v>9857</v>
      </c>
      <c r="K692" s="94" t="s">
        <v>11377</v>
      </c>
      <c r="L692" s="29" t="s">
        <v>12895</v>
      </c>
      <c r="M692" s="30">
        <v>1</v>
      </c>
    </row>
    <row r="693" spans="1:13" ht="24.9" customHeight="1" x14ac:dyDescent="0.3">
      <c r="A693" s="25" t="s">
        <v>3632</v>
      </c>
      <c r="B693" s="26" t="s">
        <v>3628</v>
      </c>
      <c r="C693" s="26" t="s">
        <v>32</v>
      </c>
      <c r="D693" s="26">
        <v>1</v>
      </c>
      <c r="E693" s="27">
        <v>1E-3</v>
      </c>
      <c r="F693" s="28">
        <v>25.3</v>
      </c>
      <c r="G693" s="27">
        <v>2.9442182767779402E-3</v>
      </c>
      <c r="H693" s="26">
        <v>2</v>
      </c>
      <c r="I693" s="90" t="s">
        <v>7836</v>
      </c>
      <c r="J693" s="94" t="s">
        <v>9354</v>
      </c>
      <c r="K693" s="94" t="s">
        <v>10874</v>
      </c>
      <c r="L693" s="29" t="s">
        <v>12392</v>
      </c>
      <c r="M693" s="30">
        <v>1</v>
      </c>
    </row>
    <row r="694" spans="1:13" ht="24.9" customHeight="1" x14ac:dyDescent="0.3">
      <c r="A694" s="31" t="s">
        <v>3743</v>
      </c>
      <c r="B694" s="32" t="s">
        <v>3741</v>
      </c>
      <c r="C694" s="32" t="s">
        <v>404</v>
      </c>
      <c r="D694" s="32">
        <v>1</v>
      </c>
      <c r="E694" s="33">
        <v>0</v>
      </c>
      <c r="F694" s="34">
        <v>41.51</v>
      </c>
      <c r="G694" s="33">
        <v>7.0464439921093702E-5</v>
      </c>
      <c r="H694" s="32">
        <v>3</v>
      </c>
      <c r="I694" s="91" t="s">
        <v>8380</v>
      </c>
      <c r="J694" s="95" t="s">
        <v>9898</v>
      </c>
      <c r="K694" s="95" t="s">
        <v>11418</v>
      </c>
      <c r="L694" s="35" t="s">
        <v>12936</v>
      </c>
      <c r="M694" s="36">
        <v>1</v>
      </c>
    </row>
    <row r="695" spans="1:13" ht="24.9" customHeight="1" x14ac:dyDescent="0.3">
      <c r="A695" s="25" t="s">
        <v>493</v>
      </c>
      <c r="B695" s="26" t="s">
        <v>485</v>
      </c>
      <c r="C695" s="26" t="s">
        <v>371</v>
      </c>
      <c r="D695" s="26">
        <v>1</v>
      </c>
      <c r="E695" s="27">
        <v>0</v>
      </c>
      <c r="F695" s="28">
        <v>60.28</v>
      </c>
      <c r="G695" s="27">
        <v>1.9220021141980598E-6</v>
      </c>
      <c r="H695" s="26">
        <v>2</v>
      </c>
      <c r="I695" s="90" t="s">
        <v>8742</v>
      </c>
      <c r="J695" s="94" t="s">
        <v>10261</v>
      </c>
      <c r="K695" s="94" t="s">
        <v>11780</v>
      </c>
      <c r="L695" s="29" t="s">
        <v>13299</v>
      </c>
      <c r="M695" s="30">
        <v>1</v>
      </c>
    </row>
    <row r="696" spans="1:13" ht="24.9" customHeight="1" x14ac:dyDescent="0.3">
      <c r="A696" s="25" t="s">
        <v>5431</v>
      </c>
      <c r="B696" s="26" t="s">
        <v>5429</v>
      </c>
      <c r="C696" s="26" t="s">
        <v>4380</v>
      </c>
      <c r="D696" s="26">
        <v>1</v>
      </c>
      <c r="E696" s="27">
        <v>0</v>
      </c>
      <c r="F696" s="28">
        <v>53.87</v>
      </c>
      <c r="G696" s="27">
        <v>4.09232394067395E-6</v>
      </c>
      <c r="H696" s="26">
        <v>2</v>
      </c>
      <c r="I696" s="90" t="s">
        <v>8648</v>
      </c>
      <c r="J696" s="94" t="s">
        <v>10167</v>
      </c>
      <c r="K696" s="94" t="s">
        <v>11686</v>
      </c>
      <c r="L696" s="29" t="s">
        <v>13205</v>
      </c>
      <c r="M696" s="30">
        <v>1</v>
      </c>
    </row>
    <row r="697" spans="1:13" ht="24.9" customHeight="1" x14ac:dyDescent="0.3">
      <c r="A697" s="31" t="s">
        <v>1093</v>
      </c>
      <c r="B697" s="32" t="s">
        <v>1087</v>
      </c>
      <c r="C697" s="32" t="s">
        <v>32</v>
      </c>
      <c r="D697" s="32">
        <v>1</v>
      </c>
      <c r="E697" s="33">
        <v>0</v>
      </c>
      <c r="F697" s="34">
        <v>49.16</v>
      </c>
      <c r="G697" s="33">
        <v>1.21051452336809E-5</v>
      </c>
      <c r="H697" s="32">
        <v>2</v>
      </c>
      <c r="I697" s="91" t="s">
        <v>8548</v>
      </c>
      <c r="J697" s="95" t="s">
        <v>10066</v>
      </c>
      <c r="K697" s="95" t="s">
        <v>11586</v>
      </c>
      <c r="L697" s="35" t="s">
        <v>13104</v>
      </c>
      <c r="M697" s="36">
        <v>1</v>
      </c>
    </row>
    <row r="698" spans="1:13" ht="24.9" customHeight="1" x14ac:dyDescent="0.3">
      <c r="A698" s="25" t="s">
        <v>1119</v>
      </c>
      <c r="B698" s="26" t="s">
        <v>1099</v>
      </c>
      <c r="C698" s="26" t="s">
        <v>114</v>
      </c>
      <c r="D698" s="26">
        <v>1</v>
      </c>
      <c r="E698" s="27">
        <v>0</v>
      </c>
      <c r="F698" s="28">
        <v>46.7</v>
      </c>
      <c r="G698" s="27">
        <v>2.9931469253031199E-5</v>
      </c>
      <c r="H698" s="26">
        <v>2</v>
      </c>
      <c r="I698" s="90" t="s">
        <v>8487</v>
      </c>
      <c r="J698" s="94" t="s">
        <v>10005</v>
      </c>
      <c r="K698" s="94" t="s">
        <v>11525</v>
      </c>
      <c r="L698" s="29" t="s">
        <v>13043</v>
      </c>
      <c r="M698" s="30">
        <v>1</v>
      </c>
    </row>
    <row r="699" spans="1:13" ht="24.9" customHeight="1" x14ac:dyDescent="0.3">
      <c r="A699" s="25" t="s">
        <v>3197</v>
      </c>
      <c r="B699" s="26" t="s">
        <v>3186</v>
      </c>
      <c r="C699" s="26" t="s">
        <v>20</v>
      </c>
      <c r="D699" s="26">
        <v>1</v>
      </c>
      <c r="E699" s="27">
        <v>1E-3</v>
      </c>
      <c r="F699" s="28">
        <v>23.27</v>
      </c>
      <c r="G699" s="27">
        <v>7.3001485591527703E-3</v>
      </c>
      <c r="H699" s="26">
        <v>2</v>
      </c>
      <c r="I699" s="90" t="s">
        <v>7751</v>
      </c>
      <c r="J699" s="94" t="s">
        <v>9269</v>
      </c>
      <c r="K699" s="94" t="s">
        <v>10789</v>
      </c>
      <c r="L699" s="29" t="s">
        <v>12307</v>
      </c>
      <c r="M699" s="30">
        <v>1</v>
      </c>
    </row>
    <row r="700" spans="1:13" ht="24.9" customHeight="1" x14ac:dyDescent="0.3">
      <c r="A700" s="25" t="s">
        <v>3165</v>
      </c>
      <c r="B700" s="26" t="s">
        <v>3163</v>
      </c>
      <c r="C700" s="26" t="s">
        <v>20</v>
      </c>
      <c r="D700" s="26">
        <v>1</v>
      </c>
      <c r="E700" s="27">
        <v>1E-3</v>
      </c>
      <c r="F700" s="28">
        <v>21.09</v>
      </c>
      <c r="G700" s="27">
        <v>7.7619350497904098E-3</v>
      </c>
      <c r="H700" s="26">
        <v>2</v>
      </c>
      <c r="I700" s="90" t="s">
        <v>7679</v>
      </c>
      <c r="J700" s="94" t="s">
        <v>9197</v>
      </c>
      <c r="K700" s="94" t="s">
        <v>10717</v>
      </c>
      <c r="L700" s="29" t="s">
        <v>12235</v>
      </c>
      <c r="M700" s="30">
        <v>1</v>
      </c>
    </row>
    <row r="701" spans="1:13" ht="24.9" customHeight="1" x14ac:dyDescent="0.3">
      <c r="A701" s="25" t="s">
        <v>6137</v>
      </c>
      <c r="B701" s="26" t="s">
        <v>6136</v>
      </c>
      <c r="C701" s="26" t="s">
        <v>114</v>
      </c>
      <c r="D701" s="26">
        <v>1</v>
      </c>
      <c r="E701" s="27">
        <v>0</v>
      </c>
      <c r="F701" s="28">
        <v>23.84</v>
      </c>
      <c r="G701" s="27">
        <v>4.3369987708966997E-3</v>
      </c>
      <c r="H701" s="26">
        <v>2</v>
      </c>
      <c r="I701" s="90" t="s">
        <v>7776</v>
      </c>
      <c r="J701" s="94" t="s">
        <v>9294</v>
      </c>
      <c r="K701" s="94" t="s">
        <v>10814</v>
      </c>
      <c r="L701" s="29" t="s">
        <v>12332</v>
      </c>
      <c r="M701" s="30">
        <v>1</v>
      </c>
    </row>
    <row r="702" spans="1:13" ht="24.9" customHeight="1" x14ac:dyDescent="0.3">
      <c r="A702" s="25" t="s">
        <v>3205</v>
      </c>
      <c r="B702" s="26" t="s">
        <v>3199</v>
      </c>
      <c r="C702" s="26" t="s">
        <v>136</v>
      </c>
      <c r="D702" s="26">
        <v>1</v>
      </c>
      <c r="E702" s="27">
        <v>0</v>
      </c>
      <c r="F702" s="28">
        <v>42.49</v>
      </c>
      <c r="G702" s="27">
        <v>5.6230248698346302E-5</v>
      </c>
      <c r="H702" s="26">
        <v>2</v>
      </c>
      <c r="I702" s="90" t="s">
        <v>8403</v>
      </c>
      <c r="J702" s="94" t="s">
        <v>9921</v>
      </c>
      <c r="K702" s="94" t="s">
        <v>11441</v>
      </c>
      <c r="L702" s="29" t="s">
        <v>12959</v>
      </c>
      <c r="M702" s="30">
        <v>1</v>
      </c>
    </row>
    <row r="703" spans="1:13" ht="24.9" customHeight="1" x14ac:dyDescent="0.3">
      <c r="A703" s="25" t="s">
        <v>910</v>
      </c>
      <c r="B703" s="26" t="s">
        <v>874</v>
      </c>
      <c r="C703" s="26" t="s">
        <v>912</v>
      </c>
      <c r="D703" s="26">
        <v>1</v>
      </c>
      <c r="E703" s="27">
        <v>0</v>
      </c>
      <c r="F703" s="28">
        <v>19.39</v>
      </c>
      <c r="G703" s="27">
        <v>1.1508003889444399E-2</v>
      </c>
      <c r="H703" s="26">
        <v>2</v>
      </c>
      <c r="I703" s="90" t="s">
        <v>7610</v>
      </c>
      <c r="J703" s="94" t="s">
        <v>9128</v>
      </c>
      <c r="K703" s="94" t="s">
        <v>10648</v>
      </c>
      <c r="L703" s="29" t="s">
        <v>12166</v>
      </c>
      <c r="M703" s="30">
        <v>1</v>
      </c>
    </row>
    <row r="704" spans="1:13" ht="24.9" customHeight="1" x14ac:dyDescent="0.3">
      <c r="A704" s="25" t="s">
        <v>5837</v>
      </c>
      <c r="B704" s="26" t="s">
        <v>5830</v>
      </c>
      <c r="C704" s="26" t="s">
        <v>106</v>
      </c>
      <c r="D704" s="26">
        <v>1</v>
      </c>
      <c r="E704" s="27">
        <v>0</v>
      </c>
      <c r="F704" s="28">
        <v>41.85</v>
      </c>
      <c r="G704" s="27">
        <v>6.5158338922614896E-5</v>
      </c>
      <c r="H704" s="26">
        <v>2</v>
      </c>
      <c r="I704" s="90" t="s">
        <v>8388</v>
      </c>
      <c r="J704" s="94" t="s">
        <v>9906</v>
      </c>
      <c r="K704" s="94" t="s">
        <v>11426</v>
      </c>
      <c r="L704" s="29" t="s">
        <v>12944</v>
      </c>
      <c r="M704" s="30">
        <v>1</v>
      </c>
    </row>
    <row r="705" spans="1:13" ht="24.9" customHeight="1" x14ac:dyDescent="0.3">
      <c r="A705" s="25" t="s">
        <v>1749</v>
      </c>
      <c r="B705" s="26" t="s">
        <v>1739</v>
      </c>
      <c r="C705" s="26" t="s">
        <v>106</v>
      </c>
      <c r="D705" s="26">
        <v>1</v>
      </c>
      <c r="E705" s="27">
        <v>0</v>
      </c>
      <c r="F705" s="28">
        <v>48.65</v>
      </c>
      <c r="G705" s="27">
        <v>2.31979133220117E-5</v>
      </c>
      <c r="H705" s="26">
        <v>2</v>
      </c>
      <c r="I705" s="90" t="s">
        <v>8528</v>
      </c>
      <c r="J705" s="94" t="s">
        <v>10046</v>
      </c>
      <c r="K705" s="94" t="s">
        <v>11566</v>
      </c>
      <c r="L705" s="29" t="s">
        <v>13084</v>
      </c>
      <c r="M705" s="30">
        <v>1</v>
      </c>
    </row>
    <row r="706" spans="1:13" ht="24.9" customHeight="1" x14ac:dyDescent="0.3">
      <c r="A706" s="25" t="s">
        <v>1785</v>
      </c>
      <c r="B706" s="26" t="s">
        <v>1780</v>
      </c>
      <c r="C706" s="26" t="s">
        <v>106</v>
      </c>
      <c r="D706" s="26">
        <v>1</v>
      </c>
      <c r="E706" s="27">
        <v>0</v>
      </c>
      <c r="F706" s="28">
        <v>49.89</v>
      </c>
      <c r="G706" s="27">
        <v>1.8974560635651E-5</v>
      </c>
      <c r="H706" s="26">
        <v>2</v>
      </c>
      <c r="I706" s="90" t="s">
        <v>8560</v>
      </c>
      <c r="J706" s="94" t="s">
        <v>10078</v>
      </c>
      <c r="K706" s="94" t="s">
        <v>11598</v>
      </c>
      <c r="L706" s="29" t="s">
        <v>13116</v>
      </c>
      <c r="M706" s="30">
        <v>1</v>
      </c>
    </row>
    <row r="707" spans="1:13" ht="24.9" customHeight="1" x14ac:dyDescent="0.3">
      <c r="A707" s="25" t="s">
        <v>327</v>
      </c>
      <c r="B707" s="26" t="s">
        <v>326</v>
      </c>
      <c r="C707" s="26" t="s">
        <v>106</v>
      </c>
      <c r="D707" s="26">
        <v>1</v>
      </c>
      <c r="E707" s="27">
        <v>0</v>
      </c>
      <c r="F707" s="28">
        <v>28.74</v>
      </c>
      <c r="G707" s="27">
        <v>1.3334293322607401E-3</v>
      </c>
      <c r="H707" s="26">
        <v>2</v>
      </c>
      <c r="I707" s="90" t="s">
        <v>7958</v>
      </c>
      <c r="J707" s="94" t="s">
        <v>9476</v>
      </c>
      <c r="K707" s="94" t="s">
        <v>10996</v>
      </c>
      <c r="L707" s="29" t="s">
        <v>12514</v>
      </c>
      <c r="M707" s="30">
        <v>1</v>
      </c>
    </row>
    <row r="708" spans="1:13" ht="24.9" customHeight="1" x14ac:dyDescent="0.3">
      <c r="A708" s="31" t="s">
        <v>2659</v>
      </c>
      <c r="B708" s="32" t="s">
        <v>2651</v>
      </c>
      <c r="C708" s="32" t="s">
        <v>106</v>
      </c>
      <c r="D708" s="32">
        <v>1</v>
      </c>
      <c r="E708" s="33">
        <v>0</v>
      </c>
      <c r="F708" s="34">
        <v>33.35</v>
      </c>
      <c r="G708" s="33">
        <v>7.6292868530877995E-4</v>
      </c>
      <c r="H708" s="32">
        <v>2</v>
      </c>
      <c r="I708" s="91" t="s">
        <v>8131</v>
      </c>
      <c r="J708" s="95" t="s">
        <v>9649</v>
      </c>
      <c r="K708" s="95" t="s">
        <v>11169</v>
      </c>
      <c r="L708" s="35" t="s">
        <v>12687</v>
      </c>
      <c r="M708" s="36">
        <v>1</v>
      </c>
    </row>
    <row r="709" spans="1:13" ht="24.9" customHeight="1" x14ac:dyDescent="0.3">
      <c r="A709" s="25" t="s">
        <v>6346</v>
      </c>
      <c r="B709" s="26" t="s">
        <v>6341</v>
      </c>
      <c r="C709" s="26" t="s">
        <v>6348</v>
      </c>
      <c r="D709" s="26">
        <v>1</v>
      </c>
      <c r="E709" s="27">
        <v>0</v>
      </c>
      <c r="F709" s="28">
        <v>27.47</v>
      </c>
      <c r="G709" s="27">
        <v>3.2230905372635302E-3</v>
      </c>
      <c r="H709" s="26">
        <v>3</v>
      </c>
      <c r="I709" s="90" t="s">
        <v>7909</v>
      </c>
      <c r="J709" s="94" t="s">
        <v>9427</v>
      </c>
      <c r="K709" s="94" t="s">
        <v>10947</v>
      </c>
      <c r="L709" s="29" t="s">
        <v>12465</v>
      </c>
      <c r="M709" s="30">
        <v>1</v>
      </c>
    </row>
    <row r="710" spans="1:13" ht="24.9" customHeight="1" x14ac:dyDescent="0.3">
      <c r="A710" s="25" t="s">
        <v>515</v>
      </c>
      <c r="B710" s="26" t="s">
        <v>509</v>
      </c>
      <c r="C710" s="26" t="s">
        <v>106</v>
      </c>
      <c r="D710" s="26">
        <v>1</v>
      </c>
      <c r="E710" s="27">
        <v>1E-3</v>
      </c>
      <c r="F710" s="28">
        <v>17.43</v>
      </c>
      <c r="G710" s="27">
        <v>2.8011198953169399E-2</v>
      </c>
      <c r="H710" s="26">
        <v>2</v>
      </c>
      <c r="I710" s="90" t="s">
        <v>7529</v>
      </c>
      <c r="J710" s="94" t="s">
        <v>9047</v>
      </c>
      <c r="K710" s="94" t="s">
        <v>10567</v>
      </c>
      <c r="L710" s="29" t="s">
        <v>12085</v>
      </c>
      <c r="M710" s="30">
        <v>1</v>
      </c>
    </row>
    <row r="711" spans="1:13" ht="24.9" customHeight="1" x14ac:dyDescent="0.3">
      <c r="A711" s="25" t="s">
        <v>1013</v>
      </c>
      <c r="B711" s="26" t="s">
        <v>1000</v>
      </c>
      <c r="C711" s="26" t="s">
        <v>106</v>
      </c>
      <c r="D711" s="26">
        <v>1</v>
      </c>
      <c r="E711" s="27">
        <v>0</v>
      </c>
      <c r="F711" s="28">
        <v>24.01</v>
      </c>
      <c r="G711" s="27">
        <v>6.3550647915110404E-3</v>
      </c>
      <c r="H711" s="26">
        <v>2</v>
      </c>
      <c r="I711" s="90" t="s">
        <v>7783</v>
      </c>
      <c r="J711" s="94" t="s">
        <v>9301</v>
      </c>
      <c r="K711" s="94" t="s">
        <v>10821</v>
      </c>
      <c r="L711" s="29" t="s">
        <v>12339</v>
      </c>
      <c r="M711" s="30">
        <v>1</v>
      </c>
    </row>
    <row r="712" spans="1:13" ht="24.9" customHeight="1" x14ac:dyDescent="0.3">
      <c r="A712" s="25" t="s">
        <v>5693</v>
      </c>
      <c r="B712" s="26" t="s">
        <v>5672</v>
      </c>
      <c r="C712" s="26" t="s">
        <v>106</v>
      </c>
      <c r="D712" s="26">
        <v>1</v>
      </c>
      <c r="E712" s="27">
        <v>0</v>
      </c>
      <c r="F712" s="28">
        <v>56.73</v>
      </c>
      <c r="G712" s="27">
        <v>3.8218400316004003E-6</v>
      </c>
      <c r="H712" s="26">
        <v>2</v>
      </c>
      <c r="I712" s="90" t="s">
        <v>8690</v>
      </c>
      <c r="J712" s="94" t="s">
        <v>10209</v>
      </c>
      <c r="K712" s="94" t="s">
        <v>11728</v>
      </c>
      <c r="L712" s="29" t="s">
        <v>13247</v>
      </c>
      <c r="M712" s="30">
        <v>1</v>
      </c>
    </row>
    <row r="713" spans="1:13" ht="24.9" customHeight="1" x14ac:dyDescent="0.3">
      <c r="A713" s="25" t="s">
        <v>4049</v>
      </c>
      <c r="B713" s="26" t="s">
        <v>4048</v>
      </c>
      <c r="C713" s="26" t="s">
        <v>106</v>
      </c>
      <c r="D713" s="26">
        <v>1</v>
      </c>
      <c r="E713" s="27">
        <v>1E-3</v>
      </c>
      <c r="F713" s="28">
        <v>23.36</v>
      </c>
      <c r="G713" s="27">
        <v>4.6022478587658599E-3</v>
      </c>
      <c r="H713" s="26">
        <v>3</v>
      </c>
      <c r="I713" s="90" t="s">
        <v>7754</v>
      </c>
      <c r="J713" s="94" t="s">
        <v>9272</v>
      </c>
      <c r="K713" s="94" t="s">
        <v>10792</v>
      </c>
      <c r="L713" s="29" t="s">
        <v>12310</v>
      </c>
      <c r="M713" s="30">
        <v>2</v>
      </c>
    </row>
    <row r="714" spans="1:13" ht="24.9" customHeight="1" x14ac:dyDescent="0.3">
      <c r="A714" s="25" t="s">
        <v>2027</v>
      </c>
      <c r="B714" s="26" t="s">
        <v>2002</v>
      </c>
      <c r="C714" s="26" t="s">
        <v>106</v>
      </c>
      <c r="D714" s="26">
        <v>1</v>
      </c>
      <c r="E714" s="27">
        <v>0</v>
      </c>
      <c r="F714" s="28">
        <v>31.84</v>
      </c>
      <c r="G714" s="27">
        <v>1.6693222438715499E-3</v>
      </c>
      <c r="H714" s="26">
        <v>2</v>
      </c>
      <c r="I714" s="90" t="s">
        <v>8068</v>
      </c>
      <c r="J714" s="94" t="s">
        <v>9586</v>
      </c>
      <c r="K714" s="94" t="s">
        <v>11106</v>
      </c>
      <c r="L714" s="29" t="s">
        <v>12624</v>
      </c>
      <c r="M714" s="30">
        <v>1</v>
      </c>
    </row>
    <row r="715" spans="1:13" ht="24.9" customHeight="1" x14ac:dyDescent="0.3">
      <c r="A715" s="25" t="s">
        <v>3310</v>
      </c>
      <c r="B715" s="26" t="s">
        <v>3302</v>
      </c>
      <c r="C715" s="26" t="s">
        <v>404</v>
      </c>
      <c r="D715" s="26">
        <v>1</v>
      </c>
      <c r="E715" s="27">
        <v>0</v>
      </c>
      <c r="F715" s="28">
        <v>33.729999999999997</v>
      </c>
      <c r="G715" s="27">
        <v>8.0492163549412802E-4</v>
      </c>
      <c r="H715" s="26">
        <v>3</v>
      </c>
      <c r="I715" s="90" t="s">
        <v>8147</v>
      </c>
      <c r="J715" s="94" t="s">
        <v>9665</v>
      </c>
      <c r="K715" s="94" t="s">
        <v>11185</v>
      </c>
      <c r="L715" s="29" t="s">
        <v>12703</v>
      </c>
      <c r="M715" s="30">
        <v>2</v>
      </c>
    </row>
    <row r="716" spans="1:13" ht="24.9" customHeight="1" x14ac:dyDescent="0.3">
      <c r="A716" s="25" t="s">
        <v>6704</v>
      </c>
      <c r="B716" s="26" t="s">
        <v>6686</v>
      </c>
      <c r="C716" s="26" t="s">
        <v>6706</v>
      </c>
      <c r="D716" s="26">
        <v>1</v>
      </c>
      <c r="E716" s="27">
        <v>0</v>
      </c>
      <c r="F716" s="28">
        <v>64.05</v>
      </c>
      <c r="G716" s="27">
        <v>8.65810166002711E-7</v>
      </c>
      <c r="H716" s="26">
        <v>2</v>
      </c>
      <c r="I716" s="90" t="s">
        <v>8780</v>
      </c>
      <c r="J716" s="94" t="s">
        <v>10300</v>
      </c>
      <c r="K716" s="94" t="s">
        <v>11818</v>
      </c>
      <c r="L716" s="29" t="s">
        <v>13338</v>
      </c>
      <c r="M716" s="30">
        <v>1</v>
      </c>
    </row>
    <row r="717" spans="1:13" ht="24.9" customHeight="1" x14ac:dyDescent="0.3">
      <c r="A717" s="25" t="s">
        <v>3022</v>
      </c>
      <c r="B717" s="26" t="s">
        <v>3013</v>
      </c>
      <c r="C717" s="26" t="s">
        <v>106</v>
      </c>
      <c r="D717" s="26">
        <v>1</v>
      </c>
      <c r="E717" s="27">
        <v>2E-3</v>
      </c>
      <c r="F717" s="28">
        <v>14.52</v>
      </c>
      <c r="G717" s="27">
        <v>3.52346534483573E-2</v>
      </c>
      <c r="H717" s="26">
        <v>2</v>
      </c>
      <c r="I717" s="90" t="s">
        <v>7429</v>
      </c>
      <c r="J717" s="94" t="s">
        <v>8947</v>
      </c>
      <c r="K717" s="94" t="s">
        <v>10467</v>
      </c>
      <c r="L717" s="29" t="s">
        <v>11985</v>
      </c>
      <c r="M717" s="30">
        <v>1</v>
      </c>
    </row>
    <row r="718" spans="1:13" ht="24.9" customHeight="1" x14ac:dyDescent="0.3">
      <c r="A718" s="25" t="s">
        <v>3795</v>
      </c>
      <c r="B718" s="26" t="s">
        <v>3788</v>
      </c>
      <c r="C718" s="26" t="s">
        <v>106</v>
      </c>
      <c r="D718" s="26">
        <v>1</v>
      </c>
      <c r="E718" s="27">
        <v>7.0000000000000001E-3</v>
      </c>
      <c r="F718" s="28">
        <v>18.190000000000001</v>
      </c>
      <c r="G718" s="27">
        <v>1.8204604409512E-2</v>
      </c>
      <c r="H718" s="26">
        <v>2</v>
      </c>
      <c r="I718" s="90" t="s">
        <v>7561</v>
      </c>
      <c r="J718" s="94" t="s">
        <v>9079</v>
      </c>
      <c r="K718" s="94" t="s">
        <v>10599</v>
      </c>
      <c r="L718" s="29" t="s">
        <v>12117</v>
      </c>
      <c r="M718" s="30">
        <v>1</v>
      </c>
    </row>
    <row r="719" spans="1:13" ht="24.9" customHeight="1" x14ac:dyDescent="0.3">
      <c r="A719" s="25" t="s">
        <v>104</v>
      </c>
      <c r="B719" s="26" t="s">
        <v>95</v>
      </c>
      <c r="C719" s="26" t="s">
        <v>106</v>
      </c>
      <c r="D719" s="26">
        <v>1</v>
      </c>
      <c r="E719" s="27">
        <v>0</v>
      </c>
      <c r="F719" s="28">
        <v>32.14</v>
      </c>
      <c r="G719" s="27">
        <v>1.34407245479226E-3</v>
      </c>
      <c r="H719" s="26">
        <v>2</v>
      </c>
      <c r="I719" s="90" t="s">
        <v>8077</v>
      </c>
      <c r="J719" s="94" t="s">
        <v>9595</v>
      </c>
      <c r="K719" s="94" t="s">
        <v>11115</v>
      </c>
      <c r="L719" s="29" t="s">
        <v>12633</v>
      </c>
      <c r="M719" s="30">
        <v>1</v>
      </c>
    </row>
    <row r="720" spans="1:13" ht="24.9" customHeight="1" x14ac:dyDescent="0.3">
      <c r="A720" s="25" t="s">
        <v>5397</v>
      </c>
      <c r="B720" s="26" t="s">
        <v>5390</v>
      </c>
      <c r="C720" s="26" t="s">
        <v>2088</v>
      </c>
      <c r="D720" s="26">
        <v>1</v>
      </c>
      <c r="E720" s="27">
        <v>0</v>
      </c>
      <c r="F720" s="28">
        <v>22.91</v>
      </c>
      <c r="G720" s="27">
        <v>7.6752275331046201E-3</v>
      </c>
      <c r="H720" s="26">
        <v>2</v>
      </c>
      <c r="I720" s="90" t="s">
        <v>7737</v>
      </c>
      <c r="J720" s="94" t="s">
        <v>9255</v>
      </c>
      <c r="K720" s="94" t="s">
        <v>10775</v>
      </c>
      <c r="L720" s="29" t="s">
        <v>12293</v>
      </c>
      <c r="M720" s="30">
        <v>1</v>
      </c>
    </row>
    <row r="721" spans="1:13" ht="24.9" customHeight="1" x14ac:dyDescent="0.3">
      <c r="A721" s="25" t="s">
        <v>3116</v>
      </c>
      <c r="B721" s="26" t="s">
        <v>3115</v>
      </c>
      <c r="C721" s="26" t="s">
        <v>106</v>
      </c>
      <c r="D721" s="26">
        <v>1</v>
      </c>
      <c r="E721" s="27">
        <v>0</v>
      </c>
      <c r="F721" s="28">
        <v>51.91</v>
      </c>
      <c r="G721" s="27">
        <v>6.4264332997180804E-6</v>
      </c>
      <c r="H721" s="26">
        <v>2</v>
      </c>
      <c r="I721" s="90" t="s">
        <v>8606</v>
      </c>
      <c r="J721" s="94" t="s">
        <v>10125</v>
      </c>
      <c r="K721" s="94" t="s">
        <v>11644</v>
      </c>
      <c r="L721" s="29" t="s">
        <v>13163</v>
      </c>
      <c r="M721" s="30">
        <v>1</v>
      </c>
    </row>
    <row r="722" spans="1:13" ht="24.9" customHeight="1" x14ac:dyDescent="0.3">
      <c r="A722" s="25" t="s">
        <v>7011</v>
      </c>
      <c r="B722" s="26" t="s">
        <v>6985</v>
      </c>
      <c r="C722" s="26" t="s">
        <v>106</v>
      </c>
      <c r="D722" s="26">
        <v>1</v>
      </c>
      <c r="E722" s="27">
        <v>0</v>
      </c>
      <c r="F722" s="28">
        <v>25.73</v>
      </c>
      <c r="G722" s="27">
        <v>2.6730064086633101E-3</v>
      </c>
      <c r="H722" s="26">
        <v>3</v>
      </c>
      <c r="I722" s="90" t="s">
        <v>7855</v>
      </c>
      <c r="J722" s="94" t="s">
        <v>9373</v>
      </c>
      <c r="K722" s="94" t="s">
        <v>10893</v>
      </c>
      <c r="L722" s="29" t="s">
        <v>12411</v>
      </c>
      <c r="M722" s="30">
        <v>1</v>
      </c>
    </row>
    <row r="723" spans="1:13" ht="24.9" customHeight="1" x14ac:dyDescent="0.3">
      <c r="A723" s="25" t="s">
        <v>6793</v>
      </c>
      <c r="B723" s="26" t="s">
        <v>7285</v>
      </c>
      <c r="C723" s="26" t="s">
        <v>106</v>
      </c>
      <c r="D723" s="26">
        <v>1</v>
      </c>
      <c r="E723" s="27">
        <v>1E-3</v>
      </c>
      <c r="F723" s="28">
        <v>16</v>
      </c>
      <c r="G723" s="27">
        <v>3.7678296472643702E-2</v>
      </c>
      <c r="H723" s="26">
        <v>2</v>
      </c>
      <c r="I723" s="90" t="s">
        <v>7469</v>
      </c>
      <c r="J723" s="94" t="s">
        <v>8987</v>
      </c>
      <c r="K723" s="94" t="s">
        <v>10507</v>
      </c>
      <c r="L723" s="29" t="s">
        <v>12025</v>
      </c>
      <c r="M723" s="30">
        <v>1</v>
      </c>
    </row>
    <row r="724" spans="1:13" ht="24.9" customHeight="1" x14ac:dyDescent="0.3">
      <c r="A724" s="31" t="s">
        <v>4117</v>
      </c>
      <c r="B724" s="32" t="s">
        <v>4116</v>
      </c>
      <c r="C724" s="32" t="s">
        <v>106</v>
      </c>
      <c r="D724" s="32">
        <v>1</v>
      </c>
      <c r="E724" s="33">
        <v>0</v>
      </c>
      <c r="F724" s="34">
        <v>24.72</v>
      </c>
      <c r="G724" s="33">
        <v>7.7576080991539897E-3</v>
      </c>
      <c r="H724" s="32">
        <v>2</v>
      </c>
      <c r="I724" s="91" t="s">
        <v>7812</v>
      </c>
      <c r="J724" s="95" t="s">
        <v>9330</v>
      </c>
      <c r="K724" s="95" t="s">
        <v>10850</v>
      </c>
      <c r="L724" s="35" t="s">
        <v>12368</v>
      </c>
      <c r="M724" s="36">
        <v>1</v>
      </c>
    </row>
    <row r="725" spans="1:13" ht="24.9" customHeight="1" x14ac:dyDescent="0.3">
      <c r="A725" s="25" t="s">
        <v>6655</v>
      </c>
      <c r="B725" s="26" t="s">
        <v>6646</v>
      </c>
      <c r="C725" s="26" t="s">
        <v>106</v>
      </c>
      <c r="D725" s="26">
        <v>1</v>
      </c>
      <c r="E725" s="27">
        <v>0</v>
      </c>
      <c r="F725" s="28">
        <v>34.78</v>
      </c>
      <c r="G725" s="27">
        <v>3.31871535200954E-4</v>
      </c>
      <c r="H725" s="26">
        <v>2</v>
      </c>
      <c r="I725" s="90" t="s">
        <v>8182</v>
      </c>
      <c r="J725" s="94" t="s">
        <v>9700</v>
      </c>
      <c r="K725" s="94" t="s">
        <v>11220</v>
      </c>
      <c r="L725" s="29" t="s">
        <v>12738</v>
      </c>
      <c r="M725" s="30">
        <v>1</v>
      </c>
    </row>
    <row r="726" spans="1:13" ht="24.9" customHeight="1" x14ac:dyDescent="0.3">
      <c r="A726" s="25" t="s">
        <v>6699</v>
      </c>
      <c r="B726" s="26" t="s">
        <v>6686</v>
      </c>
      <c r="C726" s="26" t="s">
        <v>106</v>
      </c>
      <c r="D726" s="26">
        <v>1</v>
      </c>
      <c r="E726" s="27">
        <v>0</v>
      </c>
      <c r="F726" s="28">
        <v>45.3</v>
      </c>
      <c r="G726" s="27">
        <v>3.2463301493330299E-5</v>
      </c>
      <c r="H726" s="26">
        <v>2</v>
      </c>
      <c r="I726" s="90" t="s">
        <v>8458</v>
      </c>
      <c r="J726" s="94" t="s">
        <v>9976</v>
      </c>
      <c r="K726" s="94" t="s">
        <v>11496</v>
      </c>
      <c r="L726" s="29" t="s">
        <v>13014</v>
      </c>
      <c r="M726" s="30">
        <v>1</v>
      </c>
    </row>
    <row r="727" spans="1:13" ht="24.9" customHeight="1" x14ac:dyDescent="0.3">
      <c r="A727" s="25" t="s">
        <v>2089</v>
      </c>
      <c r="B727" s="26" t="s">
        <v>2075</v>
      </c>
      <c r="C727" s="26" t="s">
        <v>106</v>
      </c>
      <c r="D727" s="26">
        <v>1</v>
      </c>
      <c r="E727" s="27">
        <v>1E-3</v>
      </c>
      <c r="F727" s="28">
        <v>15.07</v>
      </c>
      <c r="G727" s="27">
        <v>3.2673021539613198E-2</v>
      </c>
      <c r="H727" s="26">
        <v>2</v>
      </c>
      <c r="I727" s="90" t="s">
        <v>7443</v>
      </c>
      <c r="J727" s="94" t="s">
        <v>8961</v>
      </c>
      <c r="K727" s="94" t="s">
        <v>10481</v>
      </c>
      <c r="L727" s="29" t="s">
        <v>11999</v>
      </c>
      <c r="M727" s="30">
        <v>1</v>
      </c>
    </row>
    <row r="728" spans="1:13" ht="24.9" customHeight="1" x14ac:dyDescent="0.3">
      <c r="A728" s="31" t="s">
        <v>6588</v>
      </c>
      <c r="B728" s="32" t="s">
        <v>6583</v>
      </c>
      <c r="C728" s="32" t="s">
        <v>106</v>
      </c>
      <c r="D728" s="32">
        <v>1</v>
      </c>
      <c r="E728" s="33">
        <v>0</v>
      </c>
      <c r="F728" s="34">
        <v>29.57</v>
      </c>
      <c r="G728" s="33">
        <v>1.2144864818922801E-3</v>
      </c>
      <c r="H728" s="32">
        <v>2</v>
      </c>
      <c r="I728" s="91" t="s">
        <v>7986</v>
      </c>
      <c r="J728" s="95" t="s">
        <v>9504</v>
      </c>
      <c r="K728" s="95" t="s">
        <v>11024</v>
      </c>
      <c r="L728" s="35" t="s">
        <v>12542</v>
      </c>
      <c r="M728" s="36">
        <v>1</v>
      </c>
    </row>
    <row r="729" spans="1:13" ht="24.9" customHeight="1" x14ac:dyDescent="0.3">
      <c r="A729" s="25" t="s">
        <v>3503</v>
      </c>
      <c r="B729" s="26" t="s">
        <v>3501</v>
      </c>
      <c r="C729" s="26" t="s">
        <v>106</v>
      </c>
      <c r="D729" s="26">
        <v>1</v>
      </c>
      <c r="E729" s="27">
        <v>0</v>
      </c>
      <c r="F729" s="28">
        <v>31.41</v>
      </c>
      <c r="G729" s="27">
        <v>9.3960074468282101E-4</v>
      </c>
      <c r="H729" s="26">
        <v>2</v>
      </c>
      <c r="I729" s="90" t="s">
        <v>8049</v>
      </c>
      <c r="J729" s="94" t="s">
        <v>9567</v>
      </c>
      <c r="K729" s="94" t="s">
        <v>11087</v>
      </c>
      <c r="L729" s="29" t="s">
        <v>12605</v>
      </c>
      <c r="M729" s="30">
        <v>1</v>
      </c>
    </row>
    <row r="730" spans="1:13" ht="24.9" customHeight="1" x14ac:dyDescent="0.3">
      <c r="A730" s="25" t="s">
        <v>4491</v>
      </c>
      <c r="B730" s="26" t="s">
        <v>4463</v>
      </c>
      <c r="C730" s="26" t="s">
        <v>106</v>
      </c>
      <c r="D730" s="26">
        <v>1</v>
      </c>
      <c r="E730" s="27">
        <v>1.6E-2</v>
      </c>
      <c r="F730" s="28">
        <v>19.440000000000001</v>
      </c>
      <c r="G730" s="27">
        <v>1.13493242594191E-2</v>
      </c>
      <c r="H730" s="26">
        <v>2</v>
      </c>
      <c r="I730" s="90" t="s">
        <v>7612</v>
      </c>
      <c r="J730" s="94" t="s">
        <v>9130</v>
      </c>
      <c r="K730" s="94" t="s">
        <v>10650</v>
      </c>
      <c r="L730" s="29" t="s">
        <v>12168</v>
      </c>
      <c r="M730" s="30">
        <v>1</v>
      </c>
    </row>
    <row r="731" spans="1:13" ht="24.9" customHeight="1" x14ac:dyDescent="0.3">
      <c r="A731" s="25" t="s">
        <v>3755</v>
      </c>
      <c r="B731" s="26" t="s">
        <v>3749</v>
      </c>
      <c r="C731" s="26" t="s">
        <v>106</v>
      </c>
      <c r="D731" s="26">
        <v>1</v>
      </c>
      <c r="E731" s="27">
        <v>0</v>
      </c>
      <c r="F731" s="28">
        <v>49.01</v>
      </c>
      <c r="G731" s="27">
        <v>1.25305462651606E-5</v>
      </c>
      <c r="H731" s="26">
        <v>2</v>
      </c>
      <c r="I731" s="90" t="s">
        <v>8541</v>
      </c>
      <c r="J731" s="94" t="s">
        <v>10059</v>
      </c>
      <c r="K731" s="94" t="s">
        <v>11579</v>
      </c>
      <c r="L731" s="29" t="s">
        <v>13097</v>
      </c>
      <c r="M731" s="30">
        <v>1</v>
      </c>
    </row>
    <row r="732" spans="1:13" ht="24.9" customHeight="1" x14ac:dyDescent="0.3">
      <c r="A732" s="25" t="s">
        <v>437</v>
      </c>
      <c r="B732" s="26" t="s">
        <v>419</v>
      </c>
      <c r="C732" s="26" t="s">
        <v>106</v>
      </c>
      <c r="D732" s="26">
        <v>1</v>
      </c>
      <c r="E732" s="27">
        <v>0</v>
      </c>
      <c r="F732" s="28">
        <v>35.1</v>
      </c>
      <c r="G732" s="27">
        <v>4.32641360551903E-4</v>
      </c>
      <c r="H732" s="26">
        <v>2</v>
      </c>
      <c r="I732" s="90" t="s">
        <v>8192</v>
      </c>
      <c r="J732" s="94" t="s">
        <v>9710</v>
      </c>
      <c r="K732" s="94" t="s">
        <v>11230</v>
      </c>
      <c r="L732" s="29" t="s">
        <v>12748</v>
      </c>
      <c r="M732" s="30">
        <v>1</v>
      </c>
    </row>
    <row r="733" spans="1:13" ht="24.9" customHeight="1" x14ac:dyDescent="0.3">
      <c r="A733" s="25" t="s">
        <v>2086</v>
      </c>
      <c r="B733" s="26" t="s">
        <v>2075</v>
      </c>
      <c r="C733" s="26" t="s">
        <v>2088</v>
      </c>
      <c r="D733" s="26">
        <v>1</v>
      </c>
      <c r="E733" s="27">
        <v>0</v>
      </c>
      <c r="F733" s="28">
        <v>19.32</v>
      </c>
      <c r="G733" s="27">
        <v>1.1667290311404999E-2</v>
      </c>
      <c r="H733" s="26">
        <v>2</v>
      </c>
      <c r="I733" s="90" t="s">
        <v>7605</v>
      </c>
      <c r="J733" s="94" t="s">
        <v>9123</v>
      </c>
      <c r="K733" s="94" t="s">
        <v>10643</v>
      </c>
      <c r="L733" s="29" t="s">
        <v>12161</v>
      </c>
      <c r="M733" s="30">
        <v>1</v>
      </c>
    </row>
    <row r="734" spans="1:13" ht="24.9" customHeight="1" x14ac:dyDescent="0.3">
      <c r="A734" s="25" t="s">
        <v>1317</v>
      </c>
      <c r="B734" s="26" t="s">
        <v>1315</v>
      </c>
      <c r="C734" s="26" t="s">
        <v>106</v>
      </c>
      <c r="D734" s="26">
        <v>1</v>
      </c>
      <c r="E734" s="27">
        <v>0</v>
      </c>
      <c r="F734" s="28">
        <v>75.83</v>
      </c>
      <c r="G734" s="27">
        <v>4.7018904379185702E-8</v>
      </c>
      <c r="H734" s="26">
        <v>2</v>
      </c>
      <c r="I734" s="90" t="s">
        <v>8889</v>
      </c>
      <c r="J734" s="94" t="s">
        <v>10409</v>
      </c>
      <c r="K734" s="94" t="s">
        <v>11927</v>
      </c>
      <c r="L734" s="29" t="s">
        <v>13447</v>
      </c>
      <c r="M734" s="30">
        <v>1</v>
      </c>
    </row>
    <row r="735" spans="1:13" ht="24.9" customHeight="1" x14ac:dyDescent="0.3">
      <c r="A735" s="25" t="s">
        <v>1484</v>
      </c>
      <c r="B735" s="26" t="s">
        <v>1482</v>
      </c>
      <c r="C735" s="26" t="s">
        <v>106</v>
      </c>
      <c r="D735" s="26">
        <v>1</v>
      </c>
      <c r="E735" s="27">
        <v>1.6E-2</v>
      </c>
      <c r="F735" s="28">
        <v>20.48</v>
      </c>
      <c r="G735" s="27">
        <v>8.9324378742602507E-3</v>
      </c>
      <c r="H735" s="26">
        <v>2</v>
      </c>
      <c r="I735" s="90" t="s">
        <v>7659</v>
      </c>
      <c r="J735" s="94" t="s">
        <v>9177</v>
      </c>
      <c r="K735" s="94" t="s">
        <v>10697</v>
      </c>
      <c r="L735" s="29" t="s">
        <v>12215</v>
      </c>
      <c r="M735" s="30">
        <v>1</v>
      </c>
    </row>
    <row r="736" spans="1:13" ht="24.9" customHeight="1" x14ac:dyDescent="0.3">
      <c r="A736" s="25" t="s">
        <v>2062</v>
      </c>
      <c r="B736" s="26" t="s">
        <v>2042</v>
      </c>
      <c r="C736" s="26" t="s">
        <v>38</v>
      </c>
      <c r="D736" s="26">
        <v>1</v>
      </c>
      <c r="E736" s="27">
        <v>1.4999999999999999E-2</v>
      </c>
      <c r="F736" s="28">
        <v>23.49</v>
      </c>
      <c r="G736" s="27">
        <v>4.4665274186664796E-3</v>
      </c>
      <c r="H736" s="26">
        <v>2</v>
      </c>
      <c r="I736" s="90" t="s">
        <v>7759</v>
      </c>
      <c r="J736" s="94" t="s">
        <v>9277</v>
      </c>
      <c r="K736" s="94" t="s">
        <v>10797</v>
      </c>
      <c r="L736" s="29" t="s">
        <v>12315</v>
      </c>
      <c r="M736" s="30">
        <v>2</v>
      </c>
    </row>
    <row r="737" spans="1:13" ht="24.9" customHeight="1" x14ac:dyDescent="0.3">
      <c r="A737" s="25" t="s">
        <v>1311</v>
      </c>
      <c r="B737" s="26" t="s">
        <v>1309</v>
      </c>
      <c r="C737" s="26" t="s">
        <v>106</v>
      </c>
      <c r="D737" s="26">
        <v>1</v>
      </c>
      <c r="E737" s="27">
        <v>0</v>
      </c>
      <c r="F737" s="28">
        <v>24.14</v>
      </c>
      <c r="G737" s="27">
        <v>3.8547835766577199E-3</v>
      </c>
      <c r="H737" s="26">
        <v>2</v>
      </c>
      <c r="I737" s="90" t="s">
        <v>7789</v>
      </c>
      <c r="J737" s="94" t="s">
        <v>9307</v>
      </c>
      <c r="K737" s="94" t="s">
        <v>10827</v>
      </c>
      <c r="L737" s="29" t="s">
        <v>12345</v>
      </c>
      <c r="M737" s="30">
        <v>1</v>
      </c>
    </row>
    <row r="738" spans="1:13" ht="24.9" customHeight="1" x14ac:dyDescent="0.3">
      <c r="A738" s="25" t="s">
        <v>4940</v>
      </c>
      <c r="B738" s="26" t="s">
        <v>4932</v>
      </c>
      <c r="C738" s="26" t="s">
        <v>4942</v>
      </c>
      <c r="D738" s="26">
        <v>1</v>
      </c>
      <c r="E738" s="27">
        <v>0</v>
      </c>
      <c r="F738" s="28">
        <v>75.25</v>
      </c>
      <c r="G738" s="27">
        <v>4.7766121902687301E-8</v>
      </c>
      <c r="H738" s="26">
        <v>2</v>
      </c>
      <c r="I738" s="90" t="s">
        <v>8882</v>
      </c>
      <c r="J738" s="94" t="s">
        <v>10402</v>
      </c>
      <c r="K738" s="94" t="s">
        <v>11920</v>
      </c>
      <c r="L738" s="29" t="s">
        <v>13440</v>
      </c>
      <c r="M738" s="30">
        <v>1</v>
      </c>
    </row>
    <row r="739" spans="1:13" ht="24.9" customHeight="1" x14ac:dyDescent="0.3">
      <c r="A739" s="25" t="s">
        <v>2429</v>
      </c>
      <c r="B739" s="26" t="s">
        <v>2428</v>
      </c>
      <c r="C739" s="26" t="s">
        <v>106</v>
      </c>
      <c r="D739" s="26">
        <v>1</v>
      </c>
      <c r="E739" s="27">
        <v>0</v>
      </c>
      <c r="F739" s="28">
        <v>36.75</v>
      </c>
      <c r="G739" s="27">
        <v>2.1134890398366501E-4</v>
      </c>
      <c r="H739" s="26">
        <v>2</v>
      </c>
      <c r="I739" s="90" t="s">
        <v>8244</v>
      </c>
      <c r="J739" s="94" t="s">
        <v>9762</v>
      </c>
      <c r="K739" s="94" t="s">
        <v>11282</v>
      </c>
      <c r="L739" s="29" t="s">
        <v>12800</v>
      </c>
      <c r="M739" s="30">
        <v>1</v>
      </c>
    </row>
    <row r="740" spans="1:13" ht="24.9" customHeight="1" x14ac:dyDescent="0.3">
      <c r="A740" s="25" t="s">
        <v>7064</v>
      </c>
      <c r="B740" s="26" t="s">
        <v>7062</v>
      </c>
      <c r="C740" s="26" t="s">
        <v>106</v>
      </c>
      <c r="D740" s="26">
        <v>1</v>
      </c>
      <c r="E740" s="27">
        <v>3.0000000000000001E-3</v>
      </c>
      <c r="F740" s="28">
        <v>22.44</v>
      </c>
      <c r="G740" s="27">
        <v>7.9822998119304604E-3</v>
      </c>
      <c r="H740" s="26">
        <v>2</v>
      </c>
      <c r="I740" s="90" t="s">
        <v>7719</v>
      </c>
      <c r="J740" s="94" t="s">
        <v>9237</v>
      </c>
      <c r="K740" s="94" t="s">
        <v>10757</v>
      </c>
      <c r="L740" s="29" t="s">
        <v>12275</v>
      </c>
      <c r="M740" s="30">
        <v>1</v>
      </c>
    </row>
    <row r="741" spans="1:13" ht="24.9" customHeight="1" x14ac:dyDescent="0.3">
      <c r="A741" s="25" t="s">
        <v>5380</v>
      </c>
      <c r="B741" s="26" t="s">
        <v>5354</v>
      </c>
      <c r="C741" s="26" t="s">
        <v>106</v>
      </c>
      <c r="D741" s="26">
        <v>1</v>
      </c>
      <c r="E741" s="27">
        <v>4.2999999999999997E-2</v>
      </c>
      <c r="F741" s="28">
        <v>25.43</v>
      </c>
      <c r="G741" s="27">
        <v>2.85739318335934E-3</v>
      </c>
      <c r="H741" s="26">
        <v>2</v>
      </c>
      <c r="I741" s="90" t="s">
        <v>7841</v>
      </c>
      <c r="J741" s="94" t="s">
        <v>9359</v>
      </c>
      <c r="K741" s="94" t="s">
        <v>10879</v>
      </c>
      <c r="L741" s="29" t="s">
        <v>12397</v>
      </c>
      <c r="M741" s="30">
        <v>1</v>
      </c>
    </row>
    <row r="742" spans="1:13" ht="24.9" customHeight="1" x14ac:dyDescent="0.3">
      <c r="A742" s="25" t="s">
        <v>7079</v>
      </c>
      <c r="B742" s="26" t="s">
        <v>7069</v>
      </c>
      <c r="C742" s="26" t="s">
        <v>7081</v>
      </c>
      <c r="D742" s="26">
        <v>1</v>
      </c>
      <c r="E742" s="27">
        <v>0</v>
      </c>
      <c r="F742" s="28">
        <v>47.16</v>
      </c>
      <c r="G742" s="27">
        <v>2.4038646611377E-5</v>
      </c>
      <c r="H742" s="26">
        <v>2</v>
      </c>
      <c r="I742" s="90" t="s">
        <v>8497</v>
      </c>
      <c r="J742" s="94" t="s">
        <v>10015</v>
      </c>
      <c r="K742" s="94" t="s">
        <v>11535</v>
      </c>
      <c r="L742" s="29" t="s">
        <v>13053</v>
      </c>
      <c r="M742" s="30">
        <v>1</v>
      </c>
    </row>
    <row r="743" spans="1:13" ht="24.9" customHeight="1" x14ac:dyDescent="0.3">
      <c r="A743" s="25" t="s">
        <v>4593</v>
      </c>
      <c r="B743" s="26" t="s">
        <v>4575</v>
      </c>
      <c r="C743" s="26" t="s">
        <v>106</v>
      </c>
      <c r="D743" s="26">
        <v>1</v>
      </c>
      <c r="E743" s="27">
        <v>1E-3</v>
      </c>
      <c r="F743" s="28">
        <v>15.95</v>
      </c>
      <c r="G743" s="27">
        <v>2.5349535413735198E-2</v>
      </c>
      <c r="H743" s="26">
        <v>2</v>
      </c>
      <c r="I743" s="90" t="s">
        <v>7464</v>
      </c>
      <c r="J743" s="94" t="s">
        <v>8982</v>
      </c>
      <c r="K743" s="94" t="s">
        <v>10502</v>
      </c>
      <c r="L743" s="29" t="s">
        <v>12020</v>
      </c>
      <c r="M743" s="30">
        <v>1</v>
      </c>
    </row>
    <row r="744" spans="1:13" ht="24.9" customHeight="1" x14ac:dyDescent="0.3">
      <c r="A744" s="25" t="s">
        <v>2631</v>
      </c>
      <c r="B744" s="26" t="s">
        <v>2624</v>
      </c>
      <c r="C744" s="26" t="s">
        <v>106</v>
      </c>
      <c r="D744" s="26">
        <v>1</v>
      </c>
      <c r="E744" s="27">
        <v>1E-3</v>
      </c>
      <c r="F744" s="28">
        <v>15.4</v>
      </c>
      <c r="G744" s="27">
        <v>4.90285355531523E-2</v>
      </c>
      <c r="H744" s="26">
        <v>2</v>
      </c>
      <c r="I744" s="90" t="s">
        <v>7452</v>
      </c>
      <c r="J744" s="94" t="s">
        <v>8970</v>
      </c>
      <c r="K744" s="94" t="s">
        <v>10490</v>
      </c>
      <c r="L744" s="29" t="s">
        <v>12008</v>
      </c>
      <c r="M744" s="30">
        <v>1</v>
      </c>
    </row>
    <row r="745" spans="1:13" ht="24.9" customHeight="1" x14ac:dyDescent="0.3">
      <c r="A745" s="25" t="s">
        <v>5857</v>
      </c>
      <c r="B745" s="26" t="s">
        <v>5855</v>
      </c>
      <c r="C745" s="26" t="s">
        <v>5861</v>
      </c>
      <c r="D745" s="26">
        <v>1</v>
      </c>
      <c r="E745" s="27">
        <v>1.2999999999999999E-2</v>
      </c>
      <c r="F745" s="28">
        <v>16.96</v>
      </c>
      <c r="G745" s="27">
        <v>4.1281347122178999E-2</v>
      </c>
      <c r="H745" s="26">
        <v>2</v>
      </c>
      <c r="I745" s="90" t="s">
        <v>7509</v>
      </c>
      <c r="J745" s="94" t="s">
        <v>9027</v>
      </c>
      <c r="K745" s="94" t="s">
        <v>10547</v>
      </c>
      <c r="L745" s="29" t="s">
        <v>12065</v>
      </c>
      <c r="M745" s="30">
        <v>2</v>
      </c>
    </row>
    <row r="746" spans="1:13" ht="24.9" customHeight="1" x14ac:dyDescent="0.3">
      <c r="A746" s="25" t="s">
        <v>5378</v>
      </c>
      <c r="B746" s="26" t="s">
        <v>5354</v>
      </c>
      <c r="C746" s="26" t="s">
        <v>106</v>
      </c>
      <c r="D746" s="26">
        <v>1</v>
      </c>
      <c r="E746" s="27">
        <v>0</v>
      </c>
      <c r="F746" s="28">
        <v>38.53</v>
      </c>
      <c r="G746" s="27">
        <v>1.4729543897900601E-4</v>
      </c>
      <c r="H746" s="26">
        <v>3</v>
      </c>
      <c r="I746" s="90" t="s">
        <v>8292</v>
      </c>
      <c r="J746" s="94" t="s">
        <v>9810</v>
      </c>
      <c r="K746" s="94" t="s">
        <v>11330</v>
      </c>
      <c r="L746" s="29" t="s">
        <v>12848</v>
      </c>
      <c r="M746" s="30">
        <v>2</v>
      </c>
    </row>
    <row r="747" spans="1:13" ht="24.9" customHeight="1" x14ac:dyDescent="0.3">
      <c r="A747" s="25" t="s">
        <v>4027</v>
      </c>
      <c r="B747" s="26" t="s">
        <v>4017</v>
      </c>
      <c r="C747" s="26" t="s">
        <v>4029</v>
      </c>
      <c r="D747" s="26">
        <v>1</v>
      </c>
      <c r="E747" s="27">
        <v>0</v>
      </c>
      <c r="F747" s="28">
        <v>60.75</v>
      </c>
      <c r="G747" s="27">
        <v>1.76692979745491E-6</v>
      </c>
      <c r="H747" s="26">
        <v>2</v>
      </c>
      <c r="I747" s="90" t="s">
        <v>8749</v>
      </c>
      <c r="J747" s="94" t="s">
        <v>10268</v>
      </c>
      <c r="K747" s="94" t="s">
        <v>11787</v>
      </c>
      <c r="L747" s="29" t="s">
        <v>13306</v>
      </c>
      <c r="M747" s="30">
        <v>1</v>
      </c>
    </row>
    <row r="748" spans="1:13" ht="24.9" customHeight="1" x14ac:dyDescent="0.3">
      <c r="A748" s="25" t="s">
        <v>972</v>
      </c>
      <c r="B748" s="26" t="s">
        <v>966</v>
      </c>
      <c r="C748" s="26" t="s">
        <v>106</v>
      </c>
      <c r="D748" s="26">
        <v>1</v>
      </c>
      <c r="E748" s="27">
        <v>1E-3</v>
      </c>
      <c r="F748" s="28">
        <v>27.65</v>
      </c>
      <c r="G748" s="27">
        <v>3.0063396775257801E-3</v>
      </c>
      <c r="H748" s="26">
        <v>2</v>
      </c>
      <c r="I748" s="90" t="s">
        <v>7914</v>
      </c>
      <c r="J748" s="94" t="s">
        <v>9432</v>
      </c>
      <c r="K748" s="94" t="s">
        <v>10952</v>
      </c>
      <c r="L748" s="29" t="s">
        <v>12470</v>
      </c>
      <c r="M748" s="30">
        <v>1</v>
      </c>
    </row>
    <row r="749" spans="1:13" ht="24.9" customHeight="1" x14ac:dyDescent="0.3">
      <c r="A749" s="25" t="s">
        <v>7193</v>
      </c>
      <c r="B749" s="26" t="s">
        <v>7171</v>
      </c>
      <c r="C749" s="26" t="s">
        <v>106</v>
      </c>
      <c r="D749" s="26">
        <v>1</v>
      </c>
      <c r="E749" s="27">
        <v>1E-3</v>
      </c>
      <c r="F749" s="28">
        <v>21.09</v>
      </c>
      <c r="G749" s="27">
        <v>2.1785023429114501E-2</v>
      </c>
      <c r="H749" s="26">
        <v>2</v>
      </c>
      <c r="I749" s="90" t="s">
        <v>7680</v>
      </c>
      <c r="J749" s="94" t="s">
        <v>9198</v>
      </c>
      <c r="K749" s="94" t="s">
        <v>10718</v>
      </c>
      <c r="L749" s="29" t="s">
        <v>12236</v>
      </c>
      <c r="M749" s="30">
        <v>1</v>
      </c>
    </row>
    <row r="750" spans="1:13" ht="24.9" customHeight="1" x14ac:dyDescent="0.3">
      <c r="A750" s="25" t="s">
        <v>5162</v>
      </c>
      <c r="B750" s="26" t="s">
        <v>5161</v>
      </c>
      <c r="C750" s="26" t="s">
        <v>120</v>
      </c>
      <c r="D750" s="26">
        <v>1</v>
      </c>
      <c r="E750" s="27">
        <v>2E-3</v>
      </c>
      <c r="F750" s="28">
        <v>16.579999999999998</v>
      </c>
      <c r="G750" s="27">
        <v>3.1868968155379998E-2</v>
      </c>
      <c r="H750" s="26">
        <v>2</v>
      </c>
      <c r="I750" s="90" t="s">
        <v>7491</v>
      </c>
      <c r="J750" s="94" t="s">
        <v>9009</v>
      </c>
      <c r="K750" s="94" t="s">
        <v>10529</v>
      </c>
      <c r="L750" s="29" t="s">
        <v>12047</v>
      </c>
      <c r="M750" s="30">
        <v>1</v>
      </c>
    </row>
    <row r="751" spans="1:13" ht="24.9" customHeight="1" x14ac:dyDescent="0.3">
      <c r="A751" s="25" t="s">
        <v>389</v>
      </c>
      <c r="B751" s="26" t="s">
        <v>375</v>
      </c>
      <c r="C751" s="26" t="s">
        <v>106</v>
      </c>
      <c r="D751" s="26">
        <v>1</v>
      </c>
      <c r="E751" s="27">
        <v>0</v>
      </c>
      <c r="F751" s="28">
        <v>37.08</v>
      </c>
      <c r="G751" s="27">
        <v>2.84032477658369E-4</v>
      </c>
      <c r="H751" s="26">
        <v>2</v>
      </c>
      <c r="I751" s="90" t="s">
        <v>8255</v>
      </c>
      <c r="J751" s="94" t="s">
        <v>9773</v>
      </c>
      <c r="K751" s="94" t="s">
        <v>11293</v>
      </c>
      <c r="L751" s="29" t="s">
        <v>12811</v>
      </c>
      <c r="M751" s="30">
        <v>1</v>
      </c>
    </row>
    <row r="752" spans="1:13" ht="24.9" customHeight="1" x14ac:dyDescent="0.3">
      <c r="A752" s="25" t="s">
        <v>907</v>
      </c>
      <c r="B752" s="26" t="s">
        <v>874</v>
      </c>
      <c r="C752" s="26" t="s">
        <v>909</v>
      </c>
      <c r="D752" s="26">
        <v>1</v>
      </c>
      <c r="E752" s="27">
        <v>0</v>
      </c>
      <c r="F752" s="28">
        <v>46.28</v>
      </c>
      <c r="G752" s="27">
        <v>4.8278510319868199E-5</v>
      </c>
      <c r="H752" s="26">
        <v>2</v>
      </c>
      <c r="I752" s="90" t="s">
        <v>8474</v>
      </c>
      <c r="J752" s="94" t="s">
        <v>9992</v>
      </c>
      <c r="K752" s="94" t="s">
        <v>11512</v>
      </c>
      <c r="L752" s="29" t="s">
        <v>13030</v>
      </c>
      <c r="M752" s="30">
        <v>1</v>
      </c>
    </row>
    <row r="753" spans="1:13" ht="24.9" customHeight="1" x14ac:dyDescent="0.3">
      <c r="A753" s="25" t="s">
        <v>4488</v>
      </c>
      <c r="B753" s="26" t="s">
        <v>4463</v>
      </c>
      <c r="C753" s="26" t="s">
        <v>4490</v>
      </c>
      <c r="D753" s="26">
        <v>1</v>
      </c>
      <c r="E753" s="27">
        <v>1E-3</v>
      </c>
      <c r="F753" s="28">
        <v>21.78</v>
      </c>
      <c r="G753" s="27">
        <v>1.02880175912296E-2</v>
      </c>
      <c r="H753" s="26">
        <v>2</v>
      </c>
      <c r="I753" s="90" t="s">
        <v>7697</v>
      </c>
      <c r="J753" s="94" t="s">
        <v>9215</v>
      </c>
      <c r="K753" s="94" t="s">
        <v>10735</v>
      </c>
      <c r="L753" s="29" t="s">
        <v>12253</v>
      </c>
      <c r="M753" s="30">
        <v>1</v>
      </c>
    </row>
    <row r="754" spans="1:13" ht="24.9" customHeight="1" x14ac:dyDescent="0.3">
      <c r="A754" s="25" t="s">
        <v>6090</v>
      </c>
      <c r="B754" s="26" t="s">
        <v>6043</v>
      </c>
      <c r="C754" s="26" t="s">
        <v>106</v>
      </c>
      <c r="D754" s="26">
        <v>1</v>
      </c>
      <c r="E754" s="27">
        <v>5.0000000000000001E-3</v>
      </c>
      <c r="F754" s="28">
        <v>17.79</v>
      </c>
      <c r="G754" s="27">
        <v>1.74658328288868E-2</v>
      </c>
      <c r="H754" s="26">
        <v>2</v>
      </c>
      <c r="I754" s="90" t="s">
        <v>7544</v>
      </c>
      <c r="J754" s="94" t="s">
        <v>9062</v>
      </c>
      <c r="K754" s="94" t="s">
        <v>10582</v>
      </c>
      <c r="L754" s="29" t="s">
        <v>12100</v>
      </c>
      <c r="M754" s="30">
        <v>1</v>
      </c>
    </row>
    <row r="755" spans="1:13" ht="24.9" customHeight="1" x14ac:dyDescent="0.3">
      <c r="A755" s="25" t="s">
        <v>7010</v>
      </c>
      <c r="B755" s="26" t="s">
        <v>6985</v>
      </c>
      <c r="C755" s="26" t="s">
        <v>3247</v>
      </c>
      <c r="D755" s="26">
        <v>1</v>
      </c>
      <c r="E755" s="27">
        <v>0</v>
      </c>
      <c r="F755" s="28">
        <v>61.66</v>
      </c>
      <c r="G755" s="27">
        <v>1.0576249759195899E-6</v>
      </c>
      <c r="H755" s="26">
        <v>2</v>
      </c>
      <c r="I755" s="90" t="s">
        <v>8756</v>
      </c>
      <c r="J755" s="94" t="s">
        <v>10275</v>
      </c>
      <c r="K755" s="94" t="s">
        <v>11794</v>
      </c>
      <c r="L755" s="29" t="s">
        <v>13313</v>
      </c>
      <c r="M755" s="30">
        <v>2</v>
      </c>
    </row>
    <row r="756" spans="1:13" ht="24.9" customHeight="1" x14ac:dyDescent="0.3">
      <c r="A756" s="25" t="s">
        <v>5306</v>
      </c>
      <c r="B756" s="26" t="s">
        <v>5270</v>
      </c>
      <c r="C756" s="26" t="s">
        <v>909</v>
      </c>
      <c r="D756" s="26">
        <v>1</v>
      </c>
      <c r="E756" s="27">
        <v>0</v>
      </c>
      <c r="F756" s="28">
        <v>49.02</v>
      </c>
      <c r="G756" s="27">
        <v>1.25017268084821E-5</v>
      </c>
      <c r="H756" s="26">
        <v>2</v>
      </c>
      <c r="I756" s="90" t="s">
        <v>8542</v>
      </c>
      <c r="J756" s="94" t="s">
        <v>10060</v>
      </c>
      <c r="K756" s="94" t="s">
        <v>11580</v>
      </c>
      <c r="L756" s="29" t="s">
        <v>13098</v>
      </c>
      <c r="M756" s="30">
        <v>1</v>
      </c>
    </row>
    <row r="757" spans="1:13" ht="24.9" customHeight="1" x14ac:dyDescent="0.3">
      <c r="A757" s="25" t="s">
        <v>801</v>
      </c>
      <c r="B757" s="26" t="s">
        <v>793</v>
      </c>
      <c r="C757" s="26" t="s">
        <v>106</v>
      </c>
      <c r="D757" s="26">
        <v>1</v>
      </c>
      <c r="E757" s="27">
        <v>0</v>
      </c>
      <c r="F757" s="28">
        <v>59.71</v>
      </c>
      <c r="G757" s="27">
        <v>2.0312042705230502E-6</v>
      </c>
      <c r="H757" s="26">
        <v>2</v>
      </c>
      <c r="I757" s="90" t="s">
        <v>8731</v>
      </c>
      <c r="J757" s="94" t="s">
        <v>10250</v>
      </c>
      <c r="K757" s="94" t="s">
        <v>11769</v>
      </c>
      <c r="L757" s="29" t="s">
        <v>13288</v>
      </c>
      <c r="M757" s="30">
        <v>1</v>
      </c>
    </row>
    <row r="758" spans="1:13" ht="24.9" customHeight="1" x14ac:dyDescent="0.3">
      <c r="A758" s="25" t="s">
        <v>6664</v>
      </c>
      <c r="B758" s="26" t="s">
        <v>6646</v>
      </c>
      <c r="C758" s="26" t="s">
        <v>371</v>
      </c>
      <c r="D758" s="26">
        <v>1</v>
      </c>
      <c r="E758" s="27">
        <v>0</v>
      </c>
      <c r="F758" s="28">
        <v>20.36</v>
      </c>
      <c r="G758" s="27">
        <v>9.18269171674173E-3</v>
      </c>
      <c r="H758" s="26">
        <v>3</v>
      </c>
      <c r="I758" s="90" t="s">
        <v>7648</v>
      </c>
      <c r="J758" s="94" t="s">
        <v>9166</v>
      </c>
      <c r="K758" s="94" t="s">
        <v>10686</v>
      </c>
      <c r="L758" s="29" t="s">
        <v>12204</v>
      </c>
      <c r="M758" s="30">
        <v>2</v>
      </c>
    </row>
    <row r="759" spans="1:13" ht="24.9" customHeight="1" x14ac:dyDescent="0.3">
      <c r="A759" s="25" t="s">
        <v>3992</v>
      </c>
      <c r="B759" s="26" t="s">
        <v>3969</v>
      </c>
      <c r="C759" s="26" t="s">
        <v>106</v>
      </c>
      <c r="D759" s="26">
        <v>1</v>
      </c>
      <c r="E759" s="27">
        <v>1E-3</v>
      </c>
      <c r="F759" s="28">
        <v>28.68</v>
      </c>
      <c r="G759" s="27">
        <v>1.965024647909E-3</v>
      </c>
      <c r="H759" s="26">
        <v>2</v>
      </c>
      <c r="I759" s="90" t="s">
        <v>7955</v>
      </c>
      <c r="J759" s="94" t="s">
        <v>9473</v>
      </c>
      <c r="K759" s="94" t="s">
        <v>10993</v>
      </c>
      <c r="L759" s="29" t="s">
        <v>12511</v>
      </c>
      <c r="M759" s="30">
        <v>1</v>
      </c>
    </row>
    <row r="760" spans="1:13" ht="24.9" customHeight="1" x14ac:dyDescent="0.3">
      <c r="A760" s="25" t="s">
        <v>629</v>
      </c>
      <c r="B760" s="26" t="s">
        <v>611</v>
      </c>
      <c r="C760" s="26" t="s">
        <v>106</v>
      </c>
      <c r="D760" s="26">
        <v>1</v>
      </c>
      <c r="E760" s="27">
        <v>0</v>
      </c>
      <c r="F760" s="28">
        <v>40.64</v>
      </c>
      <c r="G760" s="27">
        <v>1.7259570955339401E-4</v>
      </c>
      <c r="H760" s="26">
        <v>2</v>
      </c>
      <c r="I760" s="90" t="s">
        <v>8361</v>
      </c>
      <c r="J760" s="94" t="s">
        <v>9879</v>
      </c>
      <c r="K760" s="94" t="s">
        <v>11399</v>
      </c>
      <c r="L760" s="29" t="s">
        <v>12917</v>
      </c>
      <c r="M760" s="30">
        <v>1</v>
      </c>
    </row>
    <row r="761" spans="1:13" ht="24.9" customHeight="1" x14ac:dyDescent="0.3">
      <c r="A761" s="25" t="s">
        <v>3477</v>
      </c>
      <c r="B761" s="26" t="s">
        <v>3476</v>
      </c>
      <c r="C761" s="26" t="s">
        <v>106</v>
      </c>
      <c r="D761" s="26">
        <v>1</v>
      </c>
      <c r="E761" s="27">
        <v>0</v>
      </c>
      <c r="F761" s="28">
        <v>38.31</v>
      </c>
      <c r="G761" s="27">
        <v>1.7708478399310699E-4</v>
      </c>
      <c r="H761" s="26">
        <v>2</v>
      </c>
      <c r="I761" s="90" t="s">
        <v>8287</v>
      </c>
      <c r="J761" s="94" t="s">
        <v>9805</v>
      </c>
      <c r="K761" s="94" t="s">
        <v>11325</v>
      </c>
      <c r="L761" s="29" t="s">
        <v>12843</v>
      </c>
      <c r="M761" s="30">
        <v>1</v>
      </c>
    </row>
    <row r="762" spans="1:13" ht="24.9" customHeight="1" x14ac:dyDescent="0.3">
      <c r="A762" s="25" t="s">
        <v>3990</v>
      </c>
      <c r="B762" s="26" t="s">
        <v>3969</v>
      </c>
      <c r="C762" s="26" t="s">
        <v>136</v>
      </c>
      <c r="D762" s="26">
        <v>1</v>
      </c>
      <c r="E762" s="27">
        <v>0</v>
      </c>
      <c r="F762" s="28">
        <v>23.03</v>
      </c>
      <c r="G762" s="27">
        <v>1.1199084412026101E-2</v>
      </c>
      <c r="H762" s="26">
        <v>3</v>
      </c>
      <c r="I762" s="90" t="s">
        <v>7740</v>
      </c>
      <c r="J762" s="94" t="s">
        <v>9258</v>
      </c>
      <c r="K762" s="94" t="s">
        <v>10778</v>
      </c>
      <c r="L762" s="29" t="s">
        <v>12296</v>
      </c>
      <c r="M762" s="30">
        <v>1</v>
      </c>
    </row>
    <row r="763" spans="1:13" ht="24.9" customHeight="1" x14ac:dyDescent="0.3">
      <c r="A763" s="25" t="s">
        <v>511</v>
      </c>
      <c r="B763" s="26" t="s">
        <v>509</v>
      </c>
      <c r="C763" s="26" t="s">
        <v>106</v>
      </c>
      <c r="D763" s="26">
        <v>1</v>
      </c>
      <c r="E763" s="27">
        <v>0</v>
      </c>
      <c r="F763" s="28">
        <v>34.729999999999997</v>
      </c>
      <c r="G763" s="27">
        <v>4.0381388325058898E-4</v>
      </c>
      <c r="H763" s="26">
        <v>2</v>
      </c>
      <c r="I763" s="90" t="s">
        <v>8179</v>
      </c>
      <c r="J763" s="94" t="s">
        <v>9697</v>
      </c>
      <c r="K763" s="94" t="s">
        <v>11217</v>
      </c>
      <c r="L763" s="29" t="s">
        <v>12735</v>
      </c>
      <c r="M763" s="30">
        <v>1</v>
      </c>
    </row>
    <row r="764" spans="1:13" ht="24.9" customHeight="1" x14ac:dyDescent="0.3">
      <c r="A764" s="25" t="s">
        <v>1182</v>
      </c>
      <c r="B764" s="26" t="s">
        <v>1176</v>
      </c>
      <c r="C764" s="26" t="s">
        <v>106</v>
      </c>
      <c r="D764" s="26">
        <v>1</v>
      </c>
      <c r="E764" s="27">
        <v>0</v>
      </c>
      <c r="F764" s="28">
        <v>73.88</v>
      </c>
      <c r="G764" s="27">
        <v>7.1620615452751905E-8</v>
      </c>
      <c r="H764" s="26">
        <v>2</v>
      </c>
      <c r="I764" s="90" t="s">
        <v>8870</v>
      </c>
      <c r="J764" s="94" t="s">
        <v>10390</v>
      </c>
      <c r="K764" s="94" t="s">
        <v>11908</v>
      </c>
      <c r="L764" s="29" t="s">
        <v>13428</v>
      </c>
      <c r="M764" s="30">
        <v>1</v>
      </c>
    </row>
    <row r="765" spans="1:13" ht="24.9" customHeight="1" x14ac:dyDescent="0.3">
      <c r="A765" s="31" t="s">
        <v>3383</v>
      </c>
      <c r="B765" s="32" t="s">
        <v>3369</v>
      </c>
      <c r="C765" s="32" t="s">
        <v>106</v>
      </c>
      <c r="D765" s="32">
        <v>1</v>
      </c>
      <c r="E765" s="33">
        <v>0</v>
      </c>
      <c r="F765" s="34">
        <v>51.74</v>
      </c>
      <c r="G765" s="33">
        <v>1.03832114459562E-5</v>
      </c>
      <c r="H765" s="32">
        <v>2</v>
      </c>
      <c r="I765" s="91" t="s">
        <v>8602</v>
      </c>
      <c r="J765" s="95" t="s">
        <v>10121</v>
      </c>
      <c r="K765" s="95" t="s">
        <v>11640</v>
      </c>
      <c r="L765" s="35" t="s">
        <v>13159</v>
      </c>
      <c r="M765" s="36">
        <v>1</v>
      </c>
    </row>
    <row r="766" spans="1:13" ht="24.9" customHeight="1" x14ac:dyDescent="0.3">
      <c r="A766" s="25" t="s">
        <v>2242</v>
      </c>
      <c r="B766" s="26" t="s">
        <v>2234</v>
      </c>
      <c r="C766" s="26" t="s">
        <v>106</v>
      </c>
      <c r="D766" s="26">
        <v>1</v>
      </c>
      <c r="E766" s="27">
        <v>0</v>
      </c>
      <c r="F766" s="28">
        <v>33.53</v>
      </c>
      <c r="G766" s="27">
        <v>7.5413469468343496E-4</v>
      </c>
      <c r="H766" s="26">
        <v>2</v>
      </c>
      <c r="I766" s="90" t="s">
        <v>8138</v>
      </c>
      <c r="J766" s="94" t="s">
        <v>9656</v>
      </c>
      <c r="K766" s="94" t="s">
        <v>11176</v>
      </c>
      <c r="L766" s="29" t="s">
        <v>12694</v>
      </c>
      <c r="M766" s="30">
        <v>1</v>
      </c>
    </row>
    <row r="767" spans="1:13" ht="24.9" customHeight="1" x14ac:dyDescent="0.3">
      <c r="A767" s="25" t="s">
        <v>2381</v>
      </c>
      <c r="B767" s="26" t="s">
        <v>2372</v>
      </c>
      <c r="C767" s="26" t="s">
        <v>106</v>
      </c>
      <c r="D767" s="26">
        <v>1</v>
      </c>
      <c r="E767" s="27">
        <v>0</v>
      </c>
      <c r="F767" s="28">
        <v>44.83</v>
      </c>
      <c r="G767" s="27">
        <v>5.26162609401574E-5</v>
      </c>
      <c r="H767" s="26">
        <v>2</v>
      </c>
      <c r="I767" s="90" t="s">
        <v>8447</v>
      </c>
      <c r="J767" s="94" t="s">
        <v>9965</v>
      </c>
      <c r="K767" s="94" t="s">
        <v>11485</v>
      </c>
      <c r="L767" s="29" t="s">
        <v>13003</v>
      </c>
      <c r="M767" s="30">
        <v>1</v>
      </c>
    </row>
    <row r="768" spans="1:13" ht="24.9" customHeight="1" x14ac:dyDescent="0.3">
      <c r="A768" s="25" t="s">
        <v>6432</v>
      </c>
      <c r="B768" s="26" t="s">
        <v>6431</v>
      </c>
      <c r="C768" s="26" t="s">
        <v>106</v>
      </c>
      <c r="D768" s="26">
        <v>1</v>
      </c>
      <c r="E768" s="27">
        <v>0</v>
      </c>
      <c r="F768" s="28">
        <v>16.77</v>
      </c>
      <c r="G768" s="27">
        <v>2.0987949199550399E-2</v>
      </c>
      <c r="H768" s="26">
        <v>3</v>
      </c>
      <c r="I768" s="90" t="s">
        <v>7502</v>
      </c>
      <c r="J768" s="94" t="s">
        <v>9020</v>
      </c>
      <c r="K768" s="94" t="s">
        <v>10540</v>
      </c>
      <c r="L768" s="29" t="s">
        <v>12058</v>
      </c>
      <c r="M768" s="30">
        <v>1</v>
      </c>
    </row>
    <row r="769" spans="1:13" ht="24.9" customHeight="1" x14ac:dyDescent="0.3">
      <c r="A769" s="25" t="s">
        <v>7001</v>
      </c>
      <c r="B769" s="26" t="s">
        <v>6985</v>
      </c>
      <c r="C769" s="26" t="s">
        <v>106</v>
      </c>
      <c r="D769" s="26">
        <v>1</v>
      </c>
      <c r="E769" s="27">
        <v>0</v>
      </c>
      <c r="F769" s="28">
        <v>27.77</v>
      </c>
      <c r="G769" s="27">
        <v>3.5928448207680199E-3</v>
      </c>
      <c r="H769" s="26">
        <v>2</v>
      </c>
      <c r="I769" s="90" t="s">
        <v>7918</v>
      </c>
      <c r="J769" s="94" t="s">
        <v>9436</v>
      </c>
      <c r="K769" s="94" t="s">
        <v>10956</v>
      </c>
      <c r="L769" s="29" t="s">
        <v>12474</v>
      </c>
      <c r="M769" s="30">
        <v>1</v>
      </c>
    </row>
    <row r="770" spans="1:13" ht="24.9" customHeight="1" x14ac:dyDescent="0.3">
      <c r="A770" s="25" t="s">
        <v>5288</v>
      </c>
      <c r="B770" s="26" t="s">
        <v>5270</v>
      </c>
      <c r="C770" s="26" t="s">
        <v>106</v>
      </c>
      <c r="D770" s="26">
        <v>1</v>
      </c>
      <c r="E770" s="27">
        <v>0</v>
      </c>
      <c r="F770" s="28">
        <v>66.650000000000006</v>
      </c>
      <c r="G770" s="27">
        <v>2.15759538413883E-7</v>
      </c>
      <c r="H770" s="26">
        <v>2</v>
      </c>
      <c r="I770" s="90" t="s">
        <v>8810</v>
      </c>
      <c r="J770" s="94" t="s">
        <v>10330</v>
      </c>
      <c r="K770" s="94" t="s">
        <v>11848</v>
      </c>
      <c r="L770" s="29" t="s">
        <v>13368</v>
      </c>
      <c r="M770" s="30">
        <v>1</v>
      </c>
    </row>
    <row r="771" spans="1:13" ht="24.9" customHeight="1" x14ac:dyDescent="0.3">
      <c r="A771" s="25" t="s">
        <v>3212</v>
      </c>
      <c r="B771" s="26" t="s">
        <v>3199</v>
      </c>
      <c r="C771" s="26" t="s">
        <v>106</v>
      </c>
      <c r="D771" s="26">
        <v>1</v>
      </c>
      <c r="E771" s="27">
        <v>0</v>
      </c>
      <c r="F771" s="28">
        <v>46.48</v>
      </c>
      <c r="G771" s="27">
        <v>3.4860346390454597E-5</v>
      </c>
      <c r="H771" s="26">
        <v>2</v>
      </c>
      <c r="I771" s="90" t="s">
        <v>8482</v>
      </c>
      <c r="J771" s="94" t="s">
        <v>10000</v>
      </c>
      <c r="K771" s="94" t="s">
        <v>11520</v>
      </c>
      <c r="L771" s="29" t="s">
        <v>13038</v>
      </c>
      <c r="M771" s="30">
        <v>1</v>
      </c>
    </row>
    <row r="772" spans="1:13" ht="24.9" customHeight="1" x14ac:dyDescent="0.3">
      <c r="A772" s="25" t="s">
        <v>5376</v>
      </c>
      <c r="B772" s="26" t="s">
        <v>5354</v>
      </c>
      <c r="C772" s="26" t="s">
        <v>106</v>
      </c>
      <c r="D772" s="26">
        <v>1</v>
      </c>
      <c r="E772" s="27">
        <v>0</v>
      </c>
      <c r="F772" s="28">
        <v>53.13</v>
      </c>
      <c r="G772" s="27">
        <v>6.0800900711432702E-6</v>
      </c>
      <c r="H772" s="26">
        <v>3</v>
      </c>
      <c r="I772" s="90" t="s">
        <v>8633</v>
      </c>
      <c r="J772" s="94" t="s">
        <v>10152</v>
      </c>
      <c r="K772" s="94" t="s">
        <v>11671</v>
      </c>
      <c r="L772" s="29" t="s">
        <v>13190</v>
      </c>
      <c r="M772" s="30">
        <v>2</v>
      </c>
    </row>
    <row r="773" spans="1:13" ht="24.9" customHeight="1" x14ac:dyDescent="0.3">
      <c r="A773" s="25" t="s">
        <v>6465</v>
      </c>
      <c r="B773" s="26" t="s">
        <v>6454</v>
      </c>
      <c r="C773" s="26" t="s">
        <v>106</v>
      </c>
      <c r="D773" s="26">
        <v>1</v>
      </c>
      <c r="E773" s="27">
        <v>0</v>
      </c>
      <c r="F773" s="28">
        <v>20.88</v>
      </c>
      <c r="G773" s="27">
        <v>8.1464801631986102E-3</v>
      </c>
      <c r="H773" s="26">
        <v>3</v>
      </c>
      <c r="I773" s="90" t="s">
        <v>7675</v>
      </c>
      <c r="J773" s="94" t="s">
        <v>9193</v>
      </c>
      <c r="K773" s="94" t="s">
        <v>10713</v>
      </c>
      <c r="L773" s="29" t="s">
        <v>12231</v>
      </c>
      <c r="M773" s="30">
        <v>2</v>
      </c>
    </row>
    <row r="774" spans="1:13" ht="24.9" customHeight="1" x14ac:dyDescent="0.3">
      <c r="A774" s="25" t="s">
        <v>5047</v>
      </c>
      <c r="B774" s="26" t="s">
        <v>5037</v>
      </c>
      <c r="C774" s="26" t="s">
        <v>106</v>
      </c>
      <c r="D774" s="26">
        <v>1</v>
      </c>
      <c r="E774" s="27">
        <v>1E-3</v>
      </c>
      <c r="F774" s="28">
        <v>30.62</v>
      </c>
      <c r="G774" s="27">
        <v>8.6490817960755101E-4</v>
      </c>
      <c r="H774" s="26">
        <v>2</v>
      </c>
      <c r="I774" s="90" t="s">
        <v>8020</v>
      </c>
      <c r="J774" s="94" t="s">
        <v>9538</v>
      </c>
      <c r="K774" s="94" t="s">
        <v>11058</v>
      </c>
      <c r="L774" s="29" t="s">
        <v>12576</v>
      </c>
      <c r="M774" s="30">
        <v>1</v>
      </c>
    </row>
    <row r="775" spans="1:13" ht="24.9" customHeight="1" x14ac:dyDescent="0.3">
      <c r="A775" s="25" t="s">
        <v>649</v>
      </c>
      <c r="B775" s="26" t="s">
        <v>648</v>
      </c>
      <c r="C775" s="26" t="s">
        <v>106</v>
      </c>
      <c r="D775" s="26">
        <v>1</v>
      </c>
      <c r="E775" s="27">
        <v>0</v>
      </c>
      <c r="F775" s="28">
        <v>41.03</v>
      </c>
      <c r="G775" s="27">
        <v>7.8886011761855395E-5</v>
      </c>
      <c r="H775" s="26">
        <v>2</v>
      </c>
      <c r="I775" s="90" t="s">
        <v>8372</v>
      </c>
      <c r="J775" s="94" t="s">
        <v>9890</v>
      </c>
      <c r="K775" s="94" t="s">
        <v>11410</v>
      </c>
      <c r="L775" s="29" t="s">
        <v>12928</v>
      </c>
      <c r="M775" s="30">
        <v>1</v>
      </c>
    </row>
    <row r="776" spans="1:13" ht="24.9" customHeight="1" x14ac:dyDescent="0.3">
      <c r="A776" s="25" t="s">
        <v>6678</v>
      </c>
      <c r="B776" s="26" t="s">
        <v>6677</v>
      </c>
      <c r="C776" s="26" t="s">
        <v>106</v>
      </c>
      <c r="D776" s="26">
        <v>1</v>
      </c>
      <c r="E776" s="27">
        <v>0</v>
      </c>
      <c r="F776" s="28">
        <v>38.61</v>
      </c>
      <c r="G776" s="27">
        <v>1.5837908892280401E-4</v>
      </c>
      <c r="H776" s="26">
        <v>2</v>
      </c>
      <c r="I776" s="90" t="s">
        <v>8295</v>
      </c>
      <c r="J776" s="94" t="s">
        <v>9813</v>
      </c>
      <c r="K776" s="94" t="s">
        <v>11333</v>
      </c>
      <c r="L776" s="29" t="s">
        <v>12851</v>
      </c>
      <c r="M776" s="30">
        <v>1</v>
      </c>
    </row>
    <row r="777" spans="1:13" ht="24.9" customHeight="1" x14ac:dyDescent="0.3">
      <c r="A777" s="25" t="s">
        <v>5704</v>
      </c>
      <c r="B777" s="26" t="s">
        <v>5702</v>
      </c>
      <c r="C777" s="26" t="s">
        <v>106</v>
      </c>
      <c r="D777" s="26">
        <v>1</v>
      </c>
      <c r="E777" s="27">
        <v>0</v>
      </c>
      <c r="F777" s="28">
        <v>64.760000000000005</v>
      </c>
      <c r="G777" s="27">
        <v>4.84582808037865E-7</v>
      </c>
      <c r="H777" s="26">
        <v>2</v>
      </c>
      <c r="I777" s="90" t="s">
        <v>8788</v>
      </c>
      <c r="J777" s="94" t="s">
        <v>10308</v>
      </c>
      <c r="K777" s="94" t="s">
        <v>11826</v>
      </c>
      <c r="L777" s="29" t="s">
        <v>13346</v>
      </c>
      <c r="M777" s="30">
        <v>1</v>
      </c>
    </row>
    <row r="778" spans="1:13" ht="24.9" customHeight="1" x14ac:dyDescent="0.3">
      <c r="A778" s="25" t="s">
        <v>7191</v>
      </c>
      <c r="B778" s="26" t="s">
        <v>7171</v>
      </c>
      <c r="C778" s="26" t="s">
        <v>106</v>
      </c>
      <c r="D778" s="26">
        <v>1</v>
      </c>
      <c r="E778" s="27">
        <v>0</v>
      </c>
      <c r="F778" s="28">
        <v>40.97</v>
      </c>
      <c r="G778" s="27">
        <v>7.9983425500702906E-5</v>
      </c>
      <c r="H778" s="26">
        <v>2</v>
      </c>
      <c r="I778" s="90" t="s">
        <v>8371</v>
      </c>
      <c r="J778" s="94" t="s">
        <v>9889</v>
      </c>
      <c r="K778" s="94" t="s">
        <v>11409</v>
      </c>
      <c r="L778" s="29" t="s">
        <v>12927</v>
      </c>
      <c r="M778" s="30">
        <v>1</v>
      </c>
    </row>
    <row r="779" spans="1:13" ht="24.9" customHeight="1" x14ac:dyDescent="0.3">
      <c r="A779" s="25" t="s">
        <v>2368</v>
      </c>
      <c r="B779" s="26" t="s">
        <v>7273</v>
      </c>
      <c r="C779" s="26" t="s">
        <v>106</v>
      </c>
      <c r="D779" s="26">
        <v>1</v>
      </c>
      <c r="E779" s="27">
        <v>0</v>
      </c>
      <c r="F779" s="28">
        <v>28.28</v>
      </c>
      <c r="G779" s="27">
        <v>2.2289034634305101E-3</v>
      </c>
      <c r="H779" s="26">
        <v>2</v>
      </c>
      <c r="I779" s="90" t="s">
        <v>7941</v>
      </c>
      <c r="J779" s="94" t="s">
        <v>9459</v>
      </c>
      <c r="K779" s="94" t="s">
        <v>10979</v>
      </c>
      <c r="L779" s="29" t="s">
        <v>12497</v>
      </c>
      <c r="M779" s="30">
        <v>1</v>
      </c>
    </row>
    <row r="780" spans="1:13" ht="24.9" customHeight="1" x14ac:dyDescent="0.3">
      <c r="A780" s="25" t="s">
        <v>1306</v>
      </c>
      <c r="B780" s="26" t="s">
        <v>1282</v>
      </c>
      <c r="C780" s="26" t="s">
        <v>1308</v>
      </c>
      <c r="D780" s="26">
        <v>1</v>
      </c>
      <c r="E780" s="27">
        <v>0</v>
      </c>
      <c r="F780" s="28">
        <v>34.020000000000003</v>
      </c>
      <c r="G780" s="27">
        <v>3.9533931399991199E-4</v>
      </c>
      <c r="H780" s="26">
        <v>2</v>
      </c>
      <c r="I780" s="90" t="s">
        <v>8156</v>
      </c>
      <c r="J780" s="94" t="s">
        <v>9674</v>
      </c>
      <c r="K780" s="94" t="s">
        <v>11194</v>
      </c>
      <c r="L780" s="29" t="s">
        <v>12712</v>
      </c>
      <c r="M780" s="30">
        <v>1</v>
      </c>
    </row>
    <row r="781" spans="1:13" ht="24.9" customHeight="1" x14ac:dyDescent="0.3">
      <c r="A781" s="25" t="s">
        <v>4067</v>
      </c>
      <c r="B781" s="26" t="s">
        <v>4057</v>
      </c>
      <c r="C781" s="26" t="s">
        <v>106</v>
      </c>
      <c r="D781" s="26">
        <v>1</v>
      </c>
      <c r="E781" s="27">
        <v>0</v>
      </c>
      <c r="F781" s="28">
        <v>43.95</v>
      </c>
      <c r="G781" s="27">
        <v>7.04754810069553E-5</v>
      </c>
      <c r="H781" s="26">
        <v>2</v>
      </c>
      <c r="I781" s="90" t="s">
        <v>8437</v>
      </c>
      <c r="J781" s="94" t="s">
        <v>9955</v>
      </c>
      <c r="K781" s="94" t="s">
        <v>11475</v>
      </c>
      <c r="L781" s="29" t="s">
        <v>12993</v>
      </c>
      <c r="M781" s="30">
        <v>1</v>
      </c>
    </row>
    <row r="782" spans="1:13" ht="24.9" customHeight="1" x14ac:dyDescent="0.3">
      <c r="A782" s="25" t="s">
        <v>4838</v>
      </c>
      <c r="B782" s="26" t="s">
        <v>4833</v>
      </c>
      <c r="C782" s="26" t="s">
        <v>106</v>
      </c>
      <c r="D782" s="26">
        <v>1</v>
      </c>
      <c r="E782" s="27">
        <v>2E-3</v>
      </c>
      <c r="F782" s="28">
        <v>24.8</v>
      </c>
      <c r="G782" s="27">
        <v>3.30346724003798E-3</v>
      </c>
      <c r="H782" s="26">
        <v>2</v>
      </c>
      <c r="I782" s="90" t="s">
        <v>7814</v>
      </c>
      <c r="J782" s="94" t="s">
        <v>9332</v>
      </c>
      <c r="K782" s="94" t="s">
        <v>10852</v>
      </c>
      <c r="L782" s="29" t="s">
        <v>12370</v>
      </c>
      <c r="M782" s="30">
        <v>1</v>
      </c>
    </row>
    <row r="783" spans="1:13" ht="24.9" customHeight="1" x14ac:dyDescent="0.3">
      <c r="A783" s="25" t="s">
        <v>1913</v>
      </c>
      <c r="B783" s="26" t="s">
        <v>1898</v>
      </c>
      <c r="C783" s="26" t="s">
        <v>106</v>
      </c>
      <c r="D783" s="26">
        <v>1</v>
      </c>
      <c r="E783" s="27">
        <v>0</v>
      </c>
      <c r="F783" s="28">
        <v>25.94</v>
      </c>
      <c r="G783" s="27">
        <v>5.8577095809455903E-3</v>
      </c>
      <c r="H783" s="26">
        <v>2</v>
      </c>
      <c r="I783" s="90" t="s">
        <v>7858</v>
      </c>
      <c r="J783" s="94" t="s">
        <v>9376</v>
      </c>
      <c r="K783" s="94" t="s">
        <v>10896</v>
      </c>
      <c r="L783" s="29" t="s">
        <v>12414</v>
      </c>
      <c r="M783" s="30">
        <v>1</v>
      </c>
    </row>
    <row r="784" spans="1:13" ht="24.9" customHeight="1" x14ac:dyDescent="0.3">
      <c r="A784" s="25" t="s">
        <v>5374</v>
      </c>
      <c r="B784" s="26" t="s">
        <v>5354</v>
      </c>
      <c r="C784" s="26" t="s">
        <v>120</v>
      </c>
      <c r="D784" s="26">
        <v>1</v>
      </c>
      <c r="E784" s="27">
        <v>0</v>
      </c>
      <c r="F784" s="28">
        <v>40.520000000000003</v>
      </c>
      <c r="G784" s="27">
        <v>8.8505447915871E-5</v>
      </c>
      <c r="H784" s="26">
        <v>2</v>
      </c>
      <c r="I784" s="90" t="s">
        <v>8353</v>
      </c>
      <c r="J784" s="94" t="s">
        <v>9871</v>
      </c>
      <c r="K784" s="94" t="s">
        <v>11391</v>
      </c>
      <c r="L784" s="29" t="s">
        <v>12909</v>
      </c>
      <c r="M784" s="30">
        <v>1</v>
      </c>
    </row>
    <row r="785" spans="1:13" ht="24.9" customHeight="1" x14ac:dyDescent="0.3">
      <c r="A785" s="25" t="s">
        <v>4046</v>
      </c>
      <c r="B785" s="26" t="s">
        <v>4038</v>
      </c>
      <c r="C785" s="26" t="s">
        <v>114</v>
      </c>
      <c r="D785" s="26">
        <v>1</v>
      </c>
      <c r="E785" s="27">
        <v>0</v>
      </c>
      <c r="F785" s="28">
        <v>37.03</v>
      </c>
      <c r="G785" s="27">
        <v>3.4676722951589202E-4</v>
      </c>
      <c r="H785" s="26">
        <v>3</v>
      </c>
      <c r="I785" s="90" t="s">
        <v>8253</v>
      </c>
      <c r="J785" s="94" t="s">
        <v>9771</v>
      </c>
      <c r="K785" s="94" t="s">
        <v>11291</v>
      </c>
      <c r="L785" s="29" t="s">
        <v>12809</v>
      </c>
      <c r="M785" s="30">
        <v>2</v>
      </c>
    </row>
    <row r="786" spans="1:13" ht="24.9" customHeight="1" x14ac:dyDescent="0.3">
      <c r="A786" s="25" t="s">
        <v>4765</v>
      </c>
      <c r="B786" s="26" t="s">
        <v>4763</v>
      </c>
      <c r="C786" s="26" t="s">
        <v>106</v>
      </c>
      <c r="D786" s="26">
        <v>1</v>
      </c>
      <c r="E786" s="27">
        <v>1E-3</v>
      </c>
      <c r="F786" s="28">
        <v>25.33</v>
      </c>
      <c r="G786" s="27">
        <v>2.9239504207223999E-3</v>
      </c>
      <c r="H786" s="26">
        <v>2</v>
      </c>
      <c r="I786" s="90" t="s">
        <v>7839</v>
      </c>
      <c r="J786" s="94" t="s">
        <v>9357</v>
      </c>
      <c r="K786" s="94" t="s">
        <v>10877</v>
      </c>
      <c r="L786" s="29" t="s">
        <v>12395</v>
      </c>
      <c r="M786" s="30">
        <v>1</v>
      </c>
    </row>
    <row r="787" spans="1:13" ht="24.9" customHeight="1" x14ac:dyDescent="0.3">
      <c r="A787" s="25" t="s">
        <v>1494</v>
      </c>
      <c r="B787" s="26" t="s">
        <v>1488</v>
      </c>
      <c r="C787" s="26" t="s">
        <v>106</v>
      </c>
      <c r="D787" s="26">
        <v>1</v>
      </c>
      <c r="E787" s="27">
        <v>0</v>
      </c>
      <c r="F787" s="28">
        <v>18.559999999999999</v>
      </c>
      <c r="G787" s="27">
        <v>1.3898566338796501E-2</v>
      </c>
      <c r="H787" s="26">
        <v>2</v>
      </c>
      <c r="I787" s="90" t="s">
        <v>7575</v>
      </c>
      <c r="J787" s="94" t="s">
        <v>9093</v>
      </c>
      <c r="K787" s="94" t="s">
        <v>10613</v>
      </c>
      <c r="L787" s="29" t="s">
        <v>12131</v>
      </c>
      <c r="M787" s="30">
        <v>1</v>
      </c>
    </row>
    <row r="788" spans="1:13" ht="24.9" customHeight="1" x14ac:dyDescent="0.3">
      <c r="A788" s="31" t="s">
        <v>2409</v>
      </c>
      <c r="B788" s="32" t="s">
        <v>2383</v>
      </c>
      <c r="C788" s="32" t="s">
        <v>106</v>
      </c>
      <c r="D788" s="32">
        <v>1</v>
      </c>
      <c r="E788" s="33">
        <v>0</v>
      </c>
      <c r="F788" s="34">
        <v>28.21</v>
      </c>
      <c r="G788" s="33">
        <v>2.3406242389544299E-3</v>
      </c>
      <c r="H788" s="32">
        <v>2</v>
      </c>
      <c r="I788" s="91" t="s">
        <v>7940</v>
      </c>
      <c r="J788" s="95" t="s">
        <v>9458</v>
      </c>
      <c r="K788" s="95" t="s">
        <v>10978</v>
      </c>
      <c r="L788" s="35" t="s">
        <v>12496</v>
      </c>
      <c r="M788" s="36">
        <v>1</v>
      </c>
    </row>
    <row r="789" spans="1:13" ht="24.9" customHeight="1" x14ac:dyDescent="0.3">
      <c r="A789" s="25" t="s">
        <v>7027</v>
      </c>
      <c r="B789" s="26" t="s">
        <v>7021</v>
      </c>
      <c r="C789" s="26" t="s">
        <v>6706</v>
      </c>
      <c r="D789" s="26">
        <v>1</v>
      </c>
      <c r="E789" s="27">
        <v>0</v>
      </c>
      <c r="F789" s="28">
        <v>25.94</v>
      </c>
      <c r="G789" s="27">
        <v>2.5468302525850401E-3</v>
      </c>
      <c r="H789" s="26">
        <v>2</v>
      </c>
      <c r="I789" s="90" t="s">
        <v>7859</v>
      </c>
      <c r="J789" s="94" t="s">
        <v>9377</v>
      </c>
      <c r="K789" s="94" t="s">
        <v>10897</v>
      </c>
      <c r="L789" s="29" t="s">
        <v>12415</v>
      </c>
      <c r="M789" s="30">
        <v>1</v>
      </c>
    </row>
    <row r="790" spans="1:13" ht="24.9" customHeight="1" x14ac:dyDescent="0.3">
      <c r="A790" s="25" t="s">
        <v>1697</v>
      </c>
      <c r="B790" s="26" t="s">
        <v>1670</v>
      </c>
      <c r="C790" s="26" t="s">
        <v>106</v>
      </c>
      <c r="D790" s="26">
        <v>1</v>
      </c>
      <c r="E790" s="27">
        <v>0</v>
      </c>
      <c r="F790" s="28">
        <v>31.65</v>
      </c>
      <c r="G790" s="27">
        <v>1.16264980037843E-3</v>
      </c>
      <c r="H790" s="26">
        <v>2</v>
      </c>
      <c r="I790" s="90" t="s">
        <v>8058</v>
      </c>
      <c r="J790" s="94" t="s">
        <v>9576</v>
      </c>
      <c r="K790" s="94" t="s">
        <v>11096</v>
      </c>
      <c r="L790" s="29" t="s">
        <v>12614</v>
      </c>
      <c r="M790" s="30">
        <v>1</v>
      </c>
    </row>
    <row r="791" spans="1:13" ht="24.9" customHeight="1" x14ac:dyDescent="0.3">
      <c r="A791" s="31" t="s">
        <v>118</v>
      </c>
      <c r="B791" s="32" t="s">
        <v>107</v>
      </c>
      <c r="C791" s="32" t="s">
        <v>120</v>
      </c>
      <c r="D791" s="32">
        <v>1</v>
      </c>
      <c r="E791" s="33">
        <v>0</v>
      </c>
      <c r="F791" s="34">
        <v>27.68</v>
      </c>
      <c r="G791" s="33">
        <v>1.79138650845328E-3</v>
      </c>
      <c r="H791" s="32">
        <v>2</v>
      </c>
      <c r="I791" s="91" t="s">
        <v>7915</v>
      </c>
      <c r="J791" s="95" t="s">
        <v>9433</v>
      </c>
      <c r="K791" s="95" t="s">
        <v>10953</v>
      </c>
      <c r="L791" s="35" t="s">
        <v>12471</v>
      </c>
      <c r="M791" s="36">
        <v>1</v>
      </c>
    </row>
    <row r="792" spans="1:13" ht="24.9" customHeight="1" x14ac:dyDescent="0.3">
      <c r="A792" s="25" t="s">
        <v>6902</v>
      </c>
      <c r="B792" s="26" t="s">
        <v>6901</v>
      </c>
      <c r="C792" s="26" t="s">
        <v>106</v>
      </c>
      <c r="D792" s="26">
        <v>1</v>
      </c>
      <c r="E792" s="27">
        <v>1E-3</v>
      </c>
      <c r="F792" s="28">
        <v>27.18</v>
      </c>
      <c r="G792" s="27">
        <v>1.90972135420023E-3</v>
      </c>
      <c r="H792" s="26">
        <v>2</v>
      </c>
      <c r="I792" s="90" t="s">
        <v>7895</v>
      </c>
      <c r="J792" s="94" t="s">
        <v>9413</v>
      </c>
      <c r="K792" s="94" t="s">
        <v>10933</v>
      </c>
      <c r="L792" s="29" t="s">
        <v>12451</v>
      </c>
      <c r="M792" s="30">
        <v>1</v>
      </c>
    </row>
    <row r="793" spans="1:13" ht="24.9" customHeight="1" x14ac:dyDescent="0.3">
      <c r="A793" s="25" t="s">
        <v>832</v>
      </c>
      <c r="B793" s="26" t="s">
        <v>820</v>
      </c>
      <c r="C793" s="26" t="s">
        <v>106</v>
      </c>
      <c r="D793" s="26">
        <v>1</v>
      </c>
      <c r="E793" s="27">
        <v>0</v>
      </c>
      <c r="F793" s="28">
        <v>40.26</v>
      </c>
      <c r="G793" s="27">
        <v>1.2244564754797E-4</v>
      </c>
      <c r="H793" s="26">
        <v>2</v>
      </c>
      <c r="I793" s="90" t="s">
        <v>8348</v>
      </c>
      <c r="J793" s="94" t="s">
        <v>9866</v>
      </c>
      <c r="K793" s="94" t="s">
        <v>11386</v>
      </c>
      <c r="L793" s="29" t="s">
        <v>12904</v>
      </c>
      <c r="M793" s="30">
        <v>1</v>
      </c>
    </row>
    <row r="794" spans="1:13" ht="24.9" customHeight="1" x14ac:dyDescent="0.3">
      <c r="A794" s="25" t="s">
        <v>627</v>
      </c>
      <c r="B794" s="26" t="s">
        <v>611</v>
      </c>
      <c r="C794" s="26" t="s">
        <v>106</v>
      </c>
      <c r="D794" s="26">
        <v>1</v>
      </c>
      <c r="E794" s="27">
        <v>4.0000000000000001E-3</v>
      </c>
      <c r="F794" s="28">
        <v>25.17</v>
      </c>
      <c r="G794" s="27">
        <v>5.9297258000687398E-3</v>
      </c>
      <c r="H794" s="26">
        <v>2</v>
      </c>
      <c r="I794" s="90" t="s">
        <v>7828</v>
      </c>
      <c r="J794" s="94" t="s">
        <v>9346</v>
      </c>
      <c r="K794" s="94" t="s">
        <v>10866</v>
      </c>
      <c r="L794" s="29" t="s">
        <v>12384</v>
      </c>
      <c r="M794" s="30">
        <v>1</v>
      </c>
    </row>
    <row r="795" spans="1:13" ht="24.9" customHeight="1" x14ac:dyDescent="0.3">
      <c r="A795" s="25" t="s">
        <v>5388</v>
      </c>
      <c r="B795" s="26" t="s">
        <v>5382</v>
      </c>
      <c r="C795" s="26" t="s">
        <v>106</v>
      </c>
      <c r="D795" s="26">
        <v>1</v>
      </c>
      <c r="E795" s="27">
        <v>0</v>
      </c>
      <c r="F795" s="28">
        <v>20.65</v>
      </c>
      <c r="G795" s="27">
        <v>1.33454031588613E-2</v>
      </c>
      <c r="H795" s="26">
        <v>3</v>
      </c>
      <c r="I795" s="90" t="s">
        <v>7667</v>
      </c>
      <c r="J795" s="94" t="s">
        <v>9185</v>
      </c>
      <c r="K795" s="94" t="s">
        <v>10705</v>
      </c>
      <c r="L795" s="29" t="s">
        <v>12223</v>
      </c>
      <c r="M795" s="30">
        <v>1</v>
      </c>
    </row>
    <row r="796" spans="1:13" ht="24.9" customHeight="1" x14ac:dyDescent="0.3">
      <c r="A796" s="31" t="s">
        <v>2880</v>
      </c>
      <c r="B796" s="32" t="s">
        <v>2869</v>
      </c>
      <c r="C796" s="32" t="s">
        <v>106</v>
      </c>
      <c r="D796" s="32">
        <v>1</v>
      </c>
      <c r="E796" s="33">
        <v>2E-3</v>
      </c>
      <c r="F796" s="34">
        <v>21.46</v>
      </c>
      <c r="G796" s="33">
        <v>7.1280379680109399E-3</v>
      </c>
      <c r="H796" s="32">
        <v>2</v>
      </c>
      <c r="I796" s="91" t="s">
        <v>7686</v>
      </c>
      <c r="J796" s="95" t="s">
        <v>9204</v>
      </c>
      <c r="K796" s="95" t="s">
        <v>10724</v>
      </c>
      <c r="L796" s="35" t="s">
        <v>12242</v>
      </c>
      <c r="M796" s="36">
        <v>1</v>
      </c>
    </row>
    <row r="797" spans="1:13" ht="24.9" customHeight="1" x14ac:dyDescent="0.3">
      <c r="A797" s="25" t="s">
        <v>5097</v>
      </c>
      <c r="B797" s="26" t="s">
        <v>5096</v>
      </c>
      <c r="C797" s="26" t="s">
        <v>106</v>
      </c>
      <c r="D797" s="26">
        <v>1</v>
      </c>
      <c r="E797" s="27">
        <v>0</v>
      </c>
      <c r="F797" s="28">
        <v>24.32</v>
      </c>
      <c r="G797" s="27">
        <v>5.1775945169237302E-3</v>
      </c>
      <c r="H797" s="26">
        <v>4</v>
      </c>
      <c r="I797" s="90" t="s">
        <v>7795</v>
      </c>
      <c r="J797" s="94" t="s">
        <v>9313</v>
      </c>
      <c r="K797" s="94" t="s">
        <v>10833</v>
      </c>
      <c r="L797" s="29" t="s">
        <v>12351</v>
      </c>
      <c r="M797" s="30">
        <v>1</v>
      </c>
    </row>
    <row r="798" spans="1:13" ht="24.9" customHeight="1" x14ac:dyDescent="0.3">
      <c r="A798" s="25" t="s">
        <v>694</v>
      </c>
      <c r="B798" s="26" t="s">
        <v>674</v>
      </c>
      <c r="C798" s="26" t="s">
        <v>106</v>
      </c>
      <c r="D798" s="26">
        <v>1</v>
      </c>
      <c r="E798" s="27">
        <v>0</v>
      </c>
      <c r="F798" s="28">
        <v>38.909999999999997</v>
      </c>
      <c r="G798" s="27">
        <v>1.4780796589351601E-4</v>
      </c>
      <c r="H798" s="26">
        <v>2</v>
      </c>
      <c r="I798" s="90" t="s">
        <v>8305</v>
      </c>
      <c r="J798" s="94" t="s">
        <v>9823</v>
      </c>
      <c r="K798" s="94" t="s">
        <v>11343</v>
      </c>
      <c r="L798" s="29" t="s">
        <v>12861</v>
      </c>
      <c r="M798" s="30">
        <v>1</v>
      </c>
    </row>
    <row r="799" spans="1:13" ht="24.9" customHeight="1" x14ac:dyDescent="0.3">
      <c r="A799" s="25" t="s">
        <v>6860</v>
      </c>
      <c r="B799" s="26" t="s">
        <v>6858</v>
      </c>
      <c r="C799" s="26" t="s">
        <v>106</v>
      </c>
      <c r="D799" s="26">
        <v>1</v>
      </c>
      <c r="E799" s="27">
        <v>0</v>
      </c>
      <c r="F799" s="28">
        <v>33.46</v>
      </c>
      <c r="G799" s="27">
        <v>4.9589837499560601E-4</v>
      </c>
      <c r="H799" s="26">
        <v>2</v>
      </c>
      <c r="I799" s="90" t="s">
        <v>8135</v>
      </c>
      <c r="J799" s="94" t="s">
        <v>9653</v>
      </c>
      <c r="K799" s="94" t="s">
        <v>11173</v>
      </c>
      <c r="L799" s="29" t="s">
        <v>12691</v>
      </c>
      <c r="M799" s="30">
        <v>1</v>
      </c>
    </row>
    <row r="800" spans="1:13" ht="24.9" customHeight="1" x14ac:dyDescent="0.3">
      <c r="A800" s="25" t="s">
        <v>4195</v>
      </c>
      <c r="B800" s="26" t="s">
        <v>4159</v>
      </c>
      <c r="C800" s="26" t="s">
        <v>106</v>
      </c>
      <c r="D800" s="26">
        <v>1</v>
      </c>
      <c r="E800" s="27">
        <v>0</v>
      </c>
      <c r="F800" s="28">
        <v>24.83</v>
      </c>
      <c r="G800" s="27">
        <v>3.9462195705118001E-3</v>
      </c>
      <c r="H800" s="26">
        <v>3</v>
      </c>
      <c r="I800" s="90" t="s">
        <v>7818</v>
      </c>
      <c r="J800" s="94" t="s">
        <v>9336</v>
      </c>
      <c r="K800" s="94" t="s">
        <v>10856</v>
      </c>
      <c r="L800" s="29" t="s">
        <v>12374</v>
      </c>
      <c r="M800" s="30">
        <v>1</v>
      </c>
    </row>
    <row r="801" spans="1:13" ht="24.9" customHeight="1" x14ac:dyDescent="0.3">
      <c r="A801" s="25" t="s">
        <v>2770</v>
      </c>
      <c r="B801" s="26" t="s">
        <v>2763</v>
      </c>
      <c r="C801" s="26" t="s">
        <v>114</v>
      </c>
      <c r="D801" s="26">
        <v>1</v>
      </c>
      <c r="E801" s="27">
        <v>0</v>
      </c>
      <c r="F801" s="28">
        <v>36.36</v>
      </c>
      <c r="G801" s="27">
        <v>3.8149069037897302E-4</v>
      </c>
      <c r="H801" s="26">
        <v>2</v>
      </c>
      <c r="I801" s="90" t="s">
        <v>8236</v>
      </c>
      <c r="J801" s="94" t="s">
        <v>9754</v>
      </c>
      <c r="K801" s="94" t="s">
        <v>11274</v>
      </c>
      <c r="L801" s="29" t="s">
        <v>12792</v>
      </c>
      <c r="M801" s="30">
        <v>1</v>
      </c>
    </row>
    <row r="802" spans="1:13" ht="24.9" customHeight="1" x14ac:dyDescent="0.3">
      <c r="A802" s="25" t="s">
        <v>4614</v>
      </c>
      <c r="B802" s="26" t="s">
        <v>4609</v>
      </c>
      <c r="C802" s="26" t="s">
        <v>35</v>
      </c>
      <c r="D802" s="26">
        <v>1</v>
      </c>
      <c r="E802" s="27">
        <v>0</v>
      </c>
      <c r="F802" s="28">
        <v>54.3</v>
      </c>
      <c r="G802" s="27">
        <v>4.4584227491660801E-6</v>
      </c>
      <c r="H802" s="26">
        <v>2</v>
      </c>
      <c r="I802" s="90" t="s">
        <v>8654</v>
      </c>
      <c r="J802" s="94" t="s">
        <v>10173</v>
      </c>
      <c r="K802" s="94" t="s">
        <v>11692</v>
      </c>
      <c r="L802" s="29" t="s">
        <v>13211</v>
      </c>
      <c r="M802" s="30">
        <v>1</v>
      </c>
    </row>
    <row r="803" spans="1:13" ht="24.9" customHeight="1" x14ac:dyDescent="0.3">
      <c r="A803" s="25" t="s">
        <v>6602</v>
      </c>
      <c r="B803" s="26" t="s">
        <v>6596</v>
      </c>
      <c r="C803" s="26" t="s">
        <v>20</v>
      </c>
      <c r="D803" s="26">
        <v>1</v>
      </c>
      <c r="E803" s="27">
        <v>0</v>
      </c>
      <c r="F803" s="28">
        <v>51.7</v>
      </c>
      <c r="G803" s="27">
        <v>7.7749542170077897E-6</v>
      </c>
      <c r="H803" s="26">
        <v>2</v>
      </c>
      <c r="I803" s="90" t="s">
        <v>8600</v>
      </c>
      <c r="J803" s="94" t="s">
        <v>10119</v>
      </c>
      <c r="K803" s="94" t="s">
        <v>11638</v>
      </c>
      <c r="L803" s="29" t="s">
        <v>13157</v>
      </c>
      <c r="M803" s="30">
        <v>1</v>
      </c>
    </row>
    <row r="804" spans="1:13" ht="24.9" customHeight="1" x14ac:dyDescent="0.3">
      <c r="A804" s="25" t="s">
        <v>2658</v>
      </c>
      <c r="B804" s="26" t="s">
        <v>2651</v>
      </c>
      <c r="C804" s="26" t="s">
        <v>32</v>
      </c>
      <c r="D804" s="26">
        <v>1</v>
      </c>
      <c r="E804" s="27">
        <v>0</v>
      </c>
      <c r="F804" s="28">
        <v>35.130000000000003</v>
      </c>
      <c r="G804" s="27">
        <v>7.3656527721387805E-4</v>
      </c>
      <c r="H804" s="26">
        <v>3</v>
      </c>
      <c r="I804" s="90" t="s">
        <v>8197</v>
      </c>
      <c r="J804" s="94" t="s">
        <v>9715</v>
      </c>
      <c r="K804" s="94" t="s">
        <v>11235</v>
      </c>
      <c r="L804" s="29" t="s">
        <v>12753</v>
      </c>
      <c r="M804" s="30">
        <v>1</v>
      </c>
    </row>
    <row r="805" spans="1:13" ht="24.9" customHeight="1" x14ac:dyDescent="0.3">
      <c r="A805" s="25" t="s">
        <v>1609</v>
      </c>
      <c r="B805" s="26" t="s">
        <v>1597</v>
      </c>
      <c r="C805" s="26" t="s">
        <v>1611</v>
      </c>
      <c r="D805" s="26">
        <v>1</v>
      </c>
      <c r="E805" s="27">
        <v>0</v>
      </c>
      <c r="F805" s="28">
        <v>27.58</v>
      </c>
      <c r="G805" s="27">
        <v>2.3568599064426798E-3</v>
      </c>
      <c r="H805" s="26">
        <v>2</v>
      </c>
      <c r="I805" s="90" t="s">
        <v>7912</v>
      </c>
      <c r="J805" s="94" t="s">
        <v>9430</v>
      </c>
      <c r="K805" s="94" t="s">
        <v>10950</v>
      </c>
      <c r="L805" s="29" t="s">
        <v>12468</v>
      </c>
      <c r="M805" s="30">
        <v>1</v>
      </c>
    </row>
    <row r="806" spans="1:13" ht="24.9" customHeight="1" x14ac:dyDescent="0.3">
      <c r="A806" s="31" t="s">
        <v>7077</v>
      </c>
      <c r="B806" s="32" t="s">
        <v>7069</v>
      </c>
      <c r="C806" s="32" t="s">
        <v>32</v>
      </c>
      <c r="D806" s="32">
        <v>1</v>
      </c>
      <c r="E806" s="33">
        <v>0</v>
      </c>
      <c r="F806" s="34">
        <v>52.98</v>
      </c>
      <c r="G806" s="33">
        <v>7.0490085230306798E-6</v>
      </c>
      <c r="H806" s="32">
        <v>2</v>
      </c>
      <c r="I806" s="91" t="s">
        <v>8631</v>
      </c>
      <c r="J806" s="95" t="s">
        <v>10150</v>
      </c>
      <c r="K806" s="95" t="s">
        <v>11669</v>
      </c>
      <c r="L806" s="35" t="s">
        <v>13188</v>
      </c>
      <c r="M806" s="36">
        <v>1</v>
      </c>
    </row>
    <row r="807" spans="1:13" ht="24.9" customHeight="1" x14ac:dyDescent="0.3">
      <c r="A807" s="25" t="s">
        <v>1626</v>
      </c>
      <c r="B807" s="26" t="s">
        <v>1624</v>
      </c>
      <c r="C807" s="26" t="s">
        <v>35</v>
      </c>
      <c r="D807" s="26">
        <v>1</v>
      </c>
      <c r="E807" s="27">
        <v>0</v>
      </c>
      <c r="F807" s="28">
        <v>35.020000000000003</v>
      </c>
      <c r="G807" s="27">
        <v>7.8693707852532896E-4</v>
      </c>
      <c r="H807" s="26">
        <v>2</v>
      </c>
      <c r="I807" s="90" t="s">
        <v>8190</v>
      </c>
      <c r="J807" s="94" t="s">
        <v>9708</v>
      </c>
      <c r="K807" s="94" t="s">
        <v>11228</v>
      </c>
      <c r="L807" s="29" t="s">
        <v>12746</v>
      </c>
      <c r="M807" s="30">
        <v>1</v>
      </c>
    </row>
    <row r="808" spans="1:13" ht="24.9" customHeight="1" x14ac:dyDescent="0.3">
      <c r="A808" s="25" t="s">
        <v>1620</v>
      </c>
      <c r="B808" s="26" t="s">
        <v>1597</v>
      </c>
      <c r="C808" s="26" t="s">
        <v>35</v>
      </c>
      <c r="D808" s="26">
        <v>1</v>
      </c>
      <c r="E808" s="27">
        <v>2E-3</v>
      </c>
      <c r="F808" s="28">
        <v>21.82</v>
      </c>
      <c r="G808" s="27">
        <v>9.2072097229758901E-3</v>
      </c>
      <c r="H808" s="26">
        <v>2</v>
      </c>
      <c r="I808" s="90" t="s">
        <v>7700</v>
      </c>
      <c r="J808" s="94" t="s">
        <v>9218</v>
      </c>
      <c r="K808" s="94" t="s">
        <v>10738</v>
      </c>
      <c r="L808" s="29" t="s">
        <v>12256</v>
      </c>
      <c r="M808" s="30">
        <v>1</v>
      </c>
    </row>
    <row r="809" spans="1:13" ht="24.9" customHeight="1" x14ac:dyDescent="0.3">
      <c r="A809" s="25" t="s">
        <v>7090</v>
      </c>
      <c r="B809" s="26" t="s">
        <v>7088</v>
      </c>
      <c r="C809" s="26" t="s">
        <v>20</v>
      </c>
      <c r="D809" s="26">
        <v>1</v>
      </c>
      <c r="E809" s="27">
        <v>0</v>
      </c>
      <c r="F809" s="28">
        <v>28.04</v>
      </c>
      <c r="G809" s="27">
        <v>1.5666428621577901E-3</v>
      </c>
      <c r="H809" s="26">
        <v>2</v>
      </c>
      <c r="I809" s="90" t="s">
        <v>7928</v>
      </c>
      <c r="J809" s="94" t="s">
        <v>9446</v>
      </c>
      <c r="K809" s="94" t="s">
        <v>10966</v>
      </c>
      <c r="L809" s="29" t="s">
        <v>12484</v>
      </c>
      <c r="M809" s="30">
        <v>1</v>
      </c>
    </row>
    <row r="810" spans="1:13" ht="24.9" customHeight="1" x14ac:dyDescent="0.3">
      <c r="A810" s="25" t="s">
        <v>1097</v>
      </c>
      <c r="B810" s="26" t="s">
        <v>1087</v>
      </c>
      <c r="C810" s="26" t="s">
        <v>693</v>
      </c>
      <c r="D810" s="26">
        <v>1</v>
      </c>
      <c r="E810" s="27">
        <v>0</v>
      </c>
      <c r="F810" s="28">
        <v>42.46</v>
      </c>
      <c r="G810" s="27">
        <v>1.07833475027624E-4</v>
      </c>
      <c r="H810" s="26">
        <v>2</v>
      </c>
      <c r="I810" s="90" t="s">
        <v>8402</v>
      </c>
      <c r="J810" s="94" t="s">
        <v>9920</v>
      </c>
      <c r="K810" s="94" t="s">
        <v>11440</v>
      </c>
      <c r="L810" s="29" t="s">
        <v>12958</v>
      </c>
      <c r="M810" s="30">
        <v>1</v>
      </c>
    </row>
    <row r="811" spans="1:13" ht="24.9" customHeight="1" x14ac:dyDescent="0.3">
      <c r="A811" s="25" t="s">
        <v>697</v>
      </c>
      <c r="B811" s="26" t="s">
        <v>696</v>
      </c>
      <c r="C811" s="26" t="s">
        <v>479</v>
      </c>
      <c r="D811" s="26">
        <v>1</v>
      </c>
      <c r="E811" s="27">
        <v>0</v>
      </c>
      <c r="F811" s="28">
        <v>51.78</v>
      </c>
      <c r="G811" s="27">
        <v>1.2942989872837201E-5</v>
      </c>
      <c r="H811" s="26">
        <v>2</v>
      </c>
      <c r="I811" s="90" t="s">
        <v>8603</v>
      </c>
      <c r="J811" s="94" t="s">
        <v>10122</v>
      </c>
      <c r="K811" s="94" t="s">
        <v>11641</v>
      </c>
      <c r="L811" s="29" t="s">
        <v>13160</v>
      </c>
      <c r="M811" s="30">
        <v>1</v>
      </c>
    </row>
    <row r="812" spans="1:13" ht="24.9" customHeight="1" x14ac:dyDescent="0.3">
      <c r="A812" s="25" t="s">
        <v>1551</v>
      </c>
      <c r="B812" s="26" t="s">
        <v>1550</v>
      </c>
      <c r="C812" s="26" t="s">
        <v>404</v>
      </c>
      <c r="D812" s="26">
        <v>1</v>
      </c>
      <c r="E812" s="27">
        <v>0</v>
      </c>
      <c r="F812" s="28">
        <v>15.86</v>
      </c>
      <c r="G812" s="27">
        <v>2.8535972983307002E-2</v>
      </c>
      <c r="H812" s="26">
        <v>3</v>
      </c>
      <c r="I812" s="90" t="s">
        <v>7459</v>
      </c>
      <c r="J812" s="94" t="s">
        <v>8977</v>
      </c>
      <c r="K812" s="94" t="s">
        <v>10497</v>
      </c>
      <c r="L812" s="29" t="s">
        <v>12015</v>
      </c>
      <c r="M812" s="30">
        <v>1</v>
      </c>
    </row>
    <row r="813" spans="1:13" ht="24.9" customHeight="1" x14ac:dyDescent="0.3">
      <c r="A813" s="25" t="s">
        <v>1219</v>
      </c>
      <c r="B813" s="26" t="s">
        <v>1211</v>
      </c>
      <c r="C813" s="26" t="s">
        <v>371</v>
      </c>
      <c r="D813" s="26">
        <v>1</v>
      </c>
      <c r="E813" s="27">
        <v>0</v>
      </c>
      <c r="F813" s="28">
        <v>39.729999999999997</v>
      </c>
      <c r="G813" s="27">
        <v>1.27697162186918E-4</v>
      </c>
      <c r="H813" s="26">
        <v>2</v>
      </c>
      <c r="I813" s="90" t="s">
        <v>8334</v>
      </c>
      <c r="J813" s="94" t="s">
        <v>9852</v>
      </c>
      <c r="K813" s="94" t="s">
        <v>11372</v>
      </c>
      <c r="L813" s="29" t="s">
        <v>12890</v>
      </c>
      <c r="M813" s="30">
        <v>1</v>
      </c>
    </row>
    <row r="814" spans="1:13" ht="24.9" customHeight="1" x14ac:dyDescent="0.3">
      <c r="A814" s="25" t="s">
        <v>1934</v>
      </c>
      <c r="B814" s="26" t="s">
        <v>1928</v>
      </c>
      <c r="C814" s="26" t="s">
        <v>56</v>
      </c>
      <c r="D814" s="26">
        <v>1</v>
      </c>
      <c r="E814" s="27">
        <v>0</v>
      </c>
      <c r="F814" s="28">
        <v>39.83</v>
      </c>
      <c r="G814" s="27">
        <v>1.2479041989948701E-4</v>
      </c>
      <c r="H814" s="26">
        <v>2</v>
      </c>
      <c r="I814" s="90" t="s">
        <v>8338</v>
      </c>
      <c r="J814" s="94" t="s">
        <v>9856</v>
      </c>
      <c r="K814" s="94" t="s">
        <v>11376</v>
      </c>
      <c r="L814" s="29" t="s">
        <v>12894</v>
      </c>
      <c r="M814" s="30">
        <v>1</v>
      </c>
    </row>
    <row r="815" spans="1:13" ht="24.9" customHeight="1" x14ac:dyDescent="0.3">
      <c r="A815" s="25" t="s">
        <v>258</v>
      </c>
      <c r="B815" s="26" t="s">
        <v>251</v>
      </c>
      <c r="C815" s="26" t="s">
        <v>56</v>
      </c>
      <c r="D815" s="26">
        <v>1</v>
      </c>
      <c r="E815" s="27">
        <v>0</v>
      </c>
      <c r="F815" s="28">
        <v>65.31</v>
      </c>
      <c r="G815" s="27">
        <v>3.82774812393839E-7</v>
      </c>
      <c r="H815" s="26">
        <v>2</v>
      </c>
      <c r="I815" s="90" t="s">
        <v>8798</v>
      </c>
      <c r="J815" s="94" t="s">
        <v>10318</v>
      </c>
      <c r="K815" s="94" t="s">
        <v>11836</v>
      </c>
      <c r="L815" s="29" t="s">
        <v>13356</v>
      </c>
      <c r="M815" s="30">
        <v>1</v>
      </c>
    </row>
    <row r="816" spans="1:13" ht="24.9" customHeight="1" x14ac:dyDescent="0.3">
      <c r="A816" s="25" t="s">
        <v>5304</v>
      </c>
      <c r="B816" s="26" t="s">
        <v>5270</v>
      </c>
      <c r="C816" s="26" t="s">
        <v>56</v>
      </c>
      <c r="D816" s="26">
        <v>1</v>
      </c>
      <c r="E816" s="27">
        <v>0</v>
      </c>
      <c r="F816" s="28">
        <v>54.06</v>
      </c>
      <c r="G816" s="27">
        <v>3.9171482138310601E-6</v>
      </c>
      <c r="H816" s="26">
        <v>2</v>
      </c>
      <c r="I816" s="90" t="s">
        <v>8652</v>
      </c>
      <c r="J816" s="94" t="s">
        <v>10171</v>
      </c>
      <c r="K816" s="94" t="s">
        <v>11690</v>
      </c>
      <c r="L816" s="29" t="s">
        <v>13209</v>
      </c>
      <c r="M816" s="30">
        <v>1</v>
      </c>
    </row>
    <row r="817" spans="1:13" ht="24.9" customHeight="1" x14ac:dyDescent="0.3">
      <c r="A817" s="25" t="s">
        <v>1607</v>
      </c>
      <c r="B817" s="26" t="s">
        <v>1597</v>
      </c>
      <c r="C817" s="26" t="s">
        <v>56</v>
      </c>
      <c r="D817" s="26">
        <v>1</v>
      </c>
      <c r="E817" s="27">
        <v>0</v>
      </c>
      <c r="F817" s="28">
        <v>48.81</v>
      </c>
      <c r="G817" s="27">
        <v>1.7097922818499099E-5</v>
      </c>
      <c r="H817" s="26">
        <v>2</v>
      </c>
      <c r="I817" s="90" t="s">
        <v>8534</v>
      </c>
      <c r="J817" s="94" t="s">
        <v>10052</v>
      </c>
      <c r="K817" s="94" t="s">
        <v>11572</v>
      </c>
      <c r="L817" s="29" t="s">
        <v>13090</v>
      </c>
      <c r="M817" s="30">
        <v>1</v>
      </c>
    </row>
    <row r="818" spans="1:13" ht="24.9" customHeight="1" x14ac:dyDescent="0.3">
      <c r="A818" s="25" t="s">
        <v>6011</v>
      </c>
      <c r="B818" s="26" t="s">
        <v>5996</v>
      </c>
      <c r="C818" s="26" t="s">
        <v>56</v>
      </c>
      <c r="D818" s="26">
        <v>1</v>
      </c>
      <c r="E818" s="27">
        <v>0</v>
      </c>
      <c r="F818" s="28">
        <v>24.41</v>
      </c>
      <c r="G818" s="27">
        <v>3.6138490180108499E-3</v>
      </c>
      <c r="H818" s="26">
        <v>2</v>
      </c>
      <c r="I818" s="90" t="s">
        <v>7803</v>
      </c>
      <c r="J818" s="94" t="s">
        <v>9321</v>
      </c>
      <c r="K818" s="94" t="s">
        <v>10841</v>
      </c>
      <c r="L818" s="29" t="s">
        <v>12359</v>
      </c>
      <c r="M818" s="30">
        <v>1</v>
      </c>
    </row>
    <row r="819" spans="1:13" ht="24.9" customHeight="1" x14ac:dyDescent="0.3">
      <c r="A819" s="31" t="s">
        <v>4187</v>
      </c>
      <c r="B819" s="32" t="s">
        <v>4159</v>
      </c>
      <c r="C819" s="32" t="s">
        <v>56</v>
      </c>
      <c r="D819" s="32">
        <v>1</v>
      </c>
      <c r="E819" s="33">
        <v>1E-3</v>
      </c>
      <c r="F819" s="34">
        <v>29.28</v>
      </c>
      <c r="G819" s="33">
        <v>2.2426092077382901E-3</v>
      </c>
      <c r="H819" s="32">
        <v>2</v>
      </c>
      <c r="I819" s="91" t="s">
        <v>7975</v>
      </c>
      <c r="J819" s="95" t="s">
        <v>9493</v>
      </c>
      <c r="K819" s="95" t="s">
        <v>11013</v>
      </c>
      <c r="L819" s="35" t="s">
        <v>12531</v>
      </c>
      <c r="M819" s="36">
        <v>1</v>
      </c>
    </row>
    <row r="820" spans="1:13" ht="24.9" customHeight="1" x14ac:dyDescent="0.3">
      <c r="A820" s="25" t="s">
        <v>7007</v>
      </c>
      <c r="B820" s="26" t="s">
        <v>6985</v>
      </c>
      <c r="C820" s="26" t="s">
        <v>7009</v>
      </c>
      <c r="D820" s="26">
        <v>1</v>
      </c>
      <c r="E820" s="27">
        <v>0</v>
      </c>
      <c r="F820" s="28">
        <v>28.04</v>
      </c>
      <c r="G820" s="27">
        <v>1.8844353652002601E-3</v>
      </c>
      <c r="H820" s="26">
        <v>2</v>
      </c>
      <c r="I820" s="90" t="s">
        <v>7929</v>
      </c>
      <c r="J820" s="94" t="s">
        <v>9447</v>
      </c>
      <c r="K820" s="94" t="s">
        <v>10967</v>
      </c>
      <c r="L820" s="29" t="s">
        <v>12485</v>
      </c>
      <c r="M820" s="30">
        <v>1</v>
      </c>
    </row>
    <row r="821" spans="1:13" ht="24.9" customHeight="1" x14ac:dyDescent="0.3">
      <c r="A821" s="25" t="s">
        <v>1398</v>
      </c>
      <c r="B821" s="26" t="s">
        <v>1392</v>
      </c>
      <c r="C821" s="26" t="s">
        <v>114</v>
      </c>
      <c r="D821" s="26">
        <v>1</v>
      </c>
      <c r="E821" s="27">
        <v>0</v>
      </c>
      <c r="F821" s="28">
        <v>55.8</v>
      </c>
      <c r="G821" s="27">
        <v>5.2605359837907701E-6</v>
      </c>
      <c r="H821" s="26">
        <v>2</v>
      </c>
      <c r="I821" s="90" t="s">
        <v>8676</v>
      </c>
      <c r="J821" s="94" t="s">
        <v>10195</v>
      </c>
      <c r="K821" s="94" t="s">
        <v>11714</v>
      </c>
      <c r="L821" s="29" t="s">
        <v>13233</v>
      </c>
      <c r="M821" s="30">
        <v>1</v>
      </c>
    </row>
    <row r="822" spans="1:13" ht="24.9" customHeight="1" x14ac:dyDescent="0.3">
      <c r="A822" s="31" t="s">
        <v>5658</v>
      </c>
      <c r="B822" s="32" t="s">
        <v>7283</v>
      </c>
      <c r="C822" s="32" t="s">
        <v>38</v>
      </c>
      <c r="D822" s="32">
        <v>1</v>
      </c>
      <c r="E822" s="33">
        <v>0</v>
      </c>
      <c r="F822" s="34">
        <v>60.15</v>
      </c>
      <c r="G822" s="33">
        <v>9.6376245659546793E-7</v>
      </c>
      <c r="H822" s="32">
        <v>2</v>
      </c>
      <c r="I822" s="91" t="s">
        <v>8739</v>
      </c>
      <c r="J822" s="95" t="s">
        <v>10258</v>
      </c>
      <c r="K822" s="95" t="s">
        <v>11777</v>
      </c>
      <c r="L822" s="35" t="s">
        <v>13296</v>
      </c>
      <c r="M822" s="36">
        <v>1</v>
      </c>
    </row>
    <row r="823" spans="1:13" ht="24.9" customHeight="1" x14ac:dyDescent="0.3">
      <c r="A823" s="25" t="s">
        <v>3181</v>
      </c>
      <c r="B823" s="26" t="s">
        <v>3180</v>
      </c>
      <c r="C823" s="26" t="s">
        <v>38</v>
      </c>
      <c r="D823" s="26">
        <v>1</v>
      </c>
      <c r="E823" s="27">
        <v>6.0000000000000001E-3</v>
      </c>
      <c r="F823" s="28">
        <v>39.92</v>
      </c>
      <c r="G823" s="27">
        <v>2.7501967477461199E-4</v>
      </c>
      <c r="H823" s="26">
        <v>2</v>
      </c>
      <c r="I823" s="90" t="s">
        <v>8342</v>
      </c>
      <c r="J823" s="94" t="s">
        <v>9860</v>
      </c>
      <c r="K823" s="94" t="s">
        <v>11380</v>
      </c>
      <c r="L823" s="29" t="s">
        <v>12898</v>
      </c>
      <c r="M823" s="30">
        <v>1</v>
      </c>
    </row>
    <row r="824" spans="1:13" ht="24.9" customHeight="1" x14ac:dyDescent="0.3">
      <c r="A824" s="25" t="s">
        <v>2417</v>
      </c>
      <c r="B824" s="26" t="s">
        <v>2416</v>
      </c>
      <c r="C824" s="26" t="s">
        <v>454</v>
      </c>
      <c r="D824" s="26">
        <v>1</v>
      </c>
      <c r="E824" s="27">
        <v>2E-3</v>
      </c>
      <c r="F824" s="28">
        <v>20.81</v>
      </c>
      <c r="G824" s="27">
        <v>1.45223884315024E-2</v>
      </c>
      <c r="H824" s="26">
        <v>2</v>
      </c>
      <c r="I824" s="90" t="s">
        <v>7673</v>
      </c>
      <c r="J824" s="94" t="s">
        <v>9191</v>
      </c>
      <c r="K824" s="94" t="s">
        <v>10711</v>
      </c>
      <c r="L824" s="29" t="s">
        <v>12229</v>
      </c>
      <c r="M824" s="30">
        <v>1</v>
      </c>
    </row>
    <row r="825" spans="1:13" ht="24.9" customHeight="1" x14ac:dyDescent="0.3">
      <c r="A825" s="25" t="s">
        <v>5699</v>
      </c>
      <c r="B825" s="26" t="s">
        <v>5697</v>
      </c>
      <c r="C825" s="26" t="s">
        <v>3379</v>
      </c>
      <c r="D825" s="26">
        <v>1</v>
      </c>
      <c r="E825" s="27">
        <v>0</v>
      </c>
      <c r="F825" s="28">
        <v>21.71</v>
      </c>
      <c r="G825" s="27">
        <v>1.7200464706296999E-2</v>
      </c>
      <c r="H825" s="26">
        <v>2</v>
      </c>
      <c r="I825" s="90" t="s">
        <v>7695</v>
      </c>
      <c r="J825" s="94" t="s">
        <v>9213</v>
      </c>
      <c r="K825" s="94" t="s">
        <v>10733</v>
      </c>
      <c r="L825" s="29" t="s">
        <v>12251</v>
      </c>
      <c r="M825" s="30">
        <v>1</v>
      </c>
    </row>
    <row r="826" spans="1:13" ht="24.9" customHeight="1" x14ac:dyDescent="0.3">
      <c r="A826" s="25" t="s">
        <v>3487</v>
      </c>
      <c r="B826" s="26" t="s">
        <v>3481</v>
      </c>
      <c r="C826" s="26" t="s">
        <v>56</v>
      </c>
      <c r="D826" s="26">
        <v>1</v>
      </c>
      <c r="E826" s="27">
        <v>0</v>
      </c>
      <c r="F826" s="28">
        <v>32.36</v>
      </c>
      <c r="G826" s="27">
        <v>6.6787908014950901E-4</v>
      </c>
      <c r="H826" s="26">
        <v>2</v>
      </c>
      <c r="I826" s="90" t="s">
        <v>8090</v>
      </c>
      <c r="J826" s="94" t="s">
        <v>9608</v>
      </c>
      <c r="K826" s="94" t="s">
        <v>11128</v>
      </c>
      <c r="L826" s="29" t="s">
        <v>12646</v>
      </c>
      <c r="M826" s="30">
        <v>1</v>
      </c>
    </row>
    <row r="827" spans="1:13" ht="24.9" customHeight="1" x14ac:dyDescent="0.3">
      <c r="A827" s="31" t="s">
        <v>2653</v>
      </c>
      <c r="B827" s="32" t="s">
        <v>2651</v>
      </c>
      <c r="C827" s="32" t="s">
        <v>56</v>
      </c>
      <c r="D827" s="32">
        <v>1</v>
      </c>
      <c r="E827" s="33">
        <v>0</v>
      </c>
      <c r="F827" s="34">
        <v>36.450000000000003</v>
      </c>
      <c r="G827" s="33">
        <v>4.0763597536675101E-4</v>
      </c>
      <c r="H827" s="32">
        <v>2</v>
      </c>
      <c r="I827" s="91" t="s">
        <v>8239</v>
      </c>
      <c r="J827" s="95" t="s">
        <v>9757</v>
      </c>
      <c r="K827" s="95" t="s">
        <v>11277</v>
      </c>
      <c r="L827" s="35" t="s">
        <v>12795</v>
      </c>
      <c r="M827" s="36">
        <v>1</v>
      </c>
    </row>
    <row r="828" spans="1:13" ht="24.9" customHeight="1" x14ac:dyDescent="0.3">
      <c r="A828" s="31" t="s">
        <v>6785</v>
      </c>
      <c r="B828" s="32" t="s">
        <v>6777</v>
      </c>
      <c r="C828" s="32" t="s">
        <v>20</v>
      </c>
      <c r="D828" s="32">
        <v>1</v>
      </c>
      <c r="E828" s="33">
        <v>1E-3</v>
      </c>
      <c r="F828" s="34">
        <v>22.68</v>
      </c>
      <c r="G828" s="33">
        <v>5.6648615364088403E-3</v>
      </c>
      <c r="H828" s="32">
        <v>2</v>
      </c>
      <c r="I828" s="91" t="s">
        <v>7725</v>
      </c>
      <c r="J828" s="95" t="s">
        <v>9243</v>
      </c>
      <c r="K828" s="95" t="s">
        <v>10763</v>
      </c>
      <c r="L828" s="35" t="s">
        <v>12281</v>
      </c>
      <c r="M828" s="36">
        <v>1</v>
      </c>
    </row>
    <row r="829" spans="1:13" ht="24.9" customHeight="1" x14ac:dyDescent="0.3">
      <c r="A829" s="25" t="s">
        <v>4956</v>
      </c>
      <c r="B829" s="26" t="s">
        <v>4954</v>
      </c>
      <c r="C829" s="26" t="s">
        <v>154</v>
      </c>
      <c r="D829" s="26">
        <v>1</v>
      </c>
      <c r="E829" s="27">
        <v>0</v>
      </c>
      <c r="F829" s="28">
        <v>37.58</v>
      </c>
      <c r="G829" s="27">
        <v>3.05518876761088E-4</v>
      </c>
      <c r="H829" s="26">
        <v>2</v>
      </c>
      <c r="I829" s="90" t="s">
        <v>8263</v>
      </c>
      <c r="J829" s="94" t="s">
        <v>9781</v>
      </c>
      <c r="K829" s="94" t="s">
        <v>11301</v>
      </c>
      <c r="L829" s="29" t="s">
        <v>12819</v>
      </c>
      <c r="M829" s="30">
        <v>1</v>
      </c>
    </row>
    <row r="830" spans="1:13" ht="24.9" customHeight="1" x14ac:dyDescent="0.3">
      <c r="A830" s="25" t="s">
        <v>6309</v>
      </c>
      <c r="B830" s="26" t="s">
        <v>6299</v>
      </c>
      <c r="C830" s="26" t="s">
        <v>35</v>
      </c>
      <c r="D830" s="26">
        <v>1</v>
      </c>
      <c r="E830" s="27">
        <v>0</v>
      </c>
      <c r="F830" s="28">
        <v>27.01</v>
      </c>
      <c r="G830" s="27">
        <v>1.9859577473472002E-3</v>
      </c>
      <c r="H830" s="26">
        <v>2</v>
      </c>
      <c r="I830" s="90" t="s">
        <v>7890</v>
      </c>
      <c r="J830" s="94" t="s">
        <v>9408</v>
      </c>
      <c r="K830" s="94" t="s">
        <v>10928</v>
      </c>
      <c r="L830" s="29" t="s">
        <v>12446</v>
      </c>
      <c r="M830" s="30">
        <v>1</v>
      </c>
    </row>
    <row r="831" spans="1:13" ht="24.9" customHeight="1" x14ac:dyDescent="0.3">
      <c r="A831" s="25" t="s">
        <v>6330</v>
      </c>
      <c r="B831" s="26" t="s">
        <v>6319</v>
      </c>
      <c r="C831" s="26" t="s">
        <v>38</v>
      </c>
      <c r="D831" s="26">
        <v>1</v>
      </c>
      <c r="E831" s="27">
        <v>1E-3</v>
      </c>
      <c r="F831" s="28">
        <v>28.41</v>
      </c>
      <c r="G831" s="27">
        <v>1.5142211191011101E-3</v>
      </c>
      <c r="H831" s="26">
        <v>2</v>
      </c>
      <c r="I831" s="90" t="s">
        <v>7948</v>
      </c>
      <c r="J831" s="94" t="s">
        <v>9466</v>
      </c>
      <c r="K831" s="94" t="s">
        <v>10986</v>
      </c>
      <c r="L831" s="29" t="s">
        <v>12504</v>
      </c>
      <c r="M831" s="30">
        <v>1</v>
      </c>
    </row>
    <row r="832" spans="1:13" ht="24.9" customHeight="1" x14ac:dyDescent="0.3">
      <c r="A832" s="25" t="s">
        <v>941</v>
      </c>
      <c r="B832" s="26" t="s">
        <v>939</v>
      </c>
      <c r="C832" s="26" t="s">
        <v>136</v>
      </c>
      <c r="D832" s="26">
        <v>1</v>
      </c>
      <c r="E832" s="27">
        <v>0</v>
      </c>
      <c r="F832" s="28">
        <v>47.42</v>
      </c>
      <c r="G832" s="27">
        <v>2.7170101389294E-5</v>
      </c>
      <c r="H832" s="26">
        <v>2</v>
      </c>
      <c r="I832" s="90" t="s">
        <v>8500</v>
      </c>
      <c r="J832" s="94" t="s">
        <v>10018</v>
      </c>
      <c r="K832" s="94" t="s">
        <v>11538</v>
      </c>
      <c r="L832" s="29" t="s">
        <v>13056</v>
      </c>
      <c r="M832" s="30">
        <v>1</v>
      </c>
    </row>
    <row r="833" spans="1:13" ht="24.9" customHeight="1" x14ac:dyDescent="0.3">
      <c r="A833" s="31" t="s">
        <v>5238</v>
      </c>
      <c r="B833" s="32" t="s">
        <v>5237</v>
      </c>
      <c r="C833" s="32" t="s">
        <v>56</v>
      </c>
      <c r="D833" s="32">
        <v>1</v>
      </c>
      <c r="E833" s="33">
        <v>3.0000000000000001E-3</v>
      </c>
      <c r="F833" s="34">
        <v>30.6</v>
      </c>
      <c r="G833" s="33">
        <v>1.69837900041436E-3</v>
      </c>
      <c r="H833" s="32">
        <v>2</v>
      </c>
      <c r="I833" s="91" t="s">
        <v>8018</v>
      </c>
      <c r="J833" s="95" t="s">
        <v>9536</v>
      </c>
      <c r="K833" s="95" t="s">
        <v>11056</v>
      </c>
      <c r="L833" s="35" t="s">
        <v>12574</v>
      </c>
      <c r="M833" s="36">
        <v>1</v>
      </c>
    </row>
    <row r="834" spans="1:13" ht="24.9" customHeight="1" x14ac:dyDescent="0.3">
      <c r="A834" s="25" t="s">
        <v>2399</v>
      </c>
      <c r="B834" s="26" t="s">
        <v>2383</v>
      </c>
      <c r="C834" s="26" t="s">
        <v>32</v>
      </c>
      <c r="D834" s="26">
        <v>1</v>
      </c>
      <c r="E834" s="27">
        <v>0</v>
      </c>
      <c r="F834" s="28">
        <v>42.78</v>
      </c>
      <c r="G834" s="27">
        <v>6.5903732677852805E-5</v>
      </c>
      <c r="H834" s="26">
        <v>2</v>
      </c>
      <c r="I834" s="90" t="s">
        <v>8417</v>
      </c>
      <c r="J834" s="94" t="s">
        <v>9935</v>
      </c>
      <c r="K834" s="94" t="s">
        <v>11455</v>
      </c>
      <c r="L834" s="29" t="s">
        <v>12973</v>
      </c>
      <c r="M834" s="30">
        <v>1</v>
      </c>
    </row>
    <row r="835" spans="1:13" ht="24.9" customHeight="1" x14ac:dyDescent="0.3">
      <c r="A835" s="31" t="s">
        <v>6866</v>
      </c>
      <c r="B835" s="32" t="s">
        <v>6864</v>
      </c>
      <c r="C835" s="32" t="s">
        <v>6870</v>
      </c>
      <c r="D835" s="32">
        <v>1</v>
      </c>
      <c r="E835" s="33">
        <v>1E-3</v>
      </c>
      <c r="F835" s="34">
        <v>24.34</v>
      </c>
      <c r="G835" s="33">
        <v>7.9147729333144297E-3</v>
      </c>
      <c r="H835" s="32">
        <v>2</v>
      </c>
      <c r="I835" s="91" t="s">
        <v>7796</v>
      </c>
      <c r="J835" s="95" t="s">
        <v>9314</v>
      </c>
      <c r="K835" s="95" t="s">
        <v>10834</v>
      </c>
      <c r="L835" s="35" t="s">
        <v>12352</v>
      </c>
      <c r="M835" s="36">
        <v>1</v>
      </c>
    </row>
    <row r="836" spans="1:13" ht="24.9" customHeight="1" x14ac:dyDescent="0.3">
      <c r="A836" s="25" t="s">
        <v>295</v>
      </c>
      <c r="B836" s="26" t="s">
        <v>292</v>
      </c>
      <c r="C836" s="26" t="s">
        <v>32</v>
      </c>
      <c r="D836" s="26">
        <v>1</v>
      </c>
      <c r="E836" s="27">
        <v>0</v>
      </c>
      <c r="F836" s="28">
        <v>42.83</v>
      </c>
      <c r="G836" s="27">
        <v>1.01632968665491E-4</v>
      </c>
      <c r="H836" s="26">
        <v>2</v>
      </c>
      <c r="I836" s="90" t="s">
        <v>8418</v>
      </c>
      <c r="J836" s="94" t="s">
        <v>9936</v>
      </c>
      <c r="K836" s="94" t="s">
        <v>11456</v>
      </c>
      <c r="L836" s="29" t="s">
        <v>12974</v>
      </c>
      <c r="M836" s="30">
        <v>1</v>
      </c>
    </row>
    <row r="837" spans="1:13" ht="24.9" customHeight="1" x14ac:dyDescent="0.3">
      <c r="A837" s="25" t="s">
        <v>2581</v>
      </c>
      <c r="B837" s="26" t="s">
        <v>2579</v>
      </c>
      <c r="C837" s="26" t="s">
        <v>38</v>
      </c>
      <c r="D837" s="26">
        <v>1</v>
      </c>
      <c r="E837" s="27">
        <v>0</v>
      </c>
      <c r="F837" s="28">
        <v>38.07</v>
      </c>
      <c r="G837" s="27">
        <v>2.7292168799471699E-4</v>
      </c>
      <c r="H837" s="26">
        <v>2</v>
      </c>
      <c r="I837" s="90" t="s">
        <v>8277</v>
      </c>
      <c r="J837" s="94" t="s">
        <v>9795</v>
      </c>
      <c r="K837" s="94" t="s">
        <v>11315</v>
      </c>
      <c r="L837" s="29" t="s">
        <v>12833</v>
      </c>
      <c r="M837" s="30">
        <v>1</v>
      </c>
    </row>
    <row r="838" spans="1:13" ht="24.9" customHeight="1" x14ac:dyDescent="0.3">
      <c r="A838" s="25" t="s">
        <v>536</v>
      </c>
      <c r="B838" s="26" t="s">
        <v>529</v>
      </c>
      <c r="C838" s="26" t="s">
        <v>454</v>
      </c>
      <c r="D838" s="26">
        <v>1</v>
      </c>
      <c r="E838" s="27">
        <v>0</v>
      </c>
      <c r="F838" s="28">
        <v>54.64</v>
      </c>
      <c r="G838" s="27">
        <v>3.43557947899874E-6</v>
      </c>
      <c r="H838" s="26">
        <v>2</v>
      </c>
      <c r="I838" s="90" t="s">
        <v>8659</v>
      </c>
      <c r="J838" s="94" t="s">
        <v>10178</v>
      </c>
      <c r="K838" s="94" t="s">
        <v>11697</v>
      </c>
      <c r="L838" s="29" t="s">
        <v>13216</v>
      </c>
      <c r="M838" s="30">
        <v>1</v>
      </c>
    </row>
    <row r="839" spans="1:13" ht="24.9" customHeight="1" x14ac:dyDescent="0.3">
      <c r="A839" s="25" t="s">
        <v>550</v>
      </c>
      <c r="B839" s="26" t="s">
        <v>545</v>
      </c>
      <c r="C839" s="26" t="s">
        <v>154</v>
      </c>
      <c r="D839" s="26">
        <v>1</v>
      </c>
      <c r="E839" s="27">
        <v>0</v>
      </c>
      <c r="F839" s="28">
        <v>46.3</v>
      </c>
      <c r="G839" s="27">
        <v>2.3386757064359901E-5</v>
      </c>
      <c r="H839" s="26">
        <v>2</v>
      </c>
      <c r="I839" s="90" t="s">
        <v>8477</v>
      </c>
      <c r="J839" s="94" t="s">
        <v>9995</v>
      </c>
      <c r="K839" s="94" t="s">
        <v>11515</v>
      </c>
      <c r="L839" s="29" t="s">
        <v>13033</v>
      </c>
      <c r="M839" s="30">
        <v>1</v>
      </c>
    </row>
    <row r="840" spans="1:13" ht="24.9" customHeight="1" x14ac:dyDescent="0.3">
      <c r="A840" s="25" t="s">
        <v>3414</v>
      </c>
      <c r="B840" s="26" t="s">
        <v>3412</v>
      </c>
      <c r="C840" s="26" t="s">
        <v>35</v>
      </c>
      <c r="D840" s="26">
        <v>1</v>
      </c>
      <c r="E840" s="27">
        <v>0</v>
      </c>
      <c r="F840" s="28">
        <v>28.17</v>
      </c>
      <c r="G840" s="27">
        <v>1.8288633045567501E-3</v>
      </c>
      <c r="H840" s="26">
        <v>2</v>
      </c>
      <c r="I840" s="90" t="s">
        <v>7936</v>
      </c>
      <c r="J840" s="94" t="s">
        <v>9454</v>
      </c>
      <c r="K840" s="94" t="s">
        <v>10974</v>
      </c>
      <c r="L840" s="29" t="s">
        <v>12492</v>
      </c>
      <c r="M840" s="30">
        <v>1</v>
      </c>
    </row>
    <row r="841" spans="1:13" ht="24.9" customHeight="1" x14ac:dyDescent="0.3">
      <c r="A841" s="25" t="s">
        <v>2734</v>
      </c>
      <c r="B841" s="26" t="s">
        <v>2729</v>
      </c>
      <c r="C841" s="26" t="s">
        <v>2736</v>
      </c>
      <c r="D841" s="26">
        <v>1</v>
      </c>
      <c r="E841" s="27">
        <v>0</v>
      </c>
      <c r="F841" s="28">
        <v>52.73</v>
      </c>
      <c r="G841" s="27">
        <v>1.0666697909752401E-5</v>
      </c>
      <c r="H841" s="26">
        <v>2</v>
      </c>
      <c r="I841" s="90" t="s">
        <v>8625</v>
      </c>
      <c r="J841" s="94" t="s">
        <v>10144</v>
      </c>
      <c r="K841" s="94" t="s">
        <v>11663</v>
      </c>
      <c r="L841" s="29" t="s">
        <v>13182</v>
      </c>
      <c r="M841" s="30">
        <v>1</v>
      </c>
    </row>
    <row r="842" spans="1:13" ht="24.9" customHeight="1" x14ac:dyDescent="0.3">
      <c r="A842" s="25" t="s">
        <v>2971</v>
      </c>
      <c r="B842" s="26" t="s">
        <v>2949</v>
      </c>
      <c r="C842" s="26" t="s">
        <v>2973</v>
      </c>
      <c r="D842" s="26">
        <v>1</v>
      </c>
      <c r="E842" s="27">
        <v>0</v>
      </c>
      <c r="F842" s="28">
        <v>38.79</v>
      </c>
      <c r="G842" s="27">
        <v>1.7176843244425501E-4</v>
      </c>
      <c r="H842" s="26">
        <v>2</v>
      </c>
      <c r="I842" s="90" t="s">
        <v>8302</v>
      </c>
      <c r="J842" s="94" t="s">
        <v>9820</v>
      </c>
      <c r="K842" s="94" t="s">
        <v>11340</v>
      </c>
      <c r="L842" s="29" t="s">
        <v>12858</v>
      </c>
      <c r="M842" s="30">
        <v>1</v>
      </c>
    </row>
    <row r="843" spans="1:13" ht="24.9" customHeight="1" x14ac:dyDescent="0.3">
      <c r="A843" s="25" t="s">
        <v>3036</v>
      </c>
      <c r="B843" s="26" t="s">
        <v>3034</v>
      </c>
      <c r="C843" s="26" t="s">
        <v>150</v>
      </c>
      <c r="D843" s="26">
        <v>1</v>
      </c>
      <c r="E843" s="27">
        <v>0</v>
      </c>
      <c r="F843" s="28">
        <v>64.17</v>
      </c>
      <c r="G843" s="27">
        <v>3.8282474331682302E-7</v>
      </c>
      <c r="H843" s="26">
        <v>2</v>
      </c>
      <c r="I843" s="90" t="s">
        <v>8782</v>
      </c>
      <c r="J843" s="94" t="s">
        <v>10302</v>
      </c>
      <c r="K843" s="94" t="s">
        <v>11820</v>
      </c>
      <c r="L843" s="29" t="s">
        <v>13340</v>
      </c>
      <c r="M843" s="30">
        <v>1</v>
      </c>
    </row>
    <row r="844" spans="1:13" ht="24.9" customHeight="1" x14ac:dyDescent="0.3">
      <c r="A844" s="25" t="s">
        <v>2940</v>
      </c>
      <c r="B844" s="26" t="s">
        <v>2921</v>
      </c>
      <c r="C844" s="26" t="s">
        <v>114</v>
      </c>
      <c r="D844" s="26">
        <v>1</v>
      </c>
      <c r="E844" s="27">
        <v>0</v>
      </c>
      <c r="F844" s="28">
        <v>45.65</v>
      </c>
      <c r="G844" s="27">
        <v>2.71625165746217E-5</v>
      </c>
      <c r="H844" s="26">
        <v>2</v>
      </c>
      <c r="I844" s="90" t="s">
        <v>8460</v>
      </c>
      <c r="J844" s="94" t="s">
        <v>9978</v>
      </c>
      <c r="K844" s="94" t="s">
        <v>11498</v>
      </c>
      <c r="L844" s="29" t="s">
        <v>13016</v>
      </c>
      <c r="M844" s="30">
        <v>1</v>
      </c>
    </row>
    <row r="845" spans="1:13" ht="24.9" customHeight="1" x14ac:dyDescent="0.3">
      <c r="A845" s="25" t="s">
        <v>1481</v>
      </c>
      <c r="B845" s="26" t="s">
        <v>1476</v>
      </c>
      <c r="C845" s="26" t="s">
        <v>154</v>
      </c>
      <c r="D845" s="26">
        <v>1</v>
      </c>
      <c r="E845" s="27">
        <v>0</v>
      </c>
      <c r="F845" s="28">
        <v>45.98</v>
      </c>
      <c r="G845" s="27">
        <v>2.5234807724805798E-5</v>
      </c>
      <c r="H845" s="26">
        <v>2</v>
      </c>
      <c r="I845" s="90" t="s">
        <v>8468</v>
      </c>
      <c r="J845" s="94" t="s">
        <v>9986</v>
      </c>
      <c r="K845" s="94" t="s">
        <v>11506</v>
      </c>
      <c r="L845" s="29" t="s">
        <v>13024</v>
      </c>
      <c r="M845" s="30">
        <v>1</v>
      </c>
    </row>
    <row r="846" spans="1:13" ht="24.9" customHeight="1" x14ac:dyDescent="0.3">
      <c r="A846" s="25" t="s">
        <v>3779</v>
      </c>
      <c r="B846" s="26" t="s">
        <v>3778</v>
      </c>
      <c r="C846" s="26" t="s">
        <v>3495</v>
      </c>
      <c r="D846" s="26">
        <v>1</v>
      </c>
      <c r="E846" s="27">
        <v>0</v>
      </c>
      <c r="F846" s="28">
        <v>16.38</v>
      </c>
      <c r="G846" s="27">
        <v>3.4521627261127598E-2</v>
      </c>
      <c r="H846" s="26">
        <v>3</v>
      </c>
      <c r="I846" s="90" t="s">
        <v>7484</v>
      </c>
      <c r="J846" s="94" t="s">
        <v>9002</v>
      </c>
      <c r="K846" s="94" t="s">
        <v>10522</v>
      </c>
      <c r="L846" s="29" t="s">
        <v>12040</v>
      </c>
      <c r="M846" s="30">
        <v>1</v>
      </c>
    </row>
    <row r="847" spans="1:13" ht="24.9" customHeight="1" x14ac:dyDescent="0.3">
      <c r="A847" s="25" t="s">
        <v>5029</v>
      </c>
      <c r="B847" s="26" t="s">
        <v>7281</v>
      </c>
      <c r="C847" s="26" t="s">
        <v>136</v>
      </c>
      <c r="D847" s="26">
        <v>1</v>
      </c>
      <c r="E847" s="27">
        <v>2E-3</v>
      </c>
      <c r="F847" s="28">
        <v>17.73</v>
      </c>
      <c r="G847" s="27">
        <v>2.2768465842748001E-2</v>
      </c>
      <c r="H847" s="26">
        <v>2</v>
      </c>
      <c r="I847" s="90" t="s">
        <v>7539</v>
      </c>
      <c r="J847" s="94" t="s">
        <v>9057</v>
      </c>
      <c r="K847" s="94" t="s">
        <v>10577</v>
      </c>
      <c r="L847" s="29" t="s">
        <v>12095</v>
      </c>
      <c r="M847" s="30">
        <v>1</v>
      </c>
    </row>
    <row r="848" spans="1:13" ht="24.9" customHeight="1" x14ac:dyDescent="0.3">
      <c r="A848" s="31" t="s">
        <v>5246</v>
      </c>
      <c r="B848" s="32" t="s">
        <v>5241</v>
      </c>
      <c r="C848" s="32" t="s">
        <v>114</v>
      </c>
      <c r="D848" s="32">
        <v>1</v>
      </c>
      <c r="E848" s="33">
        <v>0</v>
      </c>
      <c r="F848" s="34">
        <v>55.65</v>
      </c>
      <c r="G848" s="33">
        <v>3.9479168967129699E-6</v>
      </c>
      <c r="H848" s="32">
        <v>2</v>
      </c>
      <c r="I848" s="91" t="s">
        <v>8674</v>
      </c>
      <c r="J848" s="95" t="s">
        <v>10193</v>
      </c>
      <c r="K848" s="95" t="s">
        <v>11712</v>
      </c>
      <c r="L848" s="35" t="s">
        <v>13231</v>
      </c>
      <c r="M848" s="36">
        <v>1</v>
      </c>
    </row>
    <row r="849" spans="1:13" ht="24.9" customHeight="1" x14ac:dyDescent="0.3">
      <c r="A849" s="25" t="s">
        <v>3300</v>
      </c>
      <c r="B849" s="26" t="s">
        <v>3293</v>
      </c>
      <c r="C849" s="26" t="s">
        <v>333</v>
      </c>
      <c r="D849" s="26">
        <v>1</v>
      </c>
      <c r="E849" s="27">
        <v>0</v>
      </c>
      <c r="F849" s="28">
        <v>40.49</v>
      </c>
      <c r="G849" s="27">
        <v>1.5186193223466001E-4</v>
      </c>
      <c r="H849" s="26">
        <v>2</v>
      </c>
      <c r="I849" s="90" t="s">
        <v>8350</v>
      </c>
      <c r="J849" s="94" t="s">
        <v>9868</v>
      </c>
      <c r="K849" s="94" t="s">
        <v>11388</v>
      </c>
      <c r="L849" s="29" t="s">
        <v>12906</v>
      </c>
      <c r="M849" s="30">
        <v>1</v>
      </c>
    </row>
    <row r="850" spans="1:13" ht="24.9" customHeight="1" x14ac:dyDescent="0.3">
      <c r="A850" s="25" t="s">
        <v>280</v>
      </c>
      <c r="B850" s="26" t="s">
        <v>279</v>
      </c>
      <c r="C850" s="26" t="s">
        <v>285</v>
      </c>
      <c r="D850" s="26">
        <v>1</v>
      </c>
      <c r="E850" s="27">
        <v>0</v>
      </c>
      <c r="F850" s="28">
        <v>17.07</v>
      </c>
      <c r="G850" s="27">
        <v>3.53404849830488E-2</v>
      </c>
      <c r="H850" s="26">
        <v>3</v>
      </c>
      <c r="I850" s="90" t="s">
        <v>7516</v>
      </c>
      <c r="J850" s="94" t="s">
        <v>9034</v>
      </c>
      <c r="K850" s="94" t="s">
        <v>10554</v>
      </c>
      <c r="L850" s="29" t="s">
        <v>12072</v>
      </c>
      <c r="M850" s="30">
        <v>1</v>
      </c>
    </row>
    <row r="851" spans="1:13" ht="24.9" customHeight="1" x14ac:dyDescent="0.3">
      <c r="A851" s="25" t="s">
        <v>5256</v>
      </c>
      <c r="B851" s="26" t="s">
        <v>5255</v>
      </c>
      <c r="C851" s="26" t="s">
        <v>114</v>
      </c>
      <c r="D851" s="26">
        <v>1</v>
      </c>
      <c r="E851" s="27">
        <v>0</v>
      </c>
      <c r="F851" s="28">
        <v>28.17</v>
      </c>
      <c r="G851" s="27">
        <v>2.9719028699047201E-3</v>
      </c>
      <c r="H851" s="26">
        <v>2</v>
      </c>
      <c r="I851" s="90" t="s">
        <v>7937</v>
      </c>
      <c r="J851" s="94" t="s">
        <v>9455</v>
      </c>
      <c r="K851" s="94" t="s">
        <v>10975</v>
      </c>
      <c r="L851" s="29" t="s">
        <v>12493</v>
      </c>
      <c r="M851" s="30">
        <v>1</v>
      </c>
    </row>
    <row r="852" spans="1:13" ht="24.9" customHeight="1" x14ac:dyDescent="0.3">
      <c r="A852" s="31" t="s">
        <v>4474</v>
      </c>
      <c r="B852" s="32" t="s">
        <v>4463</v>
      </c>
      <c r="C852" s="32" t="s">
        <v>32</v>
      </c>
      <c r="D852" s="32">
        <v>1</v>
      </c>
      <c r="E852" s="33">
        <v>2E-3</v>
      </c>
      <c r="F852" s="34">
        <v>46.68</v>
      </c>
      <c r="G852" s="33">
        <v>2.1427426019872001E-5</v>
      </c>
      <c r="H852" s="32">
        <v>2</v>
      </c>
      <c r="I852" s="91" t="s">
        <v>8486</v>
      </c>
      <c r="J852" s="95" t="s">
        <v>10004</v>
      </c>
      <c r="K852" s="95" t="s">
        <v>11524</v>
      </c>
      <c r="L852" s="35" t="s">
        <v>13042</v>
      </c>
      <c r="M852" s="36">
        <v>1</v>
      </c>
    </row>
    <row r="853" spans="1:13" ht="24.9" customHeight="1" x14ac:dyDescent="0.3">
      <c r="A853" s="25" t="s">
        <v>1440</v>
      </c>
      <c r="B853" s="26" t="s">
        <v>1427</v>
      </c>
      <c r="C853" s="26" t="s">
        <v>32</v>
      </c>
      <c r="D853" s="26">
        <v>1</v>
      </c>
      <c r="E853" s="27">
        <v>0</v>
      </c>
      <c r="F853" s="28">
        <v>29.49</v>
      </c>
      <c r="G853" s="27">
        <v>1.12194096189138E-3</v>
      </c>
      <c r="H853" s="26">
        <v>2</v>
      </c>
      <c r="I853" s="90" t="s">
        <v>7983</v>
      </c>
      <c r="J853" s="94" t="s">
        <v>9501</v>
      </c>
      <c r="K853" s="94" t="s">
        <v>11021</v>
      </c>
      <c r="L853" s="29" t="s">
        <v>12539</v>
      </c>
      <c r="M853" s="30">
        <v>1</v>
      </c>
    </row>
    <row r="854" spans="1:13" ht="24.9" customHeight="1" x14ac:dyDescent="0.3">
      <c r="A854" s="25" t="s">
        <v>4285</v>
      </c>
      <c r="B854" s="26" t="s">
        <v>4272</v>
      </c>
      <c r="C854" s="26" t="s">
        <v>38</v>
      </c>
      <c r="D854" s="26">
        <v>1</v>
      </c>
      <c r="E854" s="27">
        <v>0</v>
      </c>
      <c r="F854" s="28">
        <v>48.32</v>
      </c>
      <c r="G854" s="27">
        <v>1.4688248259807699E-5</v>
      </c>
      <c r="H854" s="26">
        <v>2</v>
      </c>
      <c r="I854" s="90" t="s">
        <v>8520</v>
      </c>
      <c r="J854" s="94" t="s">
        <v>10038</v>
      </c>
      <c r="K854" s="94" t="s">
        <v>11558</v>
      </c>
      <c r="L854" s="29" t="s">
        <v>13076</v>
      </c>
      <c r="M854" s="30">
        <v>1</v>
      </c>
    </row>
    <row r="855" spans="1:13" ht="24.9" customHeight="1" x14ac:dyDescent="0.3">
      <c r="A855" s="25" t="s">
        <v>5472</v>
      </c>
      <c r="B855" s="26" t="s">
        <v>5471</v>
      </c>
      <c r="C855" s="26" t="s">
        <v>38</v>
      </c>
      <c r="D855" s="26">
        <v>1</v>
      </c>
      <c r="E855" s="27">
        <v>0</v>
      </c>
      <c r="F855" s="28">
        <v>21.26</v>
      </c>
      <c r="G855" s="27">
        <v>7.4639720478949798E-3</v>
      </c>
      <c r="H855" s="26">
        <v>2</v>
      </c>
      <c r="I855" s="90" t="s">
        <v>7682</v>
      </c>
      <c r="J855" s="94" t="s">
        <v>9200</v>
      </c>
      <c r="K855" s="94" t="s">
        <v>10720</v>
      </c>
      <c r="L855" s="29" t="s">
        <v>12238</v>
      </c>
      <c r="M855" s="30">
        <v>1</v>
      </c>
    </row>
    <row r="856" spans="1:13" ht="24.9" customHeight="1" x14ac:dyDescent="0.3">
      <c r="A856" s="25" t="s">
        <v>6064</v>
      </c>
      <c r="B856" s="26" t="s">
        <v>6043</v>
      </c>
      <c r="C856" s="26" t="s">
        <v>136</v>
      </c>
      <c r="D856" s="26">
        <v>1</v>
      </c>
      <c r="E856" s="27">
        <v>0</v>
      </c>
      <c r="F856" s="28">
        <v>70.989999999999995</v>
      </c>
      <c r="G856" s="27">
        <v>1.11462309058425E-7</v>
      </c>
      <c r="H856" s="26">
        <v>2</v>
      </c>
      <c r="I856" s="90" t="s">
        <v>8843</v>
      </c>
      <c r="J856" s="94" t="s">
        <v>10363</v>
      </c>
      <c r="K856" s="94" t="s">
        <v>11881</v>
      </c>
      <c r="L856" s="29" t="s">
        <v>13401</v>
      </c>
      <c r="M856" s="30">
        <v>1</v>
      </c>
    </row>
    <row r="857" spans="1:13" ht="24.9" customHeight="1" x14ac:dyDescent="0.3">
      <c r="A857" s="25" t="s">
        <v>6718</v>
      </c>
      <c r="B857" s="26" t="s">
        <v>6711</v>
      </c>
      <c r="C857" s="26" t="s">
        <v>32</v>
      </c>
      <c r="D857" s="26">
        <v>1</v>
      </c>
      <c r="E857" s="27">
        <v>1E-3</v>
      </c>
      <c r="F857" s="28">
        <v>22.01</v>
      </c>
      <c r="G857" s="27">
        <v>6.2801498184743704E-3</v>
      </c>
      <c r="H857" s="26">
        <v>2</v>
      </c>
      <c r="I857" s="90" t="s">
        <v>7708</v>
      </c>
      <c r="J857" s="94" t="s">
        <v>9226</v>
      </c>
      <c r="K857" s="94" t="s">
        <v>10746</v>
      </c>
      <c r="L857" s="29" t="s">
        <v>12264</v>
      </c>
      <c r="M857" s="30">
        <v>1</v>
      </c>
    </row>
    <row r="858" spans="1:13" ht="24.9" customHeight="1" x14ac:dyDescent="0.3">
      <c r="A858" s="25" t="s">
        <v>2897</v>
      </c>
      <c r="B858" s="26" t="s">
        <v>2869</v>
      </c>
      <c r="C858" s="26" t="s">
        <v>2899</v>
      </c>
      <c r="D858" s="26">
        <v>1</v>
      </c>
      <c r="E858" s="27">
        <v>0</v>
      </c>
      <c r="F858" s="28">
        <v>58.21</v>
      </c>
      <c r="G858" s="27">
        <v>2.5671362620790502E-6</v>
      </c>
      <c r="H858" s="26">
        <v>2</v>
      </c>
      <c r="I858" s="90" t="s">
        <v>8713</v>
      </c>
      <c r="J858" s="94" t="s">
        <v>10232</v>
      </c>
      <c r="K858" s="94" t="s">
        <v>11751</v>
      </c>
      <c r="L858" s="29" t="s">
        <v>13270</v>
      </c>
      <c r="M858" s="30">
        <v>1</v>
      </c>
    </row>
    <row r="859" spans="1:13" ht="24.9" customHeight="1" x14ac:dyDescent="0.3">
      <c r="A859" s="25" t="s">
        <v>6255</v>
      </c>
      <c r="B859" s="26" t="s">
        <v>6248</v>
      </c>
      <c r="C859" s="26" t="s">
        <v>20</v>
      </c>
      <c r="D859" s="26">
        <v>1</v>
      </c>
      <c r="E859" s="27">
        <v>0</v>
      </c>
      <c r="F859" s="28">
        <v>87.23</v>
      </c>
      <c r="G859" s="27">
        <v>3.02774978983196E-9</v>
      </c>
      <c r="H859" s="26">
        <v>2</v>
      </c>
      <c r="I859" s="90" t="s">
        <v>8924</v>
      </c>
      <c r="J859" s="94" t="s">
        <v>10444</v>
      </c>
      <c r="K859" s="94" t="s">
        <v>11962</v>
      </c>
      <c r="L859" s="29" t="s">
        <v>13482</v>
      </c>
      <c r="M859" s="30">
        <v>1</v>
      </c>
    </row>
    <row r="860" spans="1:13" ht="24.9" customHeight="1" x14ac:dyDescent="0.3">
      <c r="A860" s="25" t="s">
        <v>6250</v>
      </c>
      <c r="B860" s="26" t="s">
        <v>6248</v>
      </c>
      <c r="C860" s="26" t="s">
        <v>404</v>
      </c>
      <c r="D860" s="26">
        <v>1</v>
      </c>
      <c r="E860" s="27">
        <v>1E-3</v>
      </c>
      <c r="F860" s="28">
        <v>25.3</v>
      </c>
      <c r="G860" s="27">
        <v>4.7219347626662198E-3</v>
      </c>
      <c r="H860" s="26">
        <v>3</v>
      </c>
      <c r="I860" s="90" t="s">
        <v>7837</v>
      </c>
      <c r="J860" s="94" t="s">
        <v>9355</v>
      </c>
      <c r="K860" s="94" t="s">
        <v>10875</v>
      </c>
      <c r="L860" s="29" t="s">
        <v>12393</v>
      </c>
      <c r="M860" s="30">
        <v>2</v>
      </c>
    </row>
    <row r="861" spans="1:13" ht="24.9" customHeight="1" x14ac:dyDescent="0.3">
      <c r="A861" s="25" t="s">
        <v>3892</v>
      </c>
      <c r="B861" s="26" t="s">
        <v>3886</v>
      </c>
      <c r="C861" s="26" t="s">
        <v>35</v>
      </c>
      <c r="D861" s="26">
        <v>1</v>
      </c>
      <c r="E861" s="27">
        <v>1E-3</v>
      </c>
      <c r="F861" s="28">
        <v>19</v>
      </c>
      <c r="G861" s="27">
        <v>1.4477642235632899E-2</v>
      </c>
      <c r="H861" s="26">
        <v>2</v>
      </c>
      <c r="I861" s="90" t="s">
        <v>7595</v>
      </c>
      <c r="J861" s="94" t="s">
        <v>9113</v>
      </c>
      <c r="K861" s="94" t="s">
        <v>10633</v>
      </c>
      <c r="L861" s="29" t="s">
        <v>12151</v>
      </c>
      <c r="M861" s="30">
        <v>1</v>
      </c>
    </row>
    <row r="862" spans="1:13" ht="24.9" customHeight="1" x14ac:dyDescent="0.3">
      <c r="A862" s="25" t="s">
        <v>1719</v>
      </c>
      <c r="B862" s="26" t="s">
        <v>1717</v>
      </c>
      <c r="C862" s="26" t="s">
        <v>123</v>
      </c>
      <c r="D862" s="26">
        <v>1</v>
      </c>
      <c r="E862" s="27">
        <v>1E-3</v>
      </c>
      <c r="F862" s="28">
        <v>31.53</v>
      </c>
      <c r="G862" s="27">
        <v>1.12491571181413E-3</v>
      </c>
      <c r="H862" s="26">
        <v>2</v>
      </c>
      <c r="I862" s="90" t="s">
        <v>8054</v>
      </c>
      <c r="J862" s="94" t="s">
        <v>9572</v>
      </c>
      <c r="K862" s="94" t="s">
        <v>11092</v>
      </c>
      <c r="L862" s="29" t="s">
        <v>12610</v>
      </c>
      <c r="M862" s="30">
        <v>1</v>
      </c>
    </row>
    <row r="863" spans="1:13" ht="24.9" customHeight="1" x14ac:dyDescent="0.3">
      <c r="A863" s="31" t="s">
        <v>227</v>
      </c>
      <c r="B863" s="32" t="s">
        <v>212</v>
      </c>
      <c r="C863" s="32" t="s">
        <v>229</v>
      </c>
      <c r="D863" s="32">
        <v>1</v>
      </c>
      <c r="E863" s="33">
        <v>0</v>
      </c>
      <c r="F863" s="34">
        <v>24.35</v>
      </c>
      <c r="G863" s="33">
        <v>6.4274402587164801E-3</v>
      </c>
      <c r="H863" s="32">
        <v>3</v>
      </c>
      <c r="I863" s="91" t="s">
        <v>7797</v>
      </c>
      <c r="J863" s="95" t="s">
        <v>9315</v>
      </c>
      <c r="K863" s="95" t="s">
        <v>10835</v>
      </c>
      <c r="L863" s="35" t="s">
        <v>12353</v>
      </c>
      <c r="M863" s="36">
        <v>1</v>
      </c>
    </row>
    <row r="864" spans="1:13" ht="24.9" customHeight="1" x14ac:dyDescent="0.3">
      <c r="A864" s="25" t="s">
        <v>2407</v>
      </c>
      <c r="B864" s="26" t="s">
        <v>2383</v>
      </c>
      <c r="C864" s="26" t="s">
        <v>123</v>
      </c>
      <c r="D864" s="26">
        <v>1</v>
      </c>
      <c r="E864" s="27">
        <v>0</v>
      </c>
      <c r="F864" s="28">
        <v>33.99</v>
      </c>
      <c r="G864" s="27">
        <v>9.7761101078724694E-4</v>
      </c>
      <c r="H864" s="26">
        <v>2</v>
      </c>
      <c r="I864" s="90" t="s">
        <v>8155</v>
      </c>
      <c r="J864" s="94" t="s">
        <v>9673</v>
      </c>
      <c r="K864" s="94" t="s">
        <v>11193</v>
      </c>
      <c r="L864" s="29" t="s">
        <v>12711</v>
      </c>
      <c r="M864" s="30">
        <v>1</v>
      </c>
    </row>
    <row r="865" spans="1:13" ht="24.9" customHeight="1" x14ac:dyDescent="0.3">
      <c r="A865" s="25" t="s">
        <v>567</v>
      </c>
      <c r="B865" s="26" t="s">
        <v>558</v>
      </c>
      <c r="C865" s="26" t="s">
        <v>123</v>
      </c>
      <c r="D865" s="26">
        <v>1</v>
      </c>
      <c r="E865" s="27">
        <v>8.9999999999999993E-3</v>
      </c>
      <c r="F865" s="28">
        <v>22.12</v>
      </c>
      <c r="G865" s="27">
        <v>6.1230809963252397E-3</v>
      </c>
      <c r="H865" s="26">
        <v>2</v>
      </c>
      <c r="I865" s="90" t="s">
        <v>7712</v>
      </c>
      <c r="J865" s="94" t="s">
        <v>9230</v>
      </c>
      <c r="K865" s="94" t="s">
        <v>10750</v>
      </c>
      <c r="L865" s="29" t="s">
        <v>12268</v>
      </c>
      <c r="M865" s="30">
        <v>1</v>
      </c>
    </row>
    <row r="866" spans="1:13" ht="24.9" customHeight="1" x14ac:dyDescent="0.3">
      <c r="A866" s="25" t="s">
        <v>1538</v>
      </c>
      <c r="B866" s="26" t="s">
        <v>1531</v>
      </c>
      <c r="C866" s="26" t="s">
        <v>123</v>
      </c>
      <c r="D866" s="26">
        <v>1</v>
      </c>
      <c r="E866" s="27">
        <v>0</v>
      </c>
      <c r="F866" s="28">
        <v>25.6</v>
      </c>
      <c r="G866" s="27">
        <v>3.3050744440057999E-3</v>
      </c>
      <c r="H866" s="26">
        <v>2</v>
      </c>
      <c r="I866" s="90" t="s">
        <v>7848</v>
      </c>
      <c r="J866" s="94" t="s">
        <v>9366</v>
      </c>
      <c r="K866" s="94" t="s">
        <v>10886</v>
      </c>
      <c r="L866" s="29" t="s">
        <v>12404</v>
      </c>
      <c r="M866" s="30">
        <v>1</v>
      </c>
    </row>
    <row r="867" spans="1:13" ht="24.9" customHeight="1" x14ac:dyDescent="0.3">
      <c r="A867" s="25" t="s">
        <v>1536</v>
      </c>
      <c r="B867" s="26" t="s">
        <v>1531</v>
      </c>
      <c r="C867" s="26" t="s">
        <v>693</v>
      </c>
      <c r="D867" s="26">
        <v>1</v>
      </c>
      <c r="E867" s="27">
        <v>0</v>
      </c>
      <c r="F867" s="28">
        <v>24.61</v>
      </c>
      <c r="G867" s="27">
        <v>5.3620603563048902E-3</v>
      </c>
      <c r="H867" s="26">
        <v>3</v>
      </c>
      <c r="I867" s="90" t="s">
        <v>7807</v>
      </c>
      <c r="J867" s="94" t="s">
        <v>9325</v>
      </c>
      <c r="K867" s="94" t="s">
        <v>10845</v>
      </c>
      <c r="L867" s="29" t="s">
        <v>12363</v>
      </c>
      <c r="M867" s="30">
        <v>2</v>
      </c>
    </row>
    <row r="868" spans="1:13" ht="24.9" customHeight="1" x14ac:dyDescent="0.3">
      <c r="A868" s="25" t="s">
        <v>5516</v>
      </c>
      <c r="B868" s="26" t="s">
        <v>5503</v>
      </c>
      <c r="C868" s="26" t="s">
        <v>123</v>
      </c>
      <c r="D868" s="26">
        <v>1</v>
      </c>
      <c r="E868" s="27">
        <v>0</v>
      </c>
      <c r="F868" s="28">
        <v>64.760000000000005</v>
      </c>
      <c r="G868" s="27">
        <v>5.1800231204047703E-7</v>
      </c>
      <c r="H868" s="26">
        <v>2</v>
      </c>
      <c r="I868" s="90" t="s">
        <v>8789</v>
      </c>
      <c r="J868" s="94" t="s">
        <v>10309</v>
      </c>
      <c r="K868" s="94" t="s">
        <v>11827</v>
      </c>
      <c r="L868" s="29" t="s">
        <v>13347</v>
      </c>
      <c r="M868" s="30">
        <v>1</v>
      </c>
    </row>
    <row r="869" spans="1:13" ht="24.9" customHeight="1" x14ac:dyDescent="0.3">
      <c r="A869" s="25" t="s">
        <v>6263</v>
      </c>
      <c r="B869" s="26" t="s">
        <v>6248</v>
      </c>
      <c r="C869" s="26" t="s">
        <v>2760</v>
      </c>
      <c r="D869" s="26">
        <v>1</v>
      </c>
      <c r="E869" s="27">
        <v>0</v>
      </c>
      <c r="F869" s="28">
        <v>21.94</v>
      </c>
      <c r="G869" s="27">
        <v>6.38219404405672E-3</v>
      </c>
      <c r="H869" s="26">
        <v>3</v>
      </c>
      <c r="I869" s="90" t="s">
        <v>7707</v>
      </c>
      <c r="J869" s="94" t="s">
        <v>9225</v>
      </c>
      <c r="K869" s="94" t="s">
        <v>10745</v>
      </c>
      <c r="L869" s="29" t="s">
        <v>12263</v>
      </c>
      <c r="M869" s="30">
        <v>1</v>
      </c>
    </row>
    <row r="870" spans="1:13" ht="24.9" customHeight="1" x14ac:dyDescent="0.3">
      <c r="A870" s="25" t="s">
        <v>860</v>
      </c>
      <c r="B870" s="26" t="s">
        <v>845</v>
      </c>
      <c r="C870" s="26" t="s">
        <v>123</v>
      </c>
      <c r="D870" s="26">
        <v>1</v>
      </c>
      <c r="E870" s="27">
        <v>3.0000000000000001E-3</v>
      </c>
      <c r="F870" s="28">
        <v>19.95</v>
      </c>
      <c r="G870" s="27">
        <v>2.4277906902237599E-2</v>
      </c>
      <c r="H870" s="26">
        <v>2</v>
      </c>
      <c r="I870" s="90" t="s">
        <v>7634</v>
      </c>
      <c r="J870" s="94" t="s">
        <v>9152</v>
      </c>
      <c r="K870" s="94" t="s">
        <v>10672</v>
      </c>
      <c r="L870" s="29" t="s">
        <v>12190</v>
      </c>
      <c r="M870" s="30">
        <v>1</v>
      </c>
    </row>
    <row r="871" spans="1:13" ht="24.9" customHeight="1" x14ac:dyDescent="0.3">
      <c r="A871" s="25" t="s">
        <v>905</v>
      </c>
      <c r="B871" s="26" t="s">
        <v>874</v>
      </c>
      <c r="C871" s="26" t="s">
        <v>123</v>
      </c>
      <c r="D871" s="26">
        <v>1</v>
      </c>
      <c r="E871" s="27">
        <v>1E-3</v>
      </c>
      <c r="F871" s="28">
        <v>24.37</v>
      </c>
      <c r="G871" s="27">
        <v>4.3871374993574999E-3</v>
      </c>
      <c r="H871" s="26">
        <v>2</v>
      </c>
      <c r="I871" s="90" t="s">
        <v>7799</v>
      </c>
      <c r="J871" s="94" t="s">
        <v>9317</v>
      </c>
      <c r="K871" s="94" t="s">
        <v>10837</v>
      </c>
      <c r="L871" s="29" t="s">
        <v>12355</v>
      </c>
      <c r="M871" s="30">
        <v>1</v>
      </c>
    </row>
    <row r="872" spans="1:13" ht="24.9" customHeight="1" x14ac:dyDescent="0.3">
      <c r="A872" s="25" t="s">
        <v>6035</v>
      </c>
      <c r="B872" s="26" t="s">
        <v>6028</v>
      </c>
      <c r="C872" s="26" t="s">
        <v>123</v>
      </c>
      <c r="D872" s="26">
        <v>1</v>
      </c>
      <c r="E872" s="27">
        <v>4.0000000000000001E-3</v>
      </c>
      <c r="F872" s="28">
        <v>17.510000000000002</v>
      </c>
      <c r="G872" s="27">
        <v>3.5483789617803303E-2</v>
      </c>
      <c r="H872" s="26">
        <v>2</v>
      </c>
      <c r="I872" s="90" t="s">
        <v>7531</v>
      </c>
      <c r="J872" s="94" t="s">
        <v>9049</v>
      </c>
      <c r="K872" s="94" t="s">
        <v>10569</v>
      </c>
      <c r="L872" s="29" t="s">
        <v>12087</v>
      </c>
      <c r="M872" s="30">
        <v>1</v>
      </c>
    </row>
    <row r="873" spans="1:13" ht="24.9" customHeight="1" x14ac:dyDescent="0.3">
      <c r="A873" s="25" t="s">
        <v>3006</v>
      </c>
      <c r="B873" s="26" t="s">
        <v>3004</v>
      </c>
      <c r="C873" s="26" t="s">
        <v>123</v>
      </c>
      <c r="D873" s="26">
        <v>1</v>
      </c>
      <c r="E873" s="27">
        <v>0</v>
      </c>
      <c r="F873" s="28">
        <v>36.869999999999997</v>
      </c>
      <c r="G873" s="27">
        <v>3.9061921323698702E-4</v>
      </c>
      <c r="H873" s="26">
        <v>2</v>
      </c>
      <c r="I873" s="90" t="s">
        <v>8248</v>
      </c>
      <c r="J873" s="94" t="s">
        <v>9766</v>
      </c>
      <c r="K873" s="94" t="s">
        <v>11286</v>
      </c>
      <c r="L873" s="29" t="s">
        <v>12804</v>
      </c>
      <c r="M873" s="30">
        <v>1</v>
      </c>
    </row>
    <row r="874" spans="1:13" ht="24.9" customHeight="1" x14ac:dyDescent="0.3">
      <c r="A874" s="25" t="s">
        <v>3178</v>
      </c>
      <c r="B874" s="26" t="s">
        <v>3163</v>
      </c>
      <c r="C874" s="26" t="s">
        <v>123</v>
      </c>
      <c r="D874" s="26">
        <v>1</v>
      </c>
      <c r="E874" s="27">
        <v>0</v>
      </c>
      <c r="F874" s="28">
        <v>31.61</v>
      </c>
      <c r="G874" s="27">
        <v>6.9023980384024203E-4</v>
      </c>
      <c r="H874" s="26">
        <v>2</v>
      </c>
      <c r="I874" s="90" t="s">
        <v>8056</v>
      </c>
      <c r="J874" s="94" t="s">
        <v>9574</v>
      </c>
      <c r="K874" s="94" t="s">
        <v>11094</v>
      </c>
      <c r="L874" s="29" t="s">
        <v>12612</v>
      </c>
      <c r="M874" s="30">
        <v>1</v>
      </c>
    </row>
    <row r="875" spans="1:13" ht="24.9" customHeight="1" x14ac:dyDescent="0.3">
      <c r="A875" s="25" t="s">
        <v>3176</v>
      </c>
      <c r="B875" s="26" t="s">
        <v>3163</v>
      </c>
      <c r="C875" s="26" t="s">
        <v>468</v>
      </c>
      <c r="D875" s="26">
        <v>1</v>
      </c>
      <c r="E875" s="27">
        <v>0</v>
      </c>
      <c r="F875" s="28">
        <v>63.54</v>
      </c>
      <c r="G875" s="27">
        <v>4.4153995020928098E-7</v>
      </c>
      <c r="H875" s="26">
        <v>2</v>
      </c>
      <c r="I875" s="90" t="s">
        <v>8776</v>
      </c>
      <c r="J875" s="94" t="s">
        <v>10296</v>
      </c>
      <c r="K875" s="94" t="s">
        <v>11814</v>
      </c>
      <c r="L875" s="29" t="s">
        <v>13334</v>
      </c>
      <c r="M875" s="30">
        <v>1</v>
      </c>
    </row>
    <row r="876" spans="1:13" ht="24.9" customHeight="1" x14ac:dyDescent="0.3">
      <c r="A876" s="25" t="s">
        <v>3950</v>
      </c>
      <c r="B876" s="26" t="s">
        <v>3937</v>
      </c>
      <c r="C876" s="26" t="s">
        <v>123</v>
      </c>
      <c r="D876" s="26">
        <v>1</v>
      </c>
      <c r="E876" s="27">
        <v>0</v>
      </c>
      <c r="F876" s="28">
        <v>28.16</v>
      </c>
      <c r="G876" s="27">
        <v>2.59686229900472E-3</v>
      </c>
      <c r="H876" s="26">
        <v>3</v>
      </c>
      <c r="I876" s="90" t="s">
        <v>7935</v>
      </c>
      <c r="J876" s="94" t="s">
        <v>9453</v>
      </c>
      <c r="K876" s="94" t="s">
        <v>10973</v>
      </c>
      <c r="L876" s="29" t="s">
        <v>12491</v>
      </c>
      <c r="M876" s="30">
        <v>1</v>
      </c>
    </row>
    <row r="877" spans="1:13" ht="24.9" customHeight="1" x14ac:dyDescent="0.3">
      <c r="A877" s="25" t="s">
        <v>2466</v>
      </c>
      <c r="B877" s="26" t="s">
        <v>2458</v>
      </c>
      <c r="C877" s="26" t="s">
        <v>123</v>
      </c>
      <c r="D877" s="26">
        <v>1</v>
      </c>
      <c r="E877" s="27">
        <v>0</v>
      </c>
      <c r="F877" s="28">
        <v>30.94</v>
      </c>
      <c r="G877" s="27">
        <v>8.0347062650643899E-4</v>
      </c>
      <c r="H877" s="26">
        <v>2</v>
      </c>
      <c r="I877" s="90" t="s">
        <v>8031</v>
      </c>
      <c r="J877" s="94" t="s">
        <v>9549</v>
      </c>
      <c r="K877" s="94" t="s">
        <v>11069</v>
      </c>
      <c r="L877" s="29" t="s">
        <v>12587</v>
      </c>
      <c r="M877" s="30">
        <v>1</v>
      </c>
    </row>
    <row r="878" spans="1:13" ht="24.9" customHeight="1" x14ac:dyDescent="0.3">
      <c r="A878" s="25" t="s">
        <v>5372</v>
      </c>
      <c r="B878" s="26" t="s">
        <v>5354</v>
      </c>
      <c r="C878" s="26" t="s">
        <v>123</v>
      </c>
      <c r="D878" s="26">
        <v>1</v>
      </c>
      <c r="E878" s="27">
        <v>0</v>
      </c>
      <c r="F878" s="28">
        <v>82.06</v>
      </c>
      <c r="G878" s="27">
        <v>9.3345042775373907E-9</v>
      </c>
      <c r="H878" s="26">
        <v>2</v>
      </c>
      <c r="I878" s="90" t="s">
        <v>8907</v>
      </c>
      <c r="J878" s="94" t="s">
        <v>10427</v>
      </c>
      <c r="K878" s="94" t="s">
        <v>11945</v>
      </c>
      <c r="L878" s="29" t="s">
        <v>13465</v>
      </c>
      <c r="M878" s="30">
        <v>1</v>
      </c>
    </row>
    <row r="879" spans="1:13" ht="24.9" customHeight="1" x14ac:dyDescent="0.3">
      <c r="A879" s="25" t="s">
        <v>1527</v>
      </c>
      <c r="B879" s="26" t="s">
        <v>1513</v>
      </c>
      <c r="C879" s="26" t="s">
        <v>123</v>
      </c>
      <c r="D879" s="26">
        <v>1</v>
      </c>
      <c r="E879" s="27">
        <v>1E-3</v>
      </c>
      <c r="F879" s="28">
        <v>29.02</v>
      </c>
      <c r="G879" s="27">
        <v>1.5037694099297001E-3</v>
      </c>
      <c r="H879" s="26">
        <v>2</v>
      </c>
      <c r="I879" s="90" t="s">
        <v>7966</v>
      </c>
      <c r="J879" s="94" t="s">
        <v>9484</v>
      </c>
      <c r="K879" s="94" t="s">
        <v>11004</v>
      </c>
      <c r="L879" s="29" t="s">
        <v>12522</v>
      </c>
      <c r="M879" s="30">
        <v>1</v>
      </c>
    </row>
    <row r="880" spans="1:13" ht="24.9" customHeight="1" x14ac:dyDescent="0.3">
      <c r="A880" s="25" t="s">
        <v>6820</v>
      </c>
      <c r="B880" s="26" t="s">
        <v>6815</v>
      </c>
      <c r="C880" s="26" t="s">
        <v>35</v>
      </c>
      <c r="D880" s="26">
        <v>1</v>
      </c>
      <c r="E880" s="27">
        <v>1E-3</v>
      </c>
      <c r="F880" s="28">
        <v>39.35</v>
      </c>
      <c r="G880" s="27">
        <v>2.0325350742205999E-4</v>
      </c>
      <c r="H880" s="26">
        <v>2</v>
      </c>
      <c r="I880" s="90" t="s">
        <v>8318</v>
      </c>
      <c r="J880" s="94" t="s">
        <v>9836</v>
      </c>
      <c r="K880" s="94" t="s">
        <v>11356</v>
      </c>
      <c r="L880" s="29" t="s">
        <v>12874</v>
      </c>
      <c r="M880" s="30">
        <v>1</v>
      </c>
    </row>
    <row r="881" spans="1:13" ht="24.9" customHeight="1" x14ac:dyDescent="0.3">
      <c r="A881" s="25" t="s">
        <v>4025</v>
      </c>
      <c r="B881" s="26" t="s">
        <v>4017</v>
      </c>
      <c r="C881" s="26" t="s">
        <v>362</v>
      </c>
      <c r="D881" s="26">
        <v>1</v>
      </c>
      <c r="E881" s="27">
        <v>0</v>
      </c>
      <c r="F881" s="28">
        <v>40.229999999999997</v>
      </c>
      <c r="G881" s="27">
        <v>1.32778584862126E-4</v>
      </c>
      <c r="H881" s="26">
        <v>2</v>
      </c>
      <c r="I881" s="90" t="s">
        <v>8346</v>
      </c>
      <c r="J881" s="94" t="s">
        <v>9864</v>
      </c>
      <c r="K881" s="94" t="s">
        <v>11384</v>
      </c>
      <c r="L881" s="29" t="s">
        <v>12902</v>
      </c>
      <c r="M881" s="30">
        <v>1</v>
      </c>
    </row>
    <row r="882" spans="1:13" ht="24.9" customHeight="1" x14ac:dyDescent="0.3">
      <c r="A882" s="25" t="s">
        <v>4264</v>
      </c>
      <c r="B882" s="26" t="s">
        <v>4241</v>
      </c>
      <c r="C882" s="26" t="s">
        <v>38</v>
      </c>
      <c r="D882" s="26">
        <v>1</v>
      </c>
      <c r="E882" s="27">
        <v>0</v>
      </c>
      <c r="F882" s="28">
        <v>67.06</v>
      </c>
      <c r="G882" s="27">
        <v>4.0341668938990398E-7</v>
      </c>
      <c r="H882" s="26">
        <v>2</v>
      </c>
      <c r="I882" s="90" t="s">
        <v>8815</v>
      </c>
      <c r="J882" s="94" t="s">
        <v>10335</v>
      </c>
      <c r="K882" s="94" t="s">
        <v>11853</v>
      </c>
      <c r="L882" s="29" t="s">
        <v>13373</v>
      </c>
      <c r="M882" s="30">
        <v>1</v>
      </c>
    </row>
    <row r="883" spans="1:13" ht="24.9" customHeight="1" x14ac:dyDescent="0.3">
      <c r="A883" s="25" t="s">
        <v>3849</v>
      </c>
      <c r="B883" s="26" t="s">
        <v>3848</v>
      </c>
      <c r="C883" s="26" t="s">
        <v>32</v>
      </c>
      <c r="D883" s="26">
        <v>1</v>
      </c>
      <c r="E883" s="27">
        <v>0</v>
      </c>
      <c r="F883" s="28">
        <v>25.62</v>
      </c>
      <c r="G883" s="27">
        <v>4.7977548008737896E-3</v>
      </c>
      <c r="H883" s="26">
        <v>2</v>
      </c>
      <c r="I883" s="90" t="s">
        <v>7849</v>
      </c>
      <c r="J883" s="94" t="s">
        <v>9367</v>
      </c>
      <c r="K883" s="94" t="s">
        <v>10887</v>
      </c>
      <c r="L883" s="29" t="s">
        <v>12405</v>
      </c>
      <c r="M883" s="30">
        <v>1</v>
      </c>
    </row>
    <row r="884" spans="1:13" ht="24.9" customHeight="1" x14ac:dyDescent="0.3">
      <c r="A884" s="25" t="s">
        <v>4146</v>
      </c>
      <c r="B884" s="26" t="s">
        <v>4145</v>
      </c>
      <c r="C884" s="26" t="s">
        <v>38</v>
      </c>
      <c r="D884" s="26">
        <v>1</v>
      </c>
      <c r="E884" s="27">
        <v>1E-3</v>
      </c>
      <c r="F884" s="28">
        <v>20.170000000000002</v>
      </c>
      <c r="G884" s="27">
        <v>1.2981765758179499E-2</v>
      </c>
      <c r="H884" s="26">
        <v>2</v>
      </c>
      <c r="I884" s="90" t="s">
        <v>7645</v>
      </c>
      <c r="J884" s="94" t="s">
        <v>9163</v>
      </c>
      <c r="K884" s="94" t="s">
        <v>10683</v>
      </c>
      <c r="L884" s="29" t="s">
        <v>12201</v>
      </c>
      <c r="M884" s="30">
        <v>1</v>
      </c>
    </row>
    <row r="885" spans="1:13" ht="24.9" customHeight="1" x14ac:dyDescent="0.3">
      <c r="A885" s="25" t="s">
        <v>2915</v>
      </c>
      <c r="B885" s="26" t="s">
        <v>2906</v>
      </c>
      <c r="C885" s="26" t="s">
        <v>35</v>
      </c>
      <c r="D885" s="26">
        <v>1</v>
      </c>
      <c r="E885" s="27">
        <v>0</v>
      </c>
      <c r="F885" s="28">
        <v>32.67</v>
      </c>
      <c r="G885" s="27">
        <v>5.6779203909286004E-4</v>
      </c>
      <c r="H885" s="26">
        <v>2</v>
      </c>
      <c r="I885" s="90" t="s">
        <v>8101</v>
      </c>
      <c r="J885" s="94" t="s">
        <v>9619</v>
      </c>
      <c r="K885" s="94" t="s">
        <v>11139</v>
      </c>
      <c r="L885" s="29" t="s">
        <v>12657</v>
      </c>
      <c r="M885" s="30">
        <v>1</v>
      </c>
    </row>
    <row r="886" spans="1:13" ht="24.9" customHeight="1" x14ac:dyDescent="0.3">
      <c r="A886" s="25" t="s">
        <v>6874</v>
      </c>
      <c r="B886" s="26" t="s">
        <v>6873</v>
      </c>
      <c r="C886" s="26" t="s">
        <v>371</v>
      </c>
      <c r="D886" s="26">
        <v>1</v>
      </c>
      <c r="E886" s="27">
        <v>1E-3</v>
      </c>
      <c r="F886" s="28">
        <v>32.19</v>
      </c>
      <c r="G886" s="27">
        <v>6.3414606084519903E-4</v>
      </c>
      <c r="H886" s="26">
        <v>2</v>
      </c>
      <c r="I886" s="90" t="s">
        <v>8082</v>
      </c>
      <c r="J886" s="94" t="s">
        <v>9600</v>
      </c>
      <c r="K886" s="94" t="s">
        <v>11120</v>
      </c>
      <c r="L886" s="29" t="s">
        <v>12638</v>
      </c>
      <c r="M886" s="30">
        <v>1</v>
      </c>
    </row>
    <row r="887" spans="1:13" ht="24.9" customHeight="1" x14ac:dyDescent="0.3">
      <c r="A887" s="25" t="s">
        <v>1964</v>
      </c>
      <c r="B887" s="26" t="s">
        <v>1955</v>
      </c>
      <c r="C887" s="26" t="s">
        <v>371</v>
      </c>
      <c r="D887" s="26">
        <v>1</v>
      </c>
      <c r="E887" s="27">
        <v>0</v>
      </c>
      <c r="F887" s="28">
        <v>77.06</v>
      </c>
      <c r="G887" s="27">
        <v>2.9518294345602702E-8</v>
      </c>
      <c r="H887" s="26">
        <v>2</v>
      </c>
      <c r="I887" s="90" t="s">
        <v>8896</v>
      </c>
      <c r="J887" s="94" t="s">
        <v>10416</v>
      </c>
      <c r="K887" s="94" t="s">
        <v>11934</v>
      </c>
      <c r="L887" s="29" t="s">
        <v>13454</v>
      </c>
      <c r="M887" s="30">
        <v>1</v>
      </c>
    </row>
    <row r="888" spans="1:13" ht="24.9" customHeight="1" x14ac:dyDescent="0.3">
      <c r="A888" s="31" t="s">
        <v>1454</v>
      </c>
      <c r="B888" s="32" t="s">
        <v>1453</v>
      </c>
      <c r="C888" s="32" t="s">
        <v>1459</v>
      </c>
      <c r="D888" s="32">
        <v>1</v>
      </c>
      <c r="E888" s="33">
        <v>0</v>
      </c>
      <c r="F888" s="34">
        <v>63.51</v>
      </c>
      <c r="G888" s="33">
        <v>8.69029684375132E-7</v>
      </c>
      <c r="H888" s="32">
        <v>2</v>
      </c>
      <c r="I888" s="91" t="s">
        <v>8774</v>
      </c>
      <c r="J888" s="95" t="s">
        <v>10294</v>
      </c>
      <c r="K888" s="95" t="s">
        <v>11812</v>
      </c>
      <c r="L888" s="35" t="s">
        <v>13332</v>
      </c>
      <c r="M888" s="36">
        <v>1</v>
      </c>
    </row>
    <row r="889" spans="1:13" ht="24.9" customHeight="1" x14ac:dyDescent="0.3">
      <c r="A889" s="25" t="s">
        <v>5445</v>
      </c>
      <c r="B889" s="26" t="s">
        <v>5437</v>
      </c>
      <c r="C889" s="26" t="s">
        <v>468</v>
      </c>
      <c r="D889" s="26">
        <v>1</v>
      </c>
      <c r="E889" s="27">
        <v>0</v>
      </c>
      <c r="F889" s="28">
        <v>23.41</v>
      </c>
      <c r="G889" s="27">
        <v>9.12073831902592E-3</v>
      </c>
      <c r="H889" s="26">
        <v>3</v>
      </c>
      <c r="I889" s="90" t="s">
        <v>7756</v>
      </c>
      <c r="J889" s="94" t="s">
        <v>9274</v>
      </c>
      <c r="K889" s="94" t="s">
        <v>10794</v>
      </c>
      <c r="L889" s="29" t="s">
        <v>12312</v>
      </c>
      <c r="M889" s="30">
        <v>2</v>
      </c>
    </row>
    <row r="890" spans="1:13" ht="24.9" customHeight="1" x14ac:dyDescent="0.3">
      <c r="A890" s="25" t="s">
        <v>5443</v>
      </c>
      <c r="B890" s="26" t="s">
        <v>5437</v>
      </c>
      <c r="C890" s="26" t="s">
        <v>35</v>
      </c>
      <c r="D890" s="26">
        <v>1</v>
      </c>
      <c r="E890" s="27">
        <v>1E-3</v>
      </c>
      <c r="F890" s="28">
        <v>24.93</v>
      </c>
      <c r="G890" s="27">
        <v>5.9452719964845904E-3</v>
      </c>
      <c r="H890" s="26">
        <v>2</v>
      </c>
      <c r="I890" s="90" t="s">
        <v>7820</v>
      </c>
      <c r="J890" s="94" t="s">
        <v>9338</v>
      </c>
      <c r="K890" s="94" t="s">
        <v>10858</v>
      </c>
      <c r="L890" s="29" t="s">
        <v>12376</v>
      </c>
      <c r="M890" s="30">
        <v>1</v>
      </c>
    </row>
    <row r="891" spans="1:13" ht="24.9" customHeight="1" x14ac:dyDescent="0.3">
      <c r="A891" s="25" t="s">
        <v>4486</v>
      </c>
      <c r="B891" s="26" t="s">
        <v>4463</v>
      </c>
      <c r="C891" s="26" t="s">
        <v>56</v>
      </c>
      <c r="D891" s="26">
        <v>1</v>
      </c>
      <c r="E891" s="27">
        <v>1E-3</v>
      </c>
      <c r="F891" s="28">
        <v>25.38</v>
      </c>
      <c r="G891" s="27">
        <v>3.1870779464714602E-3</v>
      </c>
      <c r="H891" s="26">
        <v>2</v>
      </c>
      <c r="I891" s="90" t="s">
        <v>7840</v>
      </c>
      <c r="J891" s="94" t="s">
        <v>9358</v>
      </c>
      <c r="K891" s="94" t="s">
        <v>10878</v>
      </c>
      <c r="L891" s="29" t="s">
        <v>12396</v>
      </c>
      <c r="M891" s="30">
        <v>2</v>
      </c>
    </row>
    <row r="892" spans="1:13" ht="24.9" customHeight="1" x14ac:dyDescent="0.3">
      <c r="A892" s="31" t="s">
        <v>4338</v>
      </c>
      <c r="B892" s="32" t="s">
        <v>4331</v>
      </c>
      <c r="C892" s="32" t="s">
        <v>56</v>
      </c>
      <c r="D892" s="32">
        <v>1</v>
      </c>
      <c r="E892" s="33">
        <v>0</v>
      </c>
      <c r="F892" s="34">
        <v>32.26</v>
      </c>
      <c r="G892" s="33">
        <v>9.5086745378491805E-4</v>
      </c>
      <c r="H892" s="32">
        <v>2</v>
      </c>
      <c r="I892" s="91" t="s">
        <v>8086</v>
      </c>
      <c r="J892" s="95" t="s">
        <v>9604</v>
      </c>
      <c r="K892" s="95" t="s">
        <v>11124</v>
      </c>
      <c r="L892" s="35" t="s">
        <v>12642</v>
      </c>
      <c r="M892" s="36">
        <v>1</v>
      </c>
    </row>
    <row r="893" spans="1:13" ht="24.9" customHeight="1" x14ac:dyDescent="0.3">
      <c r="A893" s="25" t="s">
        <v>6924</v>
      </c>
      <c r="B893" s="26" t="s">
        <v>6913</v>
      </c>
      <c r="C893" s="26" t="s">
        <v>20</v>
      </c>
      <c r="D893" s="26">
        <v>1</v>
      </c>
      <c r="E893" s="27">
        <v>0</v>
      </c>
      <c r="F893" s="28">
        <v>60.65</v>
      </c>
      <c r="G893" s="27">
        <v>8.5895419357879499E-7</v>
      </c>
      <c r="H893" s="26">
        <v>2</v>
      </c>
      <c r="I893" s="90" t="s">
        <v>8746</v>
      </c>
      <c r="J893" s="94" t="s">
        <v>10265</v>
      </c>
      <c r="K893" s="94" t="s">
        <v>11784</v>
      </c>
      <c r="L893" s="29" t="s">
        <v>13303</v>
      </c>
      <c r="M893" s="30">
        <v>1</v>
      </c>
    </row>
    <row r="894" spans="1:13" ht="24.9" customHeight="1" x14ac:dyDescent="0.3">
      <c r="A894" s="25" t="s">
        <v>4610</v>
      </c>
      <c r="B894" s="26" t="s">
        <v>4609</v>
      </c>
      <c r="C894" s="26" t="s">
        <v>32</v>
      </c>
      <c r="D894" s="26">
        <v>1</v>
      </c>
      <c r="E894" s="27">
        <v>0</v>
      </c>
      <c r="F894" s="28">
        <v>52.91</v>
      </c>
      <c r="G894" s="27">
        <v>8.9544321219553999E-6</v>
      </c>
      <c r="H894" s="26">
        <v>2</v>
      </c>
      <c r="I894" s="90" t="s">
        <v>8629</v>
      </c>
      <c r="J894" s="94" t="s">
        <v>10148</v>
      </c>
      <c r="K894" s="94" t="s">
        <v>11667</v>
      </c>
      <c r="L894" s="29" t="s">
        <v>13186</v>
      </c>
      <c r="M894" s="30">
        <v>1</v>
      </c>
    </row>
    <row r="895" spans="1:13" ht="24.9" customHeight="1" x14ac:dyDescent="0.3">
      <c r="A895" s="31" t="s">
        <v>5561</v>
      </c>
      <c r="B895" s="32" t="s">
        <v>5556</v>
      </c>
      <c r="C895" s="32" t="s">
        <v>479</v>
      </c>
      <c r="D895" s="32">
        <v>1</v>
      </c>
      <c r="E895" s="33">
        <v>0</v>
      </c>
      <c r="F895" s="34">
        <v>34.159999999999997</v>
      </c>
      <c r="G895" s="33">
        <v>6.1393159278764695E-4</v>
      </c>
      <c r="H895" s="32">
        <v>3</v>
      </c>
      <c r="I895" s="91" t="s">
        <v>8159</v>
      </c>
      <c r="J895" s="95" t="s">
        <v>9677</v>
      </c>
      <c r="K895" s="95" t="s">
        <v>11197</v>
      </c>
      <c r="L895" s="35" t="s">
        <v>12715</v>
      </c>
      <c r="M895" s="36">
        <v>1</v>
      </c>
    </row>
    <row r="896" spans="1:13" ht="24.9" customHeight="1" x14ac:dyDescent="0.3">
      <c r="A896" s="25" t="s">
        <v>5661</v>
      </c>
      <c r="B896" s="26" t="s">
        <v>5660</v>
      </c>
      <c r="C896" s="26" t="s">
        <v>454</v>
      </c>
      <c r="D896" s="26">
        <v>1</v>
      </c>
      <c r="E896" s="27">
        <v>0</v>
      </c>
      <c r="F896" s="28">
        <v>36.299999999999997</v>
      </c>
      <c r="G896" s="27">
        <v>4.57124618987385E-4</v>
      </c>
      <c r="H896" s="26">
        <v>3</v>
      </c>
      <c r="I896" s="90" t="s">
        <v>8234</v>
      </c>
      <c r="J896" s="94" t="s">
        <v>9752</v>
      </c>
      <c r="K896" s="94" t="s">
        <v>11272</v>
      </c>
      <c r="L896" s="29" t="s">
        <v>12790</v>
      </c>
      <c r="M896" s="30">
        <v>1</v>
      </c>
    </row>
    <row r="897" spans="1:13" ht="24.9" customHeight="1" x14ac:dyDescent="0.3">
      <c r="A897" s="25" t="s">
        <v>5139</v>
      </c>
      <c r="B897" s="26" t="s">
        <v>5130</v>
      </c>
      <c r="C897" s="26" t="s">
        <v>35</v>
      </c>
      <c r="D897" s="26">
        <v>1</v>
      </c>
      <c r="E897" s="27">
        <v>2E-3</v>
      </c>
      <c r="F897" s="28">
        <v>16.04</v>
      </c>
      <c r="G897" s="27">
        <v>4.3555003069941901E-2</v>
      </c>
      <c r="H897" s="26">
        <v>2</v>
      </c>
      <c r="I897" s="90" t="s">
        <v>7471</v>
      </c>
      <c r="J897" s="94" t="s">
        <v>8989</v>
      </c>
      <c r="K897" s="94" t="s">
        <v>10509</v>
      </c>
      <c r="L897" s="29" t="s">
        <v>12027</v>
      </c>
      <c r="M897" s="30">
        <v>1</v>
      </c>
    </row>
    <row r="898" spans="1:13" ht="24.9" customHeight="1" x14ac:dyDescent="0.3">
      <c r="A898" s="25" t="s">
        <v>4771</v>
      </c>
      <c r="B898" s="26" t="s">
        <v>4769</v>
      </c>
      <c r="C898" s="26" t="s">
        <v>114</v>
      </c>
      <c r="D898" s="26">
        <v>1</v>
      </c>
      <c r="E898" s="27">
        <v>1.2999999999999999E-2</v>
      </c>
      <c r="F898" s="28">
        <v>25.72</v>
      </c>
      <c r="G898" s="27">
        <v>4.8225029846742599E-3</v>
      </c>
      <c r="H898" s="26">
        <v>2</v>
      </c>
      <c r="I898" s="90" t="s">
        <v>7854</v>
      </c>
      <c r="J898" s="94" t="s">
        <v>9372</v>
      </c>
      <c r="K898" s="94" t="s">
        <v>10892</v>
      </c>
      <c r="L898" s="29" t="s">
        <v>12410</v>
      </c>
      <c r="M898" s="30">
        <v>1</v>
      </c>
    </row>
    <row r="899" spans="1:13" ht="24.9" customHeight="1" x14ac:dyDescent="0.3">
      <c r="A899" s="25" t="s">
        <v>527</v>
      </c>
      <c r="B899" s="26" t="s">
        <v>519</v>
      </c>
      <c r="C899" s="26" t="s">
        <v>20</v>
      </c>
      <c r="D899" s="26">
        <v>1</v>
      </c>
      <c r="E899" s="27">
        <v>4.0000000000000001E-3</v>
      </c>
      <c r="F899" s="28">
        <v>37.9</v>
      </c>
      <c r="G899" s="27">
        <v>1.61796828464814E-4</v>
      </c>
      <c r="H899" s="26">
        <v>2</v>
      </c>
      <c r="I899" s="90" t="s">
        <v>8270</v>
      </c>
      <c r="J899" s="94" t="s">
        <v>9788</v>
      </c>
      <c r="K899" s="94" t="s">
        <v>11308</v>
      </c>
      <c r="L899" s="29" t="s">
        <v>12826</v>
      </c>
      <c r="M899" s="30">
        <v>1</v>
      </c>
    </row>
    <row r="900" spans="1:13" ht="24.9" customHeight="1" x14ac:dyDescent="0.3">
      <c r="A900" s="25" t="s">
        <v>1770</v>
      </c>
      <c r="B900" s="26" t="s">
        <v>1764</v>
      </c>
      <c r="C900" s="26" t="s">
        <v>154</v>
      </c>
      <c r="D900" s="26">
        <v>1</v>
      </c>
      <c r="E900" s="27">
        <v>0</v>
      </c>
      <c r="F900" s="28">
        <v>72.63</v>
      </c>
      <c r="G900" s="27">
        <v>8.4592468469147102E-8</v>
      </c>
      <c r="H900" s="26">
        <v>2</v>
      </c>
      <c r="I900" s="90" t="s">
        <v>8861</v>
      </c>
      <c r="J900" s="94" t="s">
        <v>10381</v>
      </c>
      <c r="K900" s="94" t="s">
        <v>11899</v>
      </c>
      <c r="L900" s="29" t="s">
        <v>13419</v>
      </c>
      <c r="M900" s="30">
        <v>1</v>
      </c>
    </row>
    <row r="901" spans="1:13" ht="24.9" customHeight="1" x14ac:dyDescent="0.3">
      <c r="A901" s="25" t="s">
        <v>2455</v>
      </c>
      <c r="B901" s="26" t="s">
        <v>2446</v>
      </c>
      <c r="C901" s="26" t="s">
        <v>1078</v>
      </c>
      <c r="D901" s="26">
        <v>1</v>
      </c>
      <c r="E901" s="27">
        <v>0</v>
      </c>
      <c r="F901" s="28">
        <v>22.32</v>
      </c>
      <c r="G901" s="27">
        <v>6.74058889191133E-3</v>
      </c>
      <c r="H901" s="26">
        <v>2</v>
      </c>
      <c r="I901" s="90" t="s">
        <v>7716</v>
      </c>
      <c r="J901" s="94" t="s">
        <v>9234</v>
      </c>
      <c r="K901" s="94" t="s">
        <v>10754</v>
      </c>
      <c r="L901" s="29" t="s">
        <v>12272</v>
      </c>
      <c r="M901" s="30">
        <v>1</v>
      </c>
    </row>
    <row r="902" spans="1:13" ht="24.9" customHeight="1" x14ac:dyDescent="0.3">
      <c r="A902" s="25" t="s">
        <v>4729</v>
      </c>
      <c r="B902" s="26" t="s">
        <v>4719</v>
      </c>
      <c r="C902" s="26" t="s">
        <v>2979</v>
      </c>
      <c r="D902" s="26">
        <v>1</v>
      </c>
      <c r="E902" s="27">
        <v>0</v>
      </c>
      <c r="F902" s="28">
        <v>25.04</v>
      </c>
      <c r="G902" s="27">
        <v>3.1332857243155901E-3</v>
      </c>
      <c r="H902" s="26">
        <v>3</v>
      </c>
      <c r="I902" s="90" t="s">
        <v>7824</v>
      </c>
      <c r="J902" s="94" t="s">
        <v>9342</v>
      </c>
      <c r="K902" s="94" t="s">
        <v>10862</v>
      </c>
      <c r="L902" s="29" t="s">
        <v>12380</v>
      </c>
      <c r="M902" s="30">
        <v>1</v>
      </c>
    </row>
    <row r="903" spans="1:13" ht="24.9" customHeight="1" x14ac:dyDescent="0.3">
      <c r="A903" s="25" t="s">
        <v>6773</v>
      </c>
      <c r="B903" s="26" t="s">
        <v>6764</v>
      </c>
      <c r="C903" s="26" t="s">
        <v>693</v>
      </c>
      <c r="D903" s="26">
        <v>1</v>
      </c>
      <c r="E903" s="27">
        <v>0</v>
      </c>
      <c r="F903" s="28">
        <v>62.36</v>
      </c>
      <c r="G903" s="27">
        <v>9.5826128891016503E-7</v>
      </c>
      <c r="H903" s="26">
        <v>2</v>
      </c>
      <c r="I903" s="90" t="s">
        <v>8763</v>
      </c>
      <c r="J903" s="94" t="s">
        <v>10283</v>
      </c>
      <c r="K903" s="94" t="s">
        <v>11801</v>
      </c>
      <c r="L903" s="29" t="s">
        <v>13321</v>
      </c>
      <c r="M903" s="30">
        <v>1</v>
      </c>
    </row>
    <row r="904" spans="1:13" ht="24.9" customHeight="1" x14ac:dyDescent="0.3">
      <c r="A904" s="25" t="s">
        <v>5930</v>
      </c>
      <c r="B904" s="26" t="s">
        <v>5923</v>
      </c>
      <c r="C904" s="26" t="s">
        <v>3573</v>
      </c>
      <c r="D904" s="26">
        <v>1</v>
      </c>
      <c r="E904" s="27">
        <v>0</v>
      </c>
      <c r="F904" s="28">
        <v>37.92</v>
      </c>
      <c r="G904" s="27">
        <v>1.9372302681917801E-4</v>
      </c>
      <c r="H904" s="26">
        <v>2</v>
      </c>
      <c r="I904" s="90" t="s">
        <v>8271</v>
      </c>
      <c r="J904" s="94" t="s">
        <v>9789</v>
      </c>
      <c r="K904" s="94" t="s">
        <v>11309</v>
      </c>
      <c r="L904" s="29" t="s">
        <v>12827</v>
      </c>
      <c r="M904" s="30">
        <v>1</v>
      </c>
    </row>
    <row r="905" spans="1:13" ht="24.9" customHeight="1" x14ac:dyDescent="0.3">
      <c r="A905" s="25" t="s">
        <v>64</v>
      </c>
      <c r="B905" s="26" t="s">
        <v>57</v>
      </c>
      <c r="C905" s="26" t="s">
        <v>56</v>
      </c>
      <c r="D905" s="26">
        <v>1</v>
      </c>
      <c r="E905" s="27">
        <v>1E-3</v>
      </c>
      <c r="F905" s="28">
        <v>35.11</v>
      </c>
      <c r="G905" s="27">
        <v>3.0758843635493398E-4</v>
      </c>
      <c r="H905" s="26">
        <v>2</v>
      </c>
      <c r="I905" s="90" t="s">
        <v>8194</v>
      </c>
      <c r="J905" s="94" t="s">
        <v>9712</v>
      </c>
      <c r="K905" s="94" t="s">
        <v>11232</v>
      </c>
      <c r="L905" s="29" t="s">
        <v>12750</v>
      </c>
      <c r="M905" s="30">
        <v>1</v>
      </c>
    </row>
    <row r="906" spans="1:13" ht="24.9" customHeight="1" x14ac:dyDescent="0.3">
      <c r="A906" s="25" t="s">
        <v>2123</v>
      </c>
      <c r="B906" s="26" t="s">
        <v>2117</v>
      </c>
      <c r="C906" s="26" t="s">
        <v>56</v>
      </c>
      <c r="D906" s="26">
        <v>1</v>
      </c>
      <c r="E906" s="27">
        <v>0</v>
      </c>
      <c r="F906" s="28">
        <v>50.71</v>
      </c>
      <c r="G906" s="27">
        <v>8.4716890022366503E-6</v>
      </c>
      <c r="H906" s="26">
        <v>2</v>
      </c>
      <c r="I906" s="90" t="s">
        <v>8581</v>
      </c>
      <c r="J906" s="94" t="s">
        <v>10100</v>
      </c>
      <c r="K906" s="94" t="s">
        <v>11619</v>
      </c>
      <c r="L906" s="29" t="s">
        <v>13138</v>
      </c>
      <c r="M906" s="30">
        <v>1</v>
      </c>
    </row>
    <row r="907" spans="1:13" ht="24.9" customHeight="1" x14ac:dyDescent="0.3">
      <c r="A907" s="25" t="s">
        <v>3939</v>
      </c>
      <c r="B907" s="26" t="s">
        <v>3937</v>
      </c>
      <c r="C907" s="26" t="s">
        <v>136</v>
      </c>
      <c r="D907" s="26">
        <v>1</v>
      </c>
      <c r="E907" s="27">
        <v>0</v>
      </c>
      <c r="F907" s="28">
        <v>64.040000000000006</v>
      </c>
      <c r="G907" s="27">
        <v>5.3251735780162505E-7</v>
      </c>
      <c r="H907" s="26">
        <v>2</v>
      </c>
      <c r="I907" s="90" t="s">
        <v>8779</v>
      </c>
      <c r="J907" s="94" t="s">
        <v>10299</v>
      </c>
      <c r="K907" s="94" t="s">
        <v>11817</v>
      </c>
      <c r="L907" s="29" t="s">
        <v>13337</v>
      </c>
      <c r="M907" s="30">
        <v>1</v>
      </c>
    </row>
    <row r="908" spans="1:13" ht="24.9" customHeight="1" x14ac:dyDescent="0.3">
      <c r="A908" s="25" t="s">
        <v>6908</v>
      </c>
      <c r="B908" s="26" t="s">
        <v>6906</v>
      </c>
      <c r="C908" s="26" t="s">
        <v>333</v>
      </c>
      <c r="D908" s="26">
        <v>1</v>
      </c>
      <c r="E908" s="27">
        <v>0</v>
      </c>
      <c r="F908" s="28">
        <v>17.940000000000001</v>
      </c>
      <c r="G908" s="27">
        <v>2.41041187951932E-2</v>
      </c>
      <c r="H908" s="26">
        <v>2</v>
      </c>
      <c r="I908" s="90" t="s">
        <v>7552</v>
      </c>
      <c r="J908" s="94" t="s">
        <v>9070</v>
      </c>
      <c r="K908" s="94" t="s">
        <v>10590</v>
      </c>
      <c r="L908" s="29" t="s">
        <v>12108</v>
      </c>
      <c r="M908" s="30">
        <v>1</v>
      </c>
    </row>
    <row r="909" spans="1:13" ht="24.9" customHeight="1" x14ac:dyDescent="0.3">
      <c r="A909" s="25" t="s">
        <v>758</v>
      </c>
      <c r="B909" s="26" t="s">
        <v>757</v>
      </c>
      <c r="C909" s="26" t="s">
        <v>371</v>
      </c>
      <c r="D909" s="26">
        <v>1</v>
      </c>
      <c r="E909" s="27">
        <v>0</v>
      </c>
      <c r="F909" s="28">
        <v>37.369999999999997</v>
      </c>
      <c r="G909" s="27">
        <v>1.8279739580656301E-4</v>
      </c>
      <c r="H909" s="26">
        <v>2</v>
      </c>
      <c r="I909" s="90" t="s">
        <v>8260</v>
      </c>
      <c r="J909" s="94" t="s">
        <v>9778</v>
      </c>
      <c r="K909" s="94" t="s">
        <v>11298</v>
      </c>
      <c r="L909" s="29" t="s">
        <v>12816</v>
      </c>
      <c r="M909" s="30">
        <v>1</v>
      </c>
    </row>
    <row r="910" spans="1:13" ht="24.9" customHeight="1" x14ac:dyDescent="0.3">
      <c r="A910" s="25" t="s">
        <v>755</v>
      </c>
      <c r="B910" s="26" t="s">
        <v>751</v>
      </c>
      <c r="C910" s="26" t="s">
        <v>371</v>
      </c>
      <c r="D910" s="26">
        <v>1</v>
      </c>
      <c r="E910" s="27">
        <v>0</v>
      </c>
      <c r="F910" s="28">
        <v>30.25</v>
      </c>
      <c r="G910" s="27">
        <v>9.4406087628592396E-4</v>
      </c>
      <c r="H910" s="26">
        <v>2</v>
      </c>
      <c r="I910" s="90" t="s">
        <v>8009</v>
      </c>
      <c r="J910" s="94" t="s">
        <v>9527</v>
      </c>
      <c r="K910" s="94" t="s">
        <v>11047</v>
      </c>
      <c r="L910" s="29" t="s">
        <v>12565</v>
      </c>
      <c r="M910" s="30">
        <v>1</v>
      </c>
    </row>
    <row r="911" spans="1:13" ht="24.9" customHeight="1" x14ac:dyDescent="0.3">
      <c r="A911" s="31" t="s">
        <v>743</v>
      </c>
      <c r="B911" s="32" t="s">
        <v>726</v>
      </c>
      <c r="C911" s="32" t="s">
        <v>371</v>
      </c>
      <c r="D911" s="32">
        <v>1</v>
      </c>
      <c r="E911" s="33">
        <v>0</v>
      </c>
      <c r="F911" s="34">
        <v>50.95</v>
      </c>
      <c r="G911" s="33">
        <v>8.4370242829489806E-6</v>
      </c>
      <c r="H911" s="32">
        <v>2</v>
      </c>
      <c r="I911" s="91" t="s">
        <v>8590</v>
      </c>
      <c r="J911" s="95" t="s">
        <v>10109</v>
      </c>
      <c r="K911" s="95" t="s">
        <v>11628</v>
      </c>
      <c r="L911" s="35" t="s">
        <v>13147</v>
      </c>
      <c r="M911" s="36">
        <v>1</v>
      </c>
    </row>
    <row r="912" spans="1:13" ht="24.9" customHeight="1" x14ac:dyDescent="0.3">
      <c r="A912" s="25" t="s">
        <v>3195</v>
      </c>
      <c r="B912" s="26" t="s">
        <v>3186</v>
      </c>
      <c r="C912" s="26" t="s">
        <v>371</v>
      </c>
      <c r="D912" s="26">
        <v>1</v>
      </c>
      <c r="E912" s="27">
        <v>0</v>
      </c>
      <c r="F912" s="28">
        <v>39.74</v>
      </c>
      <c r="G912" s="27">
        <v>1.05918056762425E-4</v>
      </c>
      <c r="H912" s="26">
        <v>2</v>
      </c>
      <c r="I912" s="90" t="s">
        <v>8335</v>
      </c>
      <c r="J912" s="94" t="s">
        <v>9853</v>
      </c>
      <c r="K912" s="94" t="s">
        <v>11373</v>
      </c>
      <c r="L912" s="29" t="s">
        <v>12891</v>
      </c>
      <c r="M912" s="30">
        <v>1</v>
      </c>
    </row>
    <row r="913" spans="1:13" ht="24.9" customHeight="1" x14ac:dyDescent="0.3">
      <c r="A913" s="25" t="s">
        <v>357</v>
      </c>
      <c r="B913" s="26" t="s">
        <v>355</v>
      </c>
      <c r="C913" s="26" t="s">
        <v>362</v>
      </c>
      <c r="D913" s="26">
        <v>1</v>
      </c>
      <c r="E913" s="27">
        <v>0</v>
      </c>
      <c r="F913" s="28">
        <v>18</v>
      </c>
      <c r="G913" s="27">
        <v>2.3773397886916701E-2</v>
      </c>
      <c r="H913" s="26">
        <v>4</v>
      </c>
      <c r="I913" s="90" t="s">
        <v>7554</v>
      </c>
      <c r="J913" s="94" t="s">
        <v>9072</v>
      </c>
      <c r="K913" s="94" t="s">
        <v>10592</v>
      </c>
      <c r="L913" s="29" t="s">
        <v>12110</v>
      </c>
      <c r="M913" s="30">
        <v>1</v>
      </c>
    </row>
    <row r="914" spans="1:13" ht="24.9" customHeight="1" x14ac:dyDescent="0.3">
      <c r="A914" s="25" t="s">
        <v>383</v>
      </c>
      <c r="B914" s="26" t="s">
        <v>375</v>
      </c>
      <c r="C914" s="26" t="s">
        <v>38</v>
      </c>
      <c r="D914" s="26">
        <v>1</v>
      </c>
      <c r="E914" s="27">
        <v>1E-3</v>
      </c>
      <c r="F914" s="28">
        <v>17.21</v>
      </c>
      <c r="G914" s="27">
        <v>2.1862400219117999E-2</v>
      </c>
      <c r="H914" s="26">
        <v>2</v>
      </c>
      <c r="I914" s="90" t="s">
        <v>7521</v>
      </c>
      <c r="J914" s="94" t="s">
        <v>9039</v>
      </c>
      <c r="K914" s="94" t="s">
        <v>10559</v>
      </c>
      <c r="L914" s="29" t="s">
        <v>12077</v>
      </c>
      <c r="M914" s="30">
        <v>1</v>
      </c>
    </row>
    <row r="915" spans="1:13" ht="24.9" customHeight="1" x14ac:dyDescent="0.3">
      <c r="A915" s="25" t="s">
        <v>6591</v>
      </c>
      <c r="B915" s="26" t="s">
        <v>6590</v>
      </c>
      <c r="C915" s="26" t="s">
        <v>20</v>
      </c>
      <c r="D915" s="26">
        <v>1</v>
      </c>
      <c r="E915" s="27">
        <v>0</v>
      </c>
      <c r="F915" s="28">
        <v>42.69</v>
      </c>
      <c r="G915" s="27">
        <v>6.1901024989373203E-5</v>
      </c>
      <c r="H915" s="26">
        <v>2</v>
      </c>
      <c r="I915" s="90" t="s">
        <v>8410</v>
      </c>
      <c r="J915" s="94" t="s">
        <v>9928</v>
      </c>
      <c r="K915" s="94" t="s">
        <v>11448</v>
      </c>
      <c r="L915" s="29" t="s">
        <v>12966</v>
      </c>
      <c r="M915" s="30">
        <v>1</v>
      </c>
    </row>
    <row r="916" spans="1:13" ht="24.9" customHeight="1" x14ac:dyDescent="0.3">
      <c r="A916" s="25" t="s">
        <v>6367</v>
      </c>
      <c r="B916" s="26" t="s">
        <v>6355</v>
      </c>
      <c r="C916" s="26" t="s">
        <v>56</v>
      </c>
      <c r="D916" s="26">
        <v>1</v>
      </c>
      <c r="E916" s="27">
        <v>0</v>
      </c>
      <c r="F916" s="28">
        <v>50.5</v>
      </c>
      <c r="G916" s="27">
        <v>9.8037603194711898E-6</v>
      </c>
      <c r="H916" s="26">
        <v>2</v>
      </c>
      <c r="I916" s="90" t="s">
        <v>8575</v>
      </c>
      <c r="J916" s="94" t="s">
        <v>10093</v>
      </c>
      <c r="K916" s="94" t="s">
        <v>11613</v>
      </c>
      <c r="L916" s="29" t="s">
        <v>13131</v>
      </c>
      <c r="M916" s="30">
        <v>1</v>
      </c>
    </row>
    <row r="917" spans="1:13" ht="24.9" customHeight="1" x14ac:dyDescent="0.3">
      <c r="A917" s="25" t="s">
        <v>5512</v>
      </c>
      <c r="B917" s="26" t="s">
        <v>5503</v>
      </c>
      <c r="C917" s="26" t="s">
        <v>20</v>
      </c>
      <c r="D917" s="26">
        <v>1</v>
      </c>
      <c r="E917" s="27">
        <v>0</v>
      </c>
      <c r="F917" s="28">
        <v>28.3</v>
      </c>
      <c r="G917" s="27">
        <v>1.4756046133331899E-3</v>
      </c>
      <c r="H917" s="26">
        <v>2</v>
      </c>
      <c r="I917" s="90" t="s">
        <v>7943</v>
      </c>
      <c r="J917" s="94" t="s">
        <v>9461</v>
      </c>
      <c r="K917" s="94" t="s">
        <v>10981</v>
      </c>
      <c r="L917" s="29" t="s">
        <v>12499</v>
      </c>
      <c r="M917" s="30">
        <v>1</v>
      </c>
    </row>
    <row r="918" spans="1:13" ht="24.9" customHeight="1" x14ac:dyDescent="0.3">
      <c r="A918" s="25" t="s">
        <v>1217</v>
      </c>
      <c r="B918" s="26" t="s">
        <v>1211</v>
      </c>
      <c r="C918" s="26" t="s">
        <v>371</v>
      </c>
      <c r="D918" s="26">
        <v>1</v>
      </c>
      <c r="E918" s="27">
        <v>0</v>
      </c>
      <c r="F918" s="28">
        <v>24.14</v>
      </c>
      <c r="G918" s="27">
        <v>3.8456522014330501E-3</v>
      </c>
      <c r="H918" s="26">
        <v>2</v>
      </c>
      <c r="I918" s="90" t="s">
        <v>7790</v>
      </c>
      <c r="J918" s="94" t="s">
        <v>9308</v>
      </c>
      <c r="K918" s="94" t="s">
        <v>10828</v>
      </c>
      <c r="L918" s="29" t="s">
        <v>12346</v>
      </c>
      <c r="M918" s="30">
        <v>1</v>
      </c>
    </row>
    <row r="919" spans="1:13" ht="24.9" customHeight="1" x14ac:dyDescent="0.3">
      <c r="A919" s="25" t="s">
        <v>6328</v>
      </c>
      <c r="B919" s="26" t="s">
        <v>6319</v>
      </c>
      <c r="C919" s="26" t="s">
        <v>136</v>
      </c>
      <c r="D919" s="26">
        <v>1</v>
      </c>
      <c r="E919" s="27">
        <v>0</v>
      </c>
      <c r="F919" s="28">
        <v>52.36</v>
      </c>
      <c r="G919" s="27">
        <v>5.7938867807756302E-6</v>
      </c>
      <c r="H919" s="26">
        <v>2</v>
      </c>
      <c r="I919" s="90" t="s">
        <v>8614</v>
      </c>
      <c r="J919" s="94" t="s">
        <v>10133</v>
      </c>
      <c r="K919" s="94" t="s">
        <v>11652</v>
      </c>
      <c r="L919" s="29" t="s">
        <v>13171</v>
      </c>
      <c r="M919" s="30">
        <v>1</v>
      </c>
    </row>
    <row r="920" spans="1:13" ht="24.9" customHeight="1" x14ac:dyDescent="0.3">
      <c r="A920" s="25" t="s">
        <v>59</v>
      </c>
      <c r="B920" s="26" t="s">
        <v>57</v>
      </c>
      <c r="C920" s="26" t="s">
        <v>20</v>
      </c>
      <c r="D920" s="26">
        <v>1</v>
      </c>
      <c r="E920" s="27">
        <v>0</v>
      </c>
      <c r="F920" s="28">
        <v>41.67</v>
      </c>
      <c r="G920" s="27">
        <v>1.12326944184467E-4</v>
      </c>
      <c r="H920" s="26">
        <v>2</v>
      </c>
      <c r="I920" s="90" t="s">
        <v>8386</v>
      </c>
      <c r="J920" s="94" t="s">
        <v>9904</v>
      </c>
      <c r="K920" s="94" t="s">
        <v>11424</v>
      </c>
      <c r="L920" s="29" t="s">
        <v>12942</v>
      </c>
      <c r="M920" s="30">
        <v>1</v>
      </c>
    </row>
    <row r="921" spans="1:13" ht="24.9" customHeight="1" x14ac:dyDescent="0.3">
      <c r="A921" s="25" t="s">
        <v>1948</v>
      </c>
      <c r="B921" s="26" t="s">
        <v>1936</v>
      </c>
      <c r="C921" s="26" t="s">
        <v>371</v>
      </c>
      <c r="D921" s="26">
        <v>1</v>
      </c>
      <c r="E921" s="27">
        <v>0</v>
      </c>
      <c r="F921" s="28">
        <v>28.38</v>
      </c>
      <c r="G921" s="27">
        <v>2.1781674263816101E-3</v>
      </c>
      <c r="H921" s="26">
        <v>3</v>
      </c>
      <c r="I921" s="90" t="s">
        <v>7946</v>
      </c>
      <c r="J921" s="94" t="s">
        <v>9464</v>
      </c>
      <c r="K921" s="94" t="s">
        <v>10984</v>
      </c>
      <c r="L921" s="29" t="s">
        <v>12502</v>
      </c>
      <c r="M921" s="30">
        <v>1</v>
      </c>
    </row>
    <row r="922" spans="1:13" ht="24.9" customHeight="1" x14ac:dyDescent="0.3">
      <c r="A922" s="25" t="s">
        <v>6618</v>
      </c>
      <c r="B922" s="26" t="s">
        <v>6610</v>
      </c>
      <c r="C922" s="26" t="s">
        <v>114</v>
      </c>
      <c r="D922" s="26">
        <v>1</v>
      </c>
      <c r="E922" s="27">
        <v>1E-3</v>
      </c>
      <c r="F922" s="28">
        <v>18.8</v>
      </c>
      <c r="G922" s="27">
        <v>2.8342519878962798E-2</v>
      </c>
      <c r="H922" s="26">
        <v>2</v>
      </c>
      <c r="I922" s="90" t="s">
        <v>7585</v>
      </c>
      <c r="J922" s="94" t="s">
        <v>9103</v>
      </c>
      <c r="K922" s="94" t="s">
        <v>10623</v>
      </c>
      <c r="L922" s="29" t="s">
        <v>12141</v>
      </c>
      <c r="M922" s="30">
        <v>1</v>
      </c>
    </row>
    <row r="923" spans="1:13" ht="24.9" customHeight="1" x14ac:dyDescent="0.3">
      <c r="A923" s="25" t="s">
        <v>4111</v>
      </c>
      <c r="B923" s="26" t="s">
        <v>4110</v>
      </c>
      <c r="C923" s="26" t="s">
        <v>4115</v>
      </c>
      <c r="D923" s="26">
        <v>1</v>
      </c>
      <c r="E923" s="27">
        <v>0</v>
      </c>
      <c r="F923" s="28">
        <v>32.76</v>
      </c>
      <c r="G923" s="27">
        <v>5.2840875460683E-4</v>
      </c>
      <c r="H923" s="26">
        <v>2</v>
      </c>
      <c r="I923" s="90" t="s">
        <v>8106</v>
      </c>
      <c r="J923" s="94" t="s">
        <v>9624</v>
      </c>
      <c r="K923" s="94" t="s">
        <v>11144</v>
      </c>
      <c r="L923" s="29" t="s">
        <v>12662</v>
      </c>
      <c r="M923" s="30">
        <v>1</v>
      </c>
    </row>
    <row r="924" spans="1:13" ht="24.9" customHeight="1" x14ac:dyDescent="0.3">
      <c r="A924" s="25" t="s">
        <v>4362</v>
      </c>
      <c r="B924" s="26" t="s">
        <v>4344</v>
      </c>
      <c r="C924" s="26" t="s">
        <v>136</v>
      </c>
      <c r="D924" s="26">
        <v>1</v>
      </c>
      <c r="E924" s="27">
        <v>0</v>
      </c>
      <c r="F924" s="28">
        <v>35.93</v>
      </c>
      <c r="G924" s="27">
        <v>4.2119571493910599E-4</v>
      </c>
      <c r="H924" s="26">
        <v>3</v>
      </c>
      <c r="I924" s="90" t="s">
        <v>8224</v>
      </c>
      <c r="J924" s="94" t="s">
        <v>9742</v>
      </c>
      <c r="K924" s="94" t="s">
        <v>11262</v>
      </c>
      <c r="L924" s="29" t="s">
        <v>12780</v>
      </c>
      <c r="M924" s="30">
        <v>1</v>
      </c>
    </row>
    <row r="925" spans="1:13" ht="24.9" customHeight="1" x14ac:dyDescent="0.3">
      <c r="A925" s="25" t="s">
        <v>4727</v>
      </c>
      <c r="B925" s="26" t="s">
        <v>4719</v>
      </c>
      <c r="C925" s="26" t="s">
        <v>56</v>
      </c>
      <c r="D925" s="26">
        <v>1</v>
      </c>
      <c r="E925" s="27">
        <v>2E-3</v>
      </c>
      <c r="F925" s="28">
        <v>19.91</v>
      </c>
      <c r="G925" s="27">
        <v>1.01852103885286E-2</v>
      </c>
      <c r="H925" s="26">
        <v>2</v>
      </c>
      <c r="I925" s="90" t="s">
        <v>7630</v>
      </c>
      <c r="J925" s="94" t="s">
        <v>9148</v>
      </c>
      <c r="K925" s="94" t="s">
        <v>10668</v>
      </c>
      <c r="L925" s="29" t="s">
        <v>12186</v>
      </c>
      <c r="M925" s="30">
        <v>1</v>
      </c>
    </row>
    <row r="926" spans="1:13" ht="24.9" customHeight="1" x14ac:dyDescent="0.3">
      <c r="A926" s="25" t="s">
        <v>1375</v>
      </c>
      <c r="B926" s="26" t="s">
        <v>1374</v>
      </c>
      <c r="C926" s="26" t="s">
        <v>38</v>
      </c>
      <c r="D926" s="26">
        <v>1</v>
      </c>
      <c r="E926" s="27">
        <v>0</v>
      </c>
      <c r="F926" s="28">
        <v>22.15</v>
      </c>
      <c r="G926" s="27">
        <v>7.9239796641221993E-3</v>
      </c>
      <c r="H926" s="26">
        <v>2</v>
      </c>
      <c r="I926" s="90" t="s">
        <v>7713</v>
      </c>
      <c r="J926" s="94" t="s">
        <v>9231</v>
      </c>
      <c r="K926" s="94" t="s">
        <v>10751</v>
      </c>
      <c r="L926" s="29" t="s">
        <v>12269</v>
      </c>
      <c r="M926" s="30">
        <v>1</v>
      </c>
    </row>
    <row r="927" spans="1:13" ht="24.9" customHeight="1" x14ac:dyDescent="0.3">
      <c r="A927" s="25" t="s">
        <v>4808</v>
      </c>
      <c r="B927" s="26" t="s">
        <v>4807</v>
      </c>
      <c r="C927" s="26" t="s">
        <v>1952</v>
      </c>
      <c r="D927" s="26">
        <v>1</v>
      </c>
      <c r="E927" s="27">
        <v>0</v>
      </c>
      <c r="F927" s="28">
        <v>37.06</v>
      </c>
      <c r="G927" s="27">
        <v>2.3614635476482099E-4</v>
      </c>
      <c r="H927" s="26">
        <v>2</v>
      </c>
      <c r="I927" s="90" t="s">
        <v>8254</v>
      </c>
      <c r="J927" s="94" t="s">
        <v>9772</v>
      </c>
      <c r="K927" s="94" t="s">
        <v>11292</v>
      </c>
      <c r="L927" s="29" t="s">
        <v>12810</v>
      </c>
      <c r="M927" s="30">
        <v>1</v>
      </c>
    </row>
    <row r="928" spans="1:13" ht="24.9" customHeight="1" x14ac:dyDescent="0.3">
      <c r="A928" s="31" t="s">
        <v>1438</v>
      </c>
      <c r="B928" s="32" t="s">
        <v>1427</v>
      </c>
      <c r="C928" s="32" t="s">
        <v>114</v>
      </c>
      <c r="D928" s="32">
        <v>1</v>
      </c>
      <c r="E928" s="33">
        <v>1E-3</v>
      </c>
      <c r="F928" s="34">
        <v>43</v>
      </c>
      <c r="G928" s="33">
        <v>5.0000000000000002E-5</v>
      </c>
      <c r="H928" s="32">
        <v>2</v>
      </c>
      <c r="I928" s="91" t="s">
        <v>8420</v>
      </c>
      <c r="J928" s="95" t="s">
        <v>9938</v>
      </c>
      <c r="K928" s="95" t="s">
        <v>11458</v>
      </c>
      <c r="L928" s="35" t="s">
        <v>12976</v>
      </c>
      <c r="M928" s="36">
        <v>1</v>
      </c>
    </row>
    <row r="929" spans="1:13" ht="24.9" customHeight="1" x14ac:dyDescent="0.3">
      <c r="A929" s="25" t="s">
        <v>1946</v>
      </c>
      <c r="B929" s="26" t="s">
        <v>1936</v>
      </c>
      <c r="C929" s="26" t="s">
        <v>371</v>
      </c>
      <c r="D929" s="26">
        <v>1</v>
      </c>
      <c r="E929" s="27">
        <v>0</v>
      </c>
      <c r="F929" s="28">
        <v>17.579999999999998</v>
      </c>
      <c r="G929" s="27">
        <v>3.7535176287790899E-2</v>
      </c>
      <c r="H929" s="26">
        <v>3</v>
      </c>
      <c r="I929" s="90" t="s">
        <v>7535</v>
      </c>
      <c r="J929" s="94" t="s">
        <v>9053</v>
      </c>
      <c r="K929" s="94" t="s">
        <v>10573</v>
      </c>
      <c r="L929" s="29" t="s">
        <v>12091</v>
      </c>
      <c r="M929" s="30">
        <v>1</v>
      </c>
    </row>
    <row r="930" spans="1:13" ht="24.9" customHeight="1" x14ac:dyDescent="0.3">
      <c r="A930" s="25" t="s">
        <v>1847</v>
      </c>
      <c r="B930" s="26" t="s">
        <v>1841</v>
      </c>
      <c r="C930" s="26" t="s">
        <v>468</v>
      </c>
      <c r="D930" s="26">
        <v>1</v>
      </c>
      <c r="E930" s="27">
        <v>0</v>
      </c>
      <c r="F930" s="28">
        <v>41.59</v>
      </c>
      <c r="G930" s="27">
        <v>1.1094812896265101E-4</v>
      </c>
      <c r="H930" s="26">
        <v>2</v>
      </c>
      <c r="I930" s="90" t="s">
        <v>8383</v>
      </c>
      <c r="J930" s="94" t="s">
        <v>9901</v>
      </c>
      <c r="K930" s="94" t="s">
        <v>11421</v>
      </c>
      <c r="L930" s="29" t="s">
        <v>12939</v>
      </c>
      <c r="M930" s="30">
        <v>1</v>
      </c>
    </row>
    <row r="931" spans="1:13" ht="24.9" customHeight="1" x14ac:dyDescent="0.3">
      <c r="A931" s="25" t="s">
        <v>2053</v>
      </c>
      <c r="B931" s="26" t="s">
        <v>2042</v>
      </c>
      <c r="C931" s="26" t="s">
        <v>35</v>
      </c>
      <c r="D931" s="26">
        <v>1</v>
      </c>
      <c r="E931" s="27">
        <v>0</v>
      </c>
      <c r="F931" s="28">
        <v>56.84</v>
      </c>
      <c r="G931" s="27">
        <v>3.5192402929447701E-6</v>
      </c>
      <c r="H931" s="26">
        <v>2</v>
      </c>
      <c r="I931" s="90" t="s">
        <v>8692</v>
      </c>
      <c r="J931" s="94" t="s">
        <v>10211</v>
      </c>
      <c r="K931" s="94" t="s">
        <v>11730</v>
      </c>
      <c r="L931" s="29" t="s">
        <v>13249</v>
      </c>
      <c r="M931" s="30">
        <v>1</v>
      </c>
    </row>
    <row r="932" spans="1:13" ht="24.9" customHeight="1" x14ac:dyDescent="0.3">
      <c r="A932" s="25" t="s">
        <v>1862</v>
      </c>
      <c r="B932" s="26" t="s">
        <v>1860</v>
      </c>
      <c r="C932" s="26" t="s">
        <v>20</v>
      </c>
      <c r="D932" s="26">
        <v>1</v>
      </c>
      <c r="E932" s="27">
        <v>0</v>
      </c>
      <c r="F932" s="28">
        <v>48.7</v>
      </c>
      <c r="G932" s="27">
        <v>2.69792576518331E-5</v>
      </c>
      <c r="H932" s="26">
        <v>2</v>
      </c>
      <c r="I932" s="90" t="s">
        <v>8530</v>
      </c>
      <c r="J932" s="94" t="s">
        <v>10048</v>
      </c>
      <c r="K932" s="94" t="s">
        <v>11568</v>
      </c>
      <c r="L932" s="29" t="s">
        <v>13086</v>
      </c>
      <c r="M932" s="30">
        <v>1</v>
      </c>
    </row>
    <row r="933" spans="1:13" ht="24.9" customHeight="1" x14ac:dyDescent="0.3">
      <c r="A933" s="25" t="s">
        <v>4374</v>
      </c>
      <c r="B933" s="26" t="s">
        <v>4344</v>
      </c>
      <c r="C933" s="26" t="s">
        <v>35</v>
      </c>
      <c r="D933" s="26">
        <v>1</v>
      </c>
      <c r="E933" s="27">
        <v>0</v>
      </c>
      <c r="F933" s="28">
        <v>35.159999999999997</v>
      </c>
      <c r="G933" s="27">
        <v>5.79100048029317E-4</v>
      </c>
      <c r="H933" s="26">
        <v>2</v>
      </c>
      <c r="I933" s="90" t="s">
        <v>8201</v>
      </c>
      <c r="J933" s="94" t="s">
        <v>9719</v>
      </c>
      <c r="K933" s="94" t="s">
        <v>11239</v>
      </c>
      <c r="L933" s="29" t="s">
        <v>12757</v>
      </c>
      <c r="M933" s="30">
        <v>1</v>
      </c>
    </row>
    <row r="934" spans="1:13" ht="24.9" customHeight="1" x14ac:dyDescent="0.3">
      <c r="A934" s="25" t="s">
        <v>3427</v>
      </c>
      <c r="B934" s="26" t="s">
        <v>3420</v>
      </c>
      <c r="C934" s="26" t="s">
        <v>20</v>
      </c>
      <c r="D934" s="26">
        <v>1</v>
      </c>
      <c r="E934" s="27">
        <v>0</v>
      </c>
      <c r="F934" s="28">
        <v>72.45</v>
      </c>
      <c r="G934" s="27">
        <v>6.2573822392822506E-8</v>
      </c>
      <c r="H934" s="26">
        <v>2</v>
      </c>
      <c r="I934" s="90" t="s">
        <v>8859</v>
      </c>
      <c r="J934" s="94" t="s">
        <v>10379</v>
      </c>
      <c r="K934" s="94" t="s">
        <v>11897</v>
      </c>
      <c r="L934" s="29" t="s">
        <v>13417</v>
      </c>
      <c r="M934" s="30">
        <v>1</v>
      </c>
    </row>
    <row r="935" spans="1:13" ht="24.9" customHeight="1" x14ac:dyDescent="0.3">
      <c r="A935" s="25" t="s">
        <v>6513</v>
      </c>
      <c r="B935" s="26" t="s">
        <v>6508</v>
      </c>
      <c r="C935" s="26" t="s">
        <v>333</v>
      </c>
      <c r="D935" s="26">
        <v>1</v>
      </c>
      <c r="E935" s="27">
        <v>0</v>
      </c>
      <c r="F935" s="28">
        <v>17.850000000000001</v>
      </c>
      <c r="G935" s="27">
        <v>1.80464875051949E-2</v>
      </c>
      <c r="H935" s="26">
        <v>3</v>
      </c>
      <c r="I935" s="90" t="s">
        <v>7546</v>
      </c>
      <c r="J935" s="94" t="s">
        <v>9064</v>
      </c>
      <c r="K935" s="94" t="s">
        <v>10584</v>
      </c>
      <c r="L935" s="29" t="s">
        <v>12102</v>
      </c>
      <c r="M935" s="30">
        <v>1</v>
      </c>
    </row>
    <row r="936" spans="1:13" ht="24.9" customHeight="1" x14ac:dyDescent="0.3">
      <c r="A936" s="25" t="s">
        <v>6492</v>
      </c>
      <c r="B936" s="26" t="s">
        <v>6481</v>
      </c>
      <c r="C936" s="26" t="s">
        <v>20</v>
      </c>
      <c r="D936" s="26">
        <v>1</v>
      </c>
      <c r="E936" s="27">
        <v>0</v>
      </c>
      <c r="F936" s="28">
        <v>45.7</v>
      </c>
      <c r="G936" s="27">
        <v>4.7101859068721001E-5</v>
      </c>
      <c r="H936" s="26">
        <v>2</v>
      </c>
      <c r="I936" s="90" t="s">
        <v>8462</v>
      </c>
      <c r="J936" s="94" t="s">
        <v>9980</v>
      </c>
      <c r="K936" s="94" t="s">
        <v>11500</v>
      </c>
      <c r="L936" s="29" t="s">
        <v>13018</v>
      </c>
      <c r="M936" s="30">
        <v>1</v>
      </c>
    </row>
    <row r="937" spans="1:13" ht="24.9" customHeight="1" x14ac:dyDescent="0.3">
      <c r="A937" s="25" t="s">
        <v>4444</v>
      </c>
      <c r="B937" s="26" t="s">
        <v>4442</v>
      </c>
      <c r="C937" s="26" t="s">
        <v>56</v>
      </c>
      <c r="D937" s="26">
        <v>1</v>
      </c>
      <c r="E937" s="27">
        <v>1E-3</v>
      </c>
      <c r="F937" s="28">
        <v>32.25</v>
      </c>
      <c r="G937" s="27">
        <v>5.9566214352901002E-4</v>
      </c>
      <c r="H937" s="26">
        <v>2</v>
      </c>
      <c r="I937" s="90" t="s">
        <v>8085</v>
      </c>
      <c r="J937" s="94" t="s">
        <v>9603</v>
      </c>
      <c r="K937" s="94" t="s">
        <v>11123</v>
      </c>
      <c r="L937" s="29" t="s">
        <v>12641</v>
      </c>
      <c r="M937" s="30">
        <v>1</v>
      </c>
    </row>
    <row r="938" spans="1:13" ht="24.9" customHeight="1" x14ac:dyDescent="0.3">
      <c r="A938" s="25" t="s">
        <v>1650</v>
      </c>
      <c r="B938" s="26" t="s">
        <v>1631</v>
      </c>
      <c r="C938" s="26" t="s">
        <v>20</v>
      </c>
      <c r="D938" s="26">
        <v>1</v>
      </c>
      <c r="E938" s="27">
        <v>0</v>
      </c>
      <c r="F938" s="28">
        <v>59.38</v>
      </c>
      <c r="G938" s="27">
        <v>2.2492338527511302E-6</v>
      </c>
      <c r="H938" s="26">
        <v>2</v>
      </c>
      <c r="I938" s="90" t="s">
        <v>8726</v>
      </c>
      <c r="J938" s="94" t="s">
        <v>10245</v>
      </c>
      <c r="K938" s="94" t="s">
        <v>11764</v>
      </c>
      <c r="L938" s="29" t="s">
        <v>13283</v>
      </c>
      <c r="M938" s="30">
        <v>1</v>
      </c>
    </row>
    <row r="939" spans="1:13" ht="24.9" customHeight="1" x14ac:dyDescent="0.3">
      <c r="A939" s="25" t="s">
        <v>7213</v>
      </c>
      <c r="B939" s="26" t="s">
        <v>7211</v>
      </c>
      <c r="C939" s="26" t="s">
        <v>371</v>
      </c>
      <c r="D939" s="26">
        <v>1</v>
      </c>
      <c r="E939" s="27">
        <v>0</v>
      </c>
      <c r="F939" s="28">
        <v>39.57</v>
      </c>
      <c r="G939" s="27">
        <v>1.60091399885801E-4</v>
      </c>
      <c r="H939" s="26">
        <v>2</v>
      </c>
      <c r="I939" s="90" t="s">
        <v>8328</v>
      </c>
      <c r="J939" s="94" t="s">
        <v>9846</v>
      </c>
      <c r="K939" s="94" t="s">
        <v>11366</v>
      </c>
      <c r="L939" s="29" t="s">
        <v>12884</v>
      </c>
      <c r="M939" s="30">
        <v>1</v>
      </c>
    </row>
    <row r="940" spans="1:13" ht="24.9" customHeight="1" x14ac:dyDescent="0.3">
      <c r="A940" s="25" t="s">
        <v>3679</v>
      </c>
      <c r="B940" s="26" t="s">
        <v>3672</v>
      </c>
      <c r="C940" s="26" t="s">
        <v>3681</v>
      </c>
      <c r="D940" s="26">
        <v>1</v>
      </c>
      <c r="E940" s="27">
        <v>0</v>
      </c>
      <c r="F940" s="28">
        <v>77.67</v>
      </c>
      <c r="G940" s="27">
        <v>2.3085206753718902E-8</v>
      </c>
      <c r="H940" s="26">
        <v>2</v>
      </c>
      <c r="I940" s="90" t="s">
        <v>8897</v>
      </c>
      <c r="J940" s="94" t="s">
        <v>10417</v>
      </c>
      <c r="K940" s="94" t="s">
        <v>11935</v>
      </c>
      <c r="L940" s="29" t="s">
        <v>13455</v>
      </c>
      <c r="M940" s="30">
        <v>1</v>
      </c>
    </row>
    <row r="941" spans="1:13" ht="24.9" customHeight="1" x14ac:dyDescent="0.3">
      <c r="A941" s="25" t="s">
        <v>6662</v>
      </c>
      <c r="B941" s="26" t="s">
        <v>6646</v>
      </c>
      <c r="C941" s="26" t="s">
        <v>32</v>
      </c>
      <c r="D941" s="26">
        <v>1</v>
      </c>
      <c r="E941" s="27">
        <v>0</v>
      </c>
      <c r="F941" s="28">
        <v>47.66</v>
      </c>
      <c r="G941" s="27">
        <v>2.3995402305118001E-5</v>
      </c>
      <c r="H941" s="26">
        <v>2</v>
      </c>
      <c r="I941" s="90" t="s">
        <v>8507</v>
      </c>
      <c r="J941" s="94" t="s">
        <v>10025</v>
      </c>
      <c r="K941" s="94" t="s">
        <v>11545</v>
      </c>
      <c r="L941" s="29" t="s">
        <v>13063</v>
      </c>
      <c r="M941" s="30">
        <v>1</v>
      </c>
    </row>
    <row r="942" spans="1:13" ht="24.9" customHeight="1" x14ac:dyDescent="0.3">
      <c r="A942" s="25" t="s">
        <v>3589</v>
      </c>
      <c r="B942" s="26" t="s">
        <v>3577</v>
      </c>
      <c r="C942" s="26" t="s">
        <v>136</v>
      </c>
      <c r="D942" s="26">
        <v>1</v>
      </c>
      <c r="E942" s="27">
        <v>0</v>
      </c>
      <c r="F942" s="28">
        <v>32.97</v>
      </c>
      <c r="G942" s="27">
        <v>5.03465834425902E-4</v>
      </c>
      <c r="H942" s="26">
        <v>2</v>
      </c>
      <c r="I942" s="90" t="s">
        <v>8116</v>
      </c>
      <c r="J942" s="94" t="s">
        <v>9634</v>
      </c>
      <c r="K942" s="94" t="s">
        <v>11154</v>
      </c>
      <c r="L942" s="29" t="s">
        <v>12672</v>
      </c>
      <c r="M942" s="30">
        <v>1</v>
      </c>
    </row>
    <row r="943" spans="1:13" ht="24.9" customHeight="1" x14ac:dyDescent="0.3">
      <c r="A943" s="25" t="s">
        <v>2232</v>
      </c>
      <c r="B943" s="26" t="s">
        <v>2226</v>
      </c>
      <c r="C943" s="26" t="s">
        <v>32</v>
      </c>
      <c r="D943" s="26">
        <v>1</v>
      </c>
      <c r="E943" s="27">
        <v>0</v>
      </c>
      <c r="F943" s="28">
        <v>28.66</v>
      </c>
      <c r="G943" s="27">
        <v>2.5867448966853E-3</v>
      </c>
      <c r="H943" s="26">
        <v>2</v>
      </c>
      <c r="I943" s="90" t="s">
        <v>7953</v>
      </c>
      <c r="J943" s="94" t="s">
        <v>9471</v>
      </c>
      <c r="K943" s="94" t="s">
        <v>10991</v>
      </c>
      <c r="L943" s="29" t="s">
        <v>12509</v>
      </c>
      <c r="M943" s="30">
        <v>1</v>
      </c>
    </row>
    <row r="944" spans="1:13" ht="24.9" customHeight="1" x14ac:dyDescent="0.3">
      <c r="A944" s="25" t="s">
        <v>3482</v>
      </c>
      <c r="B944" s="26" t="s">
        <v>3481</v>
      </c>
      <c r="C944" s="26" t="s">
        <v>136</v>
      </c>
      <c r="D944" s="26">
        <v>1</v>
      </c>
      <c r="E944" s="27">
        <v>0</v>
      </c>
      <c r="F944" s="28">
        <v>44.45</v>
      </c>
      <c r="G944" s="27">
        <v>3.5807170510645098E-5</v>
      </c>
      <c r="H944" s="26">
        <v>2</v>
      </c>
      <c r="I944" s="90" t="s">
        <v>8444</v>
      </c>
      <c r="J944" s="94" t="s">
        <v>9962</v>
      </c>
      <c r="K944" s="94" t="s">
        <v>11482</v>
      </c>
      <c r="L944" s="29" t="s">
        <v>13000</v>
      </c>
      <c r="M944" s="30">
        <v>1</v>
      </c>
    </row>
    <row r="945" spans="1:13" ht="24.9" customHeight="1" x14ac:dyDescent="0.3">
      <c r="A945" s="25" t="s">
        <v>2464</v>
      </c>
      <c r="B945" s="26" t="s">
        <v>2458</v>
      </c>
      <c r="C945" s="26" t="s">
        <v>114</v>
      </c>
      <c r="D945" s="26">
        <v>1</v>
      </c>
      <c r="E945" s="27">
        <v>0</v>
      </c>
      <c r="F945" s="28">
        <v>18.12</v>
      </c>
      <c r="G945" s="27">
        <v>1.6187854755970399E-2</v>
      </c>
      <c r="H945" s="26">
        <v>2</v>
      </c>
      <c r="I945" s="90" t="s">
        <v>7557</v>
      </c>
      <c r="J945" s="94" t="s">
        <v>9075</v>
      </c>
      <c r="K945" s="94" t="s">
        <v>10595</v>
      </c>
      <c r="L945" s="29" t="s">
        <v>12113</v>
      </c>
      <c r="M945" s="30">
        <v>1</v>
      </c>
    </row>
    <row r="946" spans="1:13" ht="24.9" customHeight="1" x14ac:dyDescent="0.3">
      <c r="A946" s="25" t="s">
        <v>3231</v>
      </c>
      <c r="B946" s="26" t="s">
        <v>3230</v>
      </c>
      <c r="C946" s="26" t="s">
        <v>32</v>
      </c>
      <c r="D946" s="26">
        <v>1</v>
      </c>
      <c r="E946" s="27">
        <v>6.0000000000000001E-3</v>
      </c>
      <c r="F946" s="28">
        <v>19.39</v>
      </c>
      <c r="G946" s="27">
        <v>1.55358052507499E-2</v>
      </c>
      <c r="H946" s="26">
        <v>2</v>
      </c>
      <c r="I946" s="90" t="s">
        <v>7611</v>
      </c>
      <c r="J946" s="94" t="s">
        <v>9129</v>
      </c>
      <c r="K946" s="94" t="s">
        <v>10649</v>
      </c>
      <c r="L946" s="29" t="s">
        <v>12167</v>
      </c>
      <c r="M946" s="30">
        <v>1</v>
      </c>
    </row>
    <row r="947" spans="1:13" ht="24.9" customHeight="1" x14ac:dyDescent="0.3">
      <c r="A947" s="25" t="s">
        <v>3645</v>
      </c>
      <c r="B947" s="26" t="s">
        <v>3644</v>
      </c>
      <c r="C947" s="26" t="s">
        <v>32</v>
      </c>
      <c r="D947" s="26">
        <v>1</v>
      </c>
      <c r="E947" s="27">
        <v>0</v>
      </c>
      <c r="F947" s="28">
        <v>20.56</v>
      </c>
      <c r="G947" s="27">
        <v>1.4064360269294199E-2</v>
      </c>
      <c r="H947" s="26">
        <v>2</v>
      </c>
      <c r="I947" s="90" t="s">
        <v>7662</v>
      </c>
      <c r="J947" s="94" t="s">
        <v>9180</v>
      </c>
      <c r="K947" s="94" t="s">
        <v>10700</v>
      </c>
      <c r="L947" s="29" t="s">
        <v>12218</v>
      </c>
      <c r="M947" s="30">
        <v>1</v>
      </c>
    </row>
    <row r="948" spans="1:13" ht="24.9" customHeight="1" x14ac:dyDescent="0.3">
      <c r="A948" s="25" t="s">
        <v>4372</v>
      </c>
      <c r="B948" s="26" t="s">
        <v>4344</v>
      </c>
      <c r="C948" s="26" t="s">
        <v>20</v>
      </c>
      <c r="D948" s="26">
        <v>1</v>
      </c>
      <c r="E948" s="27">
        <v>0</v>
      </c>
      <c r="F948" s="28">
        <v>33.630000000000003</v>
      </c>
      <c r="G948" s="27">
        <v>7.3696849325879802E-4</v>
      </c>
      <c r="H948" s="26">
        <v>2</v>
      </c>
      <c r="I948" s="90" t="s">
        <v>8141</v>
      </c>
      <c r="J948" s="94" t="s">
        <v>9659</v>
      </c>
      <c r="K948" s="94" t="s">
        <v>11179</v>
      </c>
      <c r="L948" s="29" t="s">
        <v>12697</v>
      </c>
      <c r="M948" s="30">
        <v>1</v>
      </c>
    </row>
    <row r="949" spans="1:13" ht="24.9" customHeight="1" x14ac:dyDescent="0.3">
      <c r="A949" s="25" t="s">
        <v>3776</v>
      </c>
      <c r="B949" s="26" t="s">
        <v>3767</v>
      </c>
      <c r="C949" s="26" t="s">
        <v>32</v>
      </c>
      <c r="D949" s="26">
        <v>1</v>
      </c>
      <c r="E949" s="27">
        <v>0</v>
      </c>
      <c r="F949" s="28">
        <v>23.41</v>
      </c>
      <c r="G949" s="27">
        <v>4.5495663631612603E-3</v>
      </c>
      <c r="H949" s="26">
        <v>2</v>
      </c>
      <c r="I949" s="90" t="s">
        <v>7757</v>
      </c>
      <c r="J949" s="94" t="s">
        <v>9275</v>
      </c>
      <c r="K949" s="94" t="s">
        <v>10795</v>
      </c>
      <c r="L949" s="29" t="s">
        <v>12313</v>
      </c>
      <c r="M949" s="30">
        <v>1</v>
      </c>
    </row>
    <row r="950" spans="1:13" ht="24.9" customHeight="1" x14ac:dyDescent="0.3">
      <c r="A950" s="31" t="s">
        <v>2705</v>
      </c>
      <c r="B950" s="32" t="s">
        <v>2696</v>
      </c>
      <c r="C950" s="32" t="s">
        <v>20</v>
      </c>
      <c r="D950" s="32">
        <v>1</v>
      </c>
      <c r="E950" s="33">
        <v>0</v>
      </c>
      <c r="F950" s="34">
        <v>56.32</v>
      </c>
      <c r="G950" s="33">
        <v>3.9668787058777E-6</v>
      </c>
      <c r="H950" s="32">
        <v>2</v>
      </c>
      <c r="I950" s="91" t="s">
        <v>8681</v>
      </c>
      <c r="J950" s="95" t="s">
        <v>10200</v>
      </c>
      <c r="K950" s="95" t="s">
        <v>11719</v>
      </c>
      <c r="L950" s="35" t="s">
        <v>13238</v>
      </c>
      <c r="M950" s="36">
        <v>1</v>
      </c>
    </row>
    <row r="951" spans="1:13" ht="24.9" customHeight="1" x14ac:dyDescent="0.3">
      <c r="A951" s="25" t="s">
        <v>854</v>
      </c>
      <c r="B951" s="26" t="s">
        <v>845</v>
      </c>
      <c r="C951" s="26" t="s">
        <v>20</v>
      </c>
      <c r="D951" s="26">
        <v>1</v>
      </c>
      <c r="E951" s="27">
        <v>0</v>
      </c>
      <c r="F951" s="28">
        <v>33.11</v>
      </c>
      <c r="G951" s="27">
        <v>4.8749481885869298E-4</v>
      </c>
      <c r="H951" s="26">
        <v>2</v>
      </c>
      <c r="I951" s="90" t="s">
        <v>8126</v>
      </c>
      <c r="J951" s="94" t="s">
        <v>9644</v>
      </c>
      <c r="K951" s="94" t="s">
        <v>11164</v>
      </c>
      <c r="L951" s="29" t="s">
        <v>12682</v>
      </c>
      <c r="M951" s="30">
        <v>1</v>
      </c>
    </row>
    <row r="952" spans="1:13" ht="24.9" customHeight="1" x14ac:dyDescent="0.3">
      <c r="A952" s="31" t="s">
        <v>6237</v>
      </c>
      <c r="B952" s="32" t="s">
        <v>6236</v>
      </c>
      <c r="C952" s="32" t="s">
        <v>6240</v>
      </c>
      <c r="D952" s="32">
        <v>1</v>
      </c>
      <c r="E952" s="33">
        <v>2E-3</v>
      </c>
      <c r="F952" s="34">
        <v>33.619999999999997</v>
      </c>
      <c r="G952" s="33">
        <v>4.3348093787910899E-4</v>
      </c>
      <c r="H952" s="32">
        <v>2</v>
      </c>
      <c r="I952" s="91" t="s">
        <v>8140</v>
      </c>
      <c r="J952" s="95" t="s">
        <v>9658</v>
      </c>
      <c r="K952" s="95" t="s">
        <v>11178</v>
      </c>
      <c r="L952" s="35" t="s">
        <v>12696</v>
      </c>
      <c r="M952" s="36">
        <v>1</v>
      </c>
    </row>
    <row r="953" spans="1:13" ht="24.9" customHeight="1" x14ac:dyDescent="0.3">
      <c r="A953" s="25" t="s">
        <v>5104</v>
      </c>
      <c r="B953" s="26" t="s">
        <v>5102</v>
      </c>
      <c r="C953" s="26" t="s">
        <v>56</v>
      </c>
      <c r="D953" s="26">
        <v>1</v>
      </c>
      <c r="E953" s="27">
        <v>0</v>
      </c>
      <c r="F953" s="28">
        <v>25.65</v>
      </c>
      <c r="G953" s="27">
        <v>2.71625165746217E-3</v>
      </c>
      <c r="H953" s="26">
        <v>2</v>
      </c>
      <c r="I953" s="90" t="s">
        <v>7851</v>
      </c>
      <c r="J953" s="94" t="s">
        <v>9369</v>
      </c>
      <c r="K953" s="94" t="s">
        <v>10889</v>
      </c>
      <c r="L953" s="29" t="s">
        <v>12407</v>
      </c>
      <c r="M953" s="30">
        <v>1</v>
      </c>
    </row>
    <row r="954" spans="1:13" ht="24.9" customHeight="1" x14ac:dyDescent="0.3">
      <c r="A954" s="25" t="s">
        <v>3764</v>
      </c>
      <c r="B954" s="26" t="s">
        <v>3759</v>
      </c>
      <c r="C954" s="26" t="s">
        <v>3766</v>
      </c>
      <c r="D954" s="26">
        <v>1</v>
      </c>
      <c r="E954" s="27">
        <v>0</v>
      </c>
      <c r="F954" s="28">
        <v>24.35</v>
      </c>
      <c r="G954" s="27">
        <v>6.4274402587164801E-3</v>
      </c>
      <c r="H954" s="26">
        <v>3</v>
      </c>
      <c r="I954" s="90" t="s">
        <v>7798</v>
      </c>
      <c r="J954" s="94" t="s">
        <v>9316</v>
      </c>
      <c r="K954" s="94" t="s">
        <v>10836</v>
      </c>
      <c r="L954" s="29" t="s">
        <v>12354</v>
      </c>
      <c r="M954" s="30">
        <v>1</v>
      </c>
    </row>
    <row r="955" spans="1:13" ht="24.9" customHeight="1" x14ac:dyDescent="0.3">
      <c r="A955" s="25" t="s">
        <v>6999</v>
      </c>
      <c r="B955" s="26" t="s">
        <v>6985</v>
      </c>
      <c r="C955" s="26" t="s">
        <v>38</v>
      </c>
      <c r="D955" s="26">
        <v>1</v>
      </c>
      <c r="E955" s="27">
        <v>0</v>
      </c>
      <c r="F955" s="28">
        <v>56.95</v>
      </c>
      <c r="G955" s="27">
        <v>2.0135851716272899E-6</v>
      </c>
      <c r="H955" s="26">
        <v>2</v>
      </c>
      <c r="I955" s="90" t="s">
        <v>8694</v>
      </c>
      <c r="J955" s="94" t="s">
        <v>10213</v>
      </c>
      <c r="K955" s="94" t="s">
        <v>11732</v>
      </c>
      <c r="L955" s="29" t="s">
        <v>13251</v>
      </c>
      <c r="M955" s="30">
        <v>1</v>
      </c>
    </row>
    <row r="956" spans="1:13" ht="24.9" customHeight="1" x14ac:dyDescent="0.3">
      <c r="A956" s="25" t="s">
        <v>1891</v>
      </c>
      <c r="B956" s="26" t="s">
        <v>1890</v>
      </c>
      <c r="C956" s="26" t="s">
        <v>114</v>
      </c>
      <c r="D956" s="26">
        <v>1</v>
      </c>
      <c r="E956" s="27">
        <v>0</v>
      </c>
      <c r="F956" s="28">
        <v>27.22</v>
      </c>
      <c r="G956" s="27">
        <v>2.46571769757449E-3</v>
      </c>
      <c r="H956" s="26">
        <v>2</v>
      </c>
      <c r="I956" s="90" t="s">
        <v>7900</v>
      </c>
      <c r="J956" s="94" t="s">
        <v>9418</v>
      </c>
      <c r="K956" s="94" t="s">
        <v>10938</v>
      </c>
      <c r="L956" s="29" t="s">
        <v>12456</v>
      </c>
      <c r="M956" s="30">
        <v>1</v>
      </c>
    </row>
    <row r="957" spans="1:13" ht="24.9" customHeight="1" x14ac:dyDescent="0.3">
      <c r="A957" s="25" t="s">
        <v>858</v>
      </c>
      <c r="B957" s="26" t="s">
        <v>845</v>
      </c>
      <c r="C957" s="26" t="s">
        <v>35</v>
      </c>
      <c r="D957" s="26">
        <v>1</v>
      </c>
      <c r="E957" s="27">
        <v>0</v>
      </c>
      <c r="F957" s="28">
        <v>19.77</v>
      </c>
      <c r="G957" s="27">
        <v>1.9506157583238301E-2</v>
      </c>
      <c r="H957" s="26">
        <v>2</v>
      </c>
      <c r="I957" s="90" t="s">
        <v>7624</v>
      </c>
      <c r="J957" s="94" t="s">
        <v>9142</v>
      </c>
      <c r="K957" s="94" t="s">
        <v>10662</v>
      </c>
      <c r="L957" s="29" t="s">
        <v>12180</v>
      </c>
      <c r="M957" s="30">
        <v>1</v>
      </c>
    </row>
    <row r="958" spans="1:13" ht="24.9" customHeight="1" x14ac:dyDescent="0.3">
      <c r="A958" s="25" t="s">
        <v>5664</v>
      </c>
      <c r="B958" s="26" t="s">
        <v>5663</v>
      </c>
      <c r="C958" s="26" t="s">
        <v>2166</v>
      </c>
      <c r="D958" s="26">
        <v>1</v>
      </c>
      <c r="E958" s="27">
        <v>0</v>
      </c>
      <c r="F958" s="28">
        <v>46.48</v>
      </c>
      <c r="G958" s="27">
        <v>2.36150733612757E-5</v>
      </c>
      <c r="H958" s="26">
        <v>2</v>
      </c>
      <c r="I958" s="90" t="s">
        <v>8483</v>
      </c>
      <c r="J958" s="94" t="s">
        <v>10001</v>
      </c>
      <c r="K958" s="94" t="s">
        <v>11521</v>
      </c>
      <c r="L958" s="29" t="s">
        <v>13039</v>
      </c>
      <c r="M958" s="30">
        <v>1</v>
      </c>
    </row>
    <row r="959" spans="1:13" ht="24.9" customHeight="1" x14ac:dyDescent="0.3">
      <c r="A959" s="25" t="s">
        <v>2084</v>
      </c>
      <c r="B959" s="26" t="s">
        <v>2075</v>
      </c>
      <c r="C959" s="26" t="s">
        <v>20</v>
      </c>
      <c r="D959" s="26">
        <v>1</v>
      </c>
      <c r="E959" s="27">
        <v>0</v>
      </c>
      <c r="F959" s="28">
        <v>57.13</v>
      </c>
      <c r="G959" s="27">
        <v>1.9318348852703501E-6</v>
      </c>
      <c r="H959" s="26">
        <v>2</v>
      </c>
      <c r="I959" s="90" t="s">
        <v>8696</v>
      </c>
      <c r="J959" s="94" t="s">
        <v>10215</v>
      </c>
      <c r="K959" s="94" t="s">
        <v>11734</v>
      </c>
      <c r="L959" s="29" t="s">
        <v>13253</v>
      </c>
      <c r="M959" s="30">
        <v>1</v>
      </c>
    </row>
    <row r="960" spans="1:13" ht="24.9" customHeight="1" x14ac:dyDescent="0.3">
      <c r="A960" s="25" t="s">
        <v>5608</v>
      </c>
      <c r="B960" s="26" t="s">
        <v>5597</v>
      </c>
      <c r="C960" s="26" t="s">
        <v>114</v>
      </c>
      <c r="D960" s="26">
        <v>1</v>
      </c>
      <c r="E960" s="27">
        <v>1E-3</v>
      </c>
      <c r="F960" s="28">
        <v>31.98</v>
      </c>
      <c r="G960" s="27">
        <v>6.3236817373557596E-4</v>
      </c>
      <c r="H960" s="26">
        <v>2</v>
      </c>
      <c r="I960" s="90" t="s">
        <v>8073</v>
      </c>
      <c r="J960" s="94" t="s">
        <v>9591</v>
      </c>
      <c r="K960" s="94" t="s">
        <v>11111</v>
      </c>
      <c r="L960" s="29" t="s">
        <v>12629</v>
      </c>
      <c r="M960" s="30">
        <v>1</v>
      </c>
    </row>
    <row r="961" spans="1:13" ht="24.9" customHeight="1" x14ac:dyDescent="0.3">
      <c r="A961" s="25" t="s">
        <v>5829</v>
      </c>
      <c r="B961" s="26" t="s">
        <v>5818</v>
      </c>
      <c r="C961" s="26" t="s">
        <v>56</v>
      </c>
      <c r="D961" s="26">
        <v>1</v>
      </c>
      <c r="E961" s="27">
        <v>0</v>
      </c>
      <c r="F961" s="28">
        <v>41.38</v>
      </c>
      <c r="G961" s="27">
        <v>1.7102825406615401E-4</v>
      </c>
      <c r="H961" s="26">
        <v>2</v>
      </c>
      <c r="I961" s="90" t="s">
        <v>8379</v>
      </c>
      <c r="J961" s="94" t="s">
        <v>9897</v>
      </c>
      <c r="K961" s="94" t="s">
        <v>11417</v>
      </c>
      <c r="L961" s="29" t="s">
        <v>12935</v>
      </c>
      <c r="M961" s="30">
        <v>1</v>
      </c>
    </row>
    <row r="962" spans="1:13" ht="24.9" customHeight="1" x14ac:dyDescent="0.3">
      <c r="A962" s="25" t="s">
        <v>381</v>
      </c>
      <c r="B962" s="26" t="s">
        <v>375</v>
      </c>
      <c r="C962" s="26" t="s">
        <v>136</v>
      </c>
      <c r="D962" s="26">
        <v>1</v>
      </c>
      <c r="E962" s="27">
        <v>0</v>
      </c>
      <c r="F962" s="28">
        <v>26.68</v>
      </c>
      <c r="G962" s="27">
        <v>3.0069626637827499E-3</v>
      </c>
      <c r="H962" s="26">
        <v>2</v>
      </c>
      <c r="I962" s="90" t="s">
        <v>7879</v>
      </c>
      <c r="J962" s="94" t="s">
        <v>9397</v>
      </c>
      <c r="K962" s="94" t="s">
        <v>10917</v>
      </c>
      <c r="L962" s="29" t="s">
        <v>12435</v>
      </c>
      <c r="M962" s="30">
        <v>1</v>
      </c>
    </row>
    <row r="963" spans="1:13" ht="24.9" customHeight="1" x14ac:dyDescent="0.3">
      <c r="A963" s="25" t="s">
        <v>3721</v>
      </c>
      <c r="B963" s="26" t="s">
        <v>3719</v>
      </c>
      <c r="C963" s="26" t="s">
        <v>3441</v>
      </c>
      <c r="D963" s="26">
        <v>1</v>
      </c>
      <c r="E963" s="27">
        <v>0</v>
      </c>
      <c r="F963" s="28">
        <v>47.44</v>
      </c>
      <c r="G963" s="27">
        <v>2.1636212890314898E-5</v>
      </c>
      <c r="H963" s="26">
        <v>3</v>
      </c>
      <c r="I963" s="90" t="s">
        <v>8501</v>
      </c>
      <c r="J963" s="94" t="s">
        <v>10019</v>
      </c>
      <c r="K963" s="94" t="s">
        <v>11539</v>
      </c>
      <c r="L963" s="29" t="s">
        <v>13057</v>
      </c>
      <c r="M963" s="30">
        <v>1</v>
      </c>
    </row>
    <row r="964" spans="1:13" ht="24.9" customHeight="1" x14ac:dyDescent="0.3">
      <c r="A964" s="25" t="s">
        <v>6386</v>
      </c>
      <c r="B964" s="26" t="s">
        <v>6369</v>
      </c>
      <c r="C964" s="26" t="s">
        <v>3150</v>
      </c>
      <c r="D964" s="26">
        <v>1</v>
      </c>
      <c r="E964" s="27">
        <v>0</v>
      </c>
      <c r="F964" s="28">
        <v>73.040000000000006</v>
      </c>
      <c r="G964" s="27">
        <v>4.9541597244638297E-8</v>
      </c>
      <c r="H964" s="26">
        <v>2</v>
      </c>
      <c r="I964" s="90" t="s">
        <v>8863</v>
      </c>
      <c r="J964" s="94" t="s">
        <v>10383</v>
      </c>
      <c r="K964" s="94" t="s">
        <v>11901</v>
      </c>
      <c r="L964" s="29" t="s">
        <v>13421</v>
      </c>
      <c r="M964" s="30">
        <v>1</v>
      </c>
    </row>
    <row r="965" spans="1:13" ht="24.9" customHeight="1" x14ac:dyDescent="0.3">
      <c r="A965" s="25" t="s">
        <v>1115</v>
      </c>
      <c r="B965" s="26" t="s">
        <v>1099</v>
      </c>
      <c r="C965" s="26" t="s">
        <v>1117</v>
      </c>
      <c r="D965" s="26">
        <v>1</v>
      </c>
      <c r="E965" s="27">
        <v>0</v>
      </c>
      <c r="F965" s="28">
        <v>37.770000000000003</v>
      </c>
      <c r="G965" s="27">
        <v>3.0079631057592699E-4</v>
      </c>
      <c r="H965" s="26">
        <v>2</v>
      </c>
      <c r="I965" s="90" t="s">
        <v>8269</v>
      </c>
      <c r="J965" s="94" t="s">
        <v>9787</v>
      </c>
      <c r="K965" s="94" t="s">
        <v>11307</v>
      </c>
      <c r="L965" s="29" t="s">
        <v>12825</v>
      </c>
      <c r="M965" s="30">
        <v>1</v>
      </c>
    </row>
    <row r="966" spans="1:13" ht="24.9" customHeight="1" x14ac:dyDescent="0.3">
      <c r="A966" s="25" t="s">
        <v>1292</v>
      </c>
      <c r="B966" s="26" t="s">
        <v>1282</v>
      </c>
      <c r="C966" s="26" t="s">
        <v>1294</v>
      </c>
      <c r="D966" s="26">
        <v>1</v>
      </c>
      <c r="E966" s="27">
        <v>1E-3</v>
      </c>
      <c r="F966" s="28">
        <v>25.2</v>
      </c>
      <c r="G966" s="27">
        <v>3.0127979303717898E-3</v>
      </c>
      <c r="H966" s="26">
        <v>2</v>
      </c>
      <c r="I966" s="90" t="s">
        <v>7830</v>
      </c>
      <c r="J966" s="94" t="s">
        <v>9348</v>
      </c>
      <c r="K966" s="94" t="s">
        <v>10868</v>
      </c>
      <c r="L966" s="29" t="s">
        <v>12386</v>
      </c>
      <c r="M966" s="30">
        <v>1</v>
      </c>
    </row>
    <row r="967" spans="1:13" ht="24.9" customHeight="1" x14ac:dyDescent="0.3">
      <c r="A967" s="25" t="s">
        <v>1640</v>
      </c>
      <c r="B967" s="26" t="s">
        <v>1631</v>
      </c>
      <c r="C967" s="26" t="s">
        <v>114</v>
      </c>
      <c r="D967" s="26">
        <v>1</v>
      </c>
      <c r="E967" s="27">
        <v>0</v>
      </c>
      <c r="F967" s="28">
        <v>28.84</v>
      </c>
      <c r="G967" s="27">
        <v>1.6327136101648E-3</v>
      </c>
      <c r="H967" s="26">
        <v>2</v>
      </c>
      <c r="I967" s="90" t="s">
        <v>7961</v>
      </c>
      <c r="J967" s="94" t="s">
        <v>9479</v>
      </c>
      <c r="K967" s="94" t="s">
        <v>10999</v>
      </c>
      <c r="L967" s="29" t="s">
        <v>12517</v>
      </c>
      <c r="M967" s="30">
        <v>1</v>
      </c>
    </row>
    <row r="968" spans="1:13" ht="24.9" customHeight="1" x14ac:dyDescent="0.3">
      <c r="A968" s="25" t="s">
        <v>4123</v>
      </c>
      <c r="B968" s="26" t="s">
        <v>4121</v>
      </c>
      <c r="C968" s="26" t="s">
        <v>4128</v>
      </c>
      <c r="D968" s="26">
        <v>1</v>
      </c>
      <c r="E968" s="27">
        <v>0</v>
      </c>
      <c r="F968" s="28">
        <v>48.46</v>
      </c>
      <c r="G968" s="27">
        <v>3.2076170856049201E-5</v>
      </c>
      <c r="H968" s="26">
        <v>2</v>
      </c>
      <c r="I968" s="90" t="s">
        <v>8523</v>
      </c>
      <c r="J968" s="94" t="s">
        <v>10041</v>
      </c>
      <c r="K968" s="94" t="s">
        <v>11561</v>
      </c>
      <c r="L968" s="29" t="s">
        <v>13079</v>
      </c>
      <c r="M968" s="30">
        <v>1</v>
      </c>
    </row>
    <row r="969" spans="1:13" ht="24.9" customHeight="1" x14ac:dyDescent="0.3">
      <c r="A969" s="25" t="s">
        <v>1111</v>
      </c>
      <c r="B969" s="26" t="s">
        <v>1099</v>
      </c>
      <c r="C969" s="26" t="s">
        <v>1113</v>
      </c>
      <c r="D969" s="26">
        <v>1</v>
      </c>
      <c r="E969" s="27">
        <v>0</v>
      </c>
      <c r="F969" s="28">
        <v>75.08</v>
      </c>
      <c r="G969" s="27">
        <v>5.5882072586310502E-8</v>
      </c>
      <c r="H969" s="26">
        <v>2</v>
      </c>
      <c r="I969" s="90" t="s">
        <v>8879</v>
      </c>
      <c r="J969" s="94" t="s">
        <v>10399</v>
      </c>
      <c r="K969" s="94" t="s">
        <v>11917</v>
      </c>
      <c r="L969" s="29" t="s">
        <v>13437</v>
      </c>
      <c r="M969" s="30">
        <v>1</v>
      </c>
    </row>
    <row r="970" spans="1:13" ht="24.9" customHeight="1" x14ac:dyDescent="0.3">
      <c r="A970" s="25" t="s">
        <v>3439</v>
      </c>
      <c r="B970" s="26" t="s">
        <v>3429</v>
      </c>
      <c r="C970" s="26" t="s">
        <v>3441</v>
      </c>
      <c r="D970" s="26">
        <v>1</v>
      </c>
      <c r="E970" s="27">
        <v>0</v>
      </c>
      <c r="F970" s="28">
        <v>32.36</v>
      </c>
      <c r="G970" s="27">
        <v>5.7938867807756297E-4</v>
      </c>
      <c r="H970" s="26">
        <v>2</v>
      </c>
      <c r="I970" s="90" t="s">
        <v>8091</v>
      </c>
      <c r="J970" s="94" t="s">
        <v>9609</v>
      </c>
      <c r="K970" s="94" t="s">
        <v>11129</v>
      </c>
      <c r="L970" s="29" t="s">
        <v>12647</v>
      </c>
      <c r="M970" s="30">
        <v>1</v>
      </c>
    </row>
    <row r="971" spans="1:13" ht="24.9" customHeight="1" x14ac:dyDescent="0.3">
      <c r="A971" s="25" t="s">
        <v>1472</v>
      </c>
      <c r="B971" s="26" t="s">
        <v>1467</v>
      </c>
      <c r="C971" s="26" t="s">
        <v>114</v>
      </c>
      <c r="D971" s="26">
        <v>1</v>
      </c>
      <c r="E971" s="27">
        <v>8.9999999999999993E-3</v>
      </c>
      <c r="F971" s="28">
        <v>15.05</v>
      </c>
      <c r="G971" s="27">
        <v>3.1186741774121E-2</v>
      </c>
      <c r="H971" s="26">
        <v>2</v>
      </c>
      <c r="I971" s="90" t="s">
        <v>7441</v>
      </c>
      <c r="J971" s="94" t="s">
        <v>8959</v>
      </c>
      <c r="K971" s="94" t="s">
        <v>10479</v>
      </c>
      <c r="L971" s="29" t="s">
        <v>11997</v>
      </c>
      <c r="M971" s="30">
        <v>1</v>
      </c>
    </row>
    <row r="972" spans="1:13" ht="24.9" customHeight="1" x14ac:dyDescent="0.3">
      <c r="A972" s="25" t="s">
        <v>3913</v>
      </c>
      <c r="B972" s="26" t="s">
        <v>3903</v>
      </c>
      <c r="C972" s="26" t="s">
        <v>3150</v>
      </c>
      <c r="D972" s="26">
        <v>1</v>
      </c>
      <c r="E972" s="27">
        <v>0</v>
      </c>
      <c r="F972" s="28">
        <v>59.98</v>
      </c>
      <c r="G972" s="27">
        <v>1.4064621063897601E-6</v>
      </c>
      <c r="H972" s="26">
        <v>2</v>
      </c>
      <c r="I972" s="90" t="s">
        <v>8733</v>
      </c>
      <c r="J972" s="94" t="s">
        <v>10252</v>
      </c>
      <c r="K972" s="94" t="s">
        <v>11771</v>
      </c>
      <c r="L972" s="29" t="s">
        <v>13290</v>
      </c>
      <c r="M972" s="30">
        <v>1</v>
      </c>
    </row>
    <row r="973" spans="1:13" ht="24.9" customHeight="1" x14ac:dyDescent="0.3">
      <c r="A973" s="25" t="s">
        <v>5352</v>
      </c>
      <c r="B973" s="26" t="s">
        <v>5336</v>
      </c>
      <c r="C973" s="26" t="s">
        <v>38</v>
      </c>
      <c r="D973" s="26">
        <v>1</v>
      </c>
      <c r="E973" s="27">
        <v>0</v>
      </c>
      <c r="F973" s="28">
        <v>48.9</v>
      </c>
      <c r="G973" s="27">
        <v>2.1900242378783301E-5</v>
      </c>
      <c r="H973" s="26">
        <v>2</v>
      </c>
      <c r="I973" s="90" t="s">
        <v>8537</v>
      </c>
      <c r="J973" s="94" t="s">
        <v>10055</v>
      </c>
      <c r="K973" s="94" t="s">
        <v>11575</v>
      </c>
      <c r="L973" s="29" t="s">
        <v>13093</v>
      </c>
      <c r="M973" s="30">
        <v>1</v>
      </c>
    </row>
    <row r="974" spans="1:13" ht="24.9" customHeight="1" x14ac:dyDescent="0.3">
      <c r="A974" s="31" t="s">
        <v>2533</v>
      </c>
      <c r="B974" s="32" t="s">
        <v>2528</v>
      </c>
      <c r="C974" s="32" t="s">
        <v>2535</v>
      </c>
      <c r="D974" s="32">
        <v>1</v>
      </c>
      <c r="E974" s="33">
        <v>0</v>
      </c>
      <c r="F974" s="34">
        <v>38.18</v>
      </c>
      <c r="G974" s="33">
        <v>1.51694559209714E-4</v>
      </c>
      <c r="H974" s="32">
        <v>2</v>
      </c>
      <c r="I974" s="91" t="s">
        <v>8282</v>
      </c>
      <c r="J974" s="95" t="s">
        <v>9800</v>
      </c>
      <c r="K974" s="95" t="s">
        <v>11320</v>
      </c>
      <c r="L974" s="35" t="s">
        <v>12838</v>
      </c>
      <c r="M974" s="36">
        <v>1</v>
      </c>
    </row>
    <row r="975" spans="1:13" ht="24.9" customHeight="1" x14ac:dyDescent="0.3">
      <c r="A975" s="31" t="s">
        <v>2050</v>
      </c>
      <c r="B975" s="32" t="s">
        <v>2042</v>
      </c>
      <c r="C975" s="32" t="s">
        <v>2052</v>
      </c>
      <c r="D975" s="32">
        <v>1</v>
      </c>
      <c r="E975" s="33">
        <v>8.9999999999999993E-3</v>
      </c>
      <c r="F975" s="34">
        <v>33.659999999999997</v>
      </c>
      <c r="G975" s="33">
        <v>5.1663193259005404E-4</v>
      </c>
      <c r="H975" s="32">
        <v>2</v>
      </c>
      <c r="I975" s="91" t="s">
        <v>8144</v>
      </c>
      <c r="J975" s="95" t="s">
        <v>9662</v>
      </c>
      <c r="K975" s="95" t="s">
        <v>11182</v>
      </c>
      <c r="L975" s="35" t="s">
        <v>12700</v>
      </c>
      <c r="M975" s="36">
        <v>1</v>
      </c>
    </row>
    <row r="976" spans="1:13" ht="24.9" customHeight="1" x14ac:dyDescent="0.3">
      <c r="A976" s="25" t="s">
        <v>6062</v>
      </c>
      <c r="B976" s="26" t="s">
        <v>6043</v>
      </c>
      <c r="C976" s="26" t="s">
        <v>32</v>
      </c>
      <c r="D976" s="26">
        <v>1</v>
      </c>
      <c r="E976" s="27">
        <v>0</v>
      </c>
      <c r="F976" s="28">
        <v>55.99</v>
      </c>
      <c r="G976" s="27">
        <v>2.5117129476119301E-6</v>
      </c>
      <c r="H976" s="26">
        <v>2</v>
      </c>
      <c r="I976" s="90" t="s">
        <v>8677</v>
      </c>
      <c r="J976" s="94" t="s">
        <v>10196</v>
      </c>
      <c r="K976" s="94" t="s">
        <v>11715</v>
      </c>
      <c r="L976" s="29" t="s">
        <v>13234</v>
      </c>
      <c r="M976" s="30">
        <v>1</v>
      </c>
    </row>
    <row r="977" spans="1:13" ht="24.9" customHeight="1" x14ac:dyDescent="0.3">
      <c r="A977" s="25" t="s">
        <v>3948</v>
      </c>
      <c r="B977" s="26" t="s">
        <v>3937</v>
      </c>
      <c r="C977" s="26" t="s">
        <v>3141</v>
      </c>
      <c r="D977" s="26">
        <v>1</v>
      </c>
      <c r="E977" s="27">
        <v>2E-3</v>
      </c>
      <c r="F977" s="28">
        <v>23.73</v>
      </c>
      <c r="G977" s="27">
        <v>4.2263942258014501E-3</v>
      </c>
      <c r="H977" s="26">
        <v>2</v>
      </c>
      <c r="I977" s="90" t="s">
        <v>7769</v>
      </c>
      <c r="J977" s="94" t="s">
        <v>9287</v>
      </c>
      <c r="K977" s="94" t="s">
        <v>10807</v>
      </c>
      <c r="L977" s="29" t="s">
        <v>12325</v>
      </c>
      <c r="M977" s="30">
        <v>1</v>
      </c>
    </row>
    <row r="978" spans="1:13" ht="24.9" customHeight="1" x14ac:dyDescent="0.3">
      <c r="A978" s="25" t="s">
        <v>645</v>
      </c>
      <c r="B978" s="26" t="s">
        <v>638</v>
      </c>
      <c r="C978" s="26" t="s">
        <v>647</v>
      </c>
      <c r="D978" s="26">
        <v>1</v>
      </c>
      <c r="E978" s="27">
        <v>0</v>
      </c>
      <c r="F978" s="28">
        <v>74.849999999999994</v>
      </c>
      <c r="G978" s="27">
        <v>3.26565276323736E-8</v>
      </c>
      <c r="H978" s="26">
        <v>2</v>
      </c>
      <c r="I978" s="90" t="s">
        <v>8876</v>
      </c>
      <c r="J978" s="94" t="s">
        <v>10396</v>
      </c>
      <c r="K978" s="94" t="s">
        <v>11914</v>
      </c>
      <c r="L978" s="29" t="s">
        <v>13434</v>
      </c>
      <c r="M978" s="30">
        <v>1</v>
      </c>
    </row>
    <row r="979" spans="1:13" ht="24.9" customHeight="1" x14ac:dyDescent="0.3">
      <c r="A979" s="31" t="s">
        <v>6996</v>
      </c>
      <c r="B979" s="32" t="s">
        <v>6985</v>
      </c>
      <c r="C979" s="32" t="s">
        <v>3141</v>
      </c>
      <c r="D979" s="32">
        <v>1</v>
      </c>
      <c r="E979" s="33">
        <v>0</v>
      </c>
      <c r="F979" s="34">
        <v>69.77</v>
      </c>
      <c r="G979" s="33">
        <v>1.3707029653086399E-7</v>
      </c>
      <c r="H979" s="32">
        <v>2</v>
      </c>
      <c r="I979" s="91" t="s">
        <v>8839</v>
      </c>
      <c r="J979" s="95" t="s">
        <v>10359</v>
      </c>
      <c r="K979" s="95" t="s">
        <v>11877</v>
      </c>
      <c r="L979" s="35" t="s">
        <v>13397</v>
      </c>
      <c r="M979" s="36">
        <v>1</v>
      </c>
    </row>
    <row r="980" spans="1:13" ht="24.9" customHeight="1" x14ac:dyDescent="0.3">
      <c r="A980" s="25" t="s">
        <v>1695</v>
      </c>
      <c r="B980" s="26" t="s">
        <v>1670</v>
      </c>
      <c r="C980" s="26" t="s">
        <v>123</v>
      </c>
      <c r="D980" s="26">
        <v>1</v>
      </c>
      <c r="E980" s="27">
        <v>0</v>
      </c>
      <c r="F980" s="28">
        <v>52.41</v>
      </c>
      <c r="G980" s="27">
        <v>7.7505722397989407E-6</v>
      </c>
      <c r="H980" s="26">
        <v>2</v>
      </c>
      <c r="I980" s="90" t="s">
        <v>8617</v>
      </c>
      <c r="J980" s="94" t="s">
        <v>10136</v>
      </c>
      <c r="K980" s="94" t="s">
        <v>11655</v>
      </c>
      <c r="L980" s="29" t="s">
        <v>13174</v>
      </c>
      <c r="M980" s="30">
        <v>1</v>
      </c>
    </row>
    <row r="981" spans="1:13" ht="24.9" customHeight="1" x14ac:dyDescent="0.3">
      <c r="A981" s="25" t="s">
        <v>5332</v>
      </c>
      <c r="B981" s="26" t="s">
        <v>5321</v>
      </c>
      <c r="C981" s="26" t="s">
        <v>123</v>
      </c>
      <c r="D981" s="26">
        <v>1</v>
      </c>
      <c r="E981" s="27">
        <v>1E-3</v>
      </c>
      <c r="F981" s="28">
        <v>14.99</v>
      </c>
      <c r="G981" s="27">
        <v>4.9128295677174097E-2</v>
      </c>
      <c r="H981" s="26">
        <v>3</v>
      </c>
      <c r="I981" s="90" t="s">
        <v>7438</v>
      </c>
      <c r="J981" s="94" t="s">
        <v>8956</v>
      </c>
      <c r="K981" s="94" t="s">
        <v>10476</v>
      </c>
      <c r="L981" s="29" t="s">
        <v>11994</v>
      </c>
      <c r="M981" s="30">
        <v>1</v>
      </c>
    </row>
    <row r="982" spans="1:13" ht="24.9" customHeight="1" x14ac:dyDescent="0.3">
      <c r="A982" s="25" t="s">
        <v>3737</v>
      </c>
      <c r="B982" s="26" t="s">
        <v>3735</v>
      </c>
      <c r="C982" s="26" t="s">
        <v>123</v>
      </c>
      <c r="D982" s="26">
        <v>1</v>
      </c>
      <c r="E982" s="27">
        <v>0</v>
      </c>
      <c r="F982" s="28">
        <v>20.82</v>
      </c>
      <c r="G982" s="27">
        <v>8.2598089911450692E-3</v>
      </c>
      <c r="H982" s="26">
        <v>2</v>
      </c>
      <c r="I982" s="90" t="s">
        <v>7674</v>
      </c>
      <c r="J982" s="94" t="s">
        <v>9192</v>
      </c>
      <c r="K982" s="94" t="s">
        <v>10712</v>
      </c>
      <c r="L982" s="29" t="s">
        <v>12230</v>
      </c>
      <c r="M982" s="30">
        <v>1</v>
      </c>
    </row>
    <row r="983" spans="1:13" ht="24.9" customHeight="1" x14ac:dyDescent="0.3">
      <c r="A983" s="25" t="s">
        <v>6217</v>
      </c>
      <c r="B983" s="26" t="s">
        <v>6200</v>
      </c>
      <c r="C983" s="26" t="s">
        <v>6216</v>
      </c>
      <c r="D983" s="26">
        <v>1</v>
      </c>
      <c r="E983" s="27">
        <v>0</v>
      </c>
      <c r="F983" s="28">
        <v>24.09</v>
      </c>
      <c r="G983" s="27">
        <v>3.8901827551990199E-3</v>
      </c>
      <c r="H983" s="26">
        <v>2</v>
      </c>
      <c r="I983" s="90" t="s">
        <v>7785</v>
      </c>
      <c r="J983" s="94" t="s">
        <v>9303</v>
      </c>
      <c r="K983" s="94" t="s">
        <v>10823</v>
      </c>
      <c r="L983" s="29" t="s">
        <v>12341</v>
      </c>
      <c r="M983" s="30">
        <v>1</v>
      </c>
    </row>
    <row r="984" spans="1:13" ht="24.9" customHeight="1" x14ac:dyDescent="0.3">
      <c r="A984" s="25" t="s">
        <v>3139</v>
      </c>
      <c r="B984" s="26" t="s">
        <v>3132</v>
      </c>
      <c r="C984" s="26" t="s">
        <v>3141</v>
      </c>
      <c r="D984" s="26">
        <v>1</v>
      </c>
      <c r="E984" s="27">
        <v>1E-3</v>
      </c>
      <c r="F984" s="28">
        <v>23.17</v>
      </c>
      <c r="G984" s="27">
        <v>4.8080613919183196E-3</v>
      </c>
      <c r="H984" s="26">
        <v>2</v>
      </c>
      <c r="I984" s="90" t="s">
        <v>7744</v>
      </c>
      <c r="J984" s="94" t="s">
        <v>9262</v>
      </c>
      <c r="K984" s="94" t="s">
        <v>10782</v>
      </c>
      <c r="L984" s="29" t="s">
        <v>12300</v>
      </c>
      <c r="M984" s="30">
        <v>1</v>
      </c>
    </row>
    <row r="985" spans="1:13" ht="24.9" customHeight="1" x14ac:dyDescent="0.3">
      <c r="A985" s="25" t="s">
        <v>6214</v>
      </c>
      <c r="B985" s="26" t="s">
        <v>6200</v>
      </c>
      <c r="C985" s="26" t="s">
        <v>6216</v>
      </c>
      <c r="D985" s="26">
        <v>1</v>
      </c>
      <c r="E985" s="27">
        <v>0</v>
      </c>
      <c r="F985" s="28">
        <v>29.4</v>
      </c>
      <c r="G985" s="27">
        <v>1.1454338263838901E-3</v>
      </c>
      <c r="H985" s="26">
        <v>2</v>
      </c>
      <c r="I985" s="90" t="s">
        <v>7978</v>
      </c>
      <c r="J985" s="94" t="s">
        <v>9496</v>
      </c>
      <c r="K985" s="94" t="s">
        <v>11016</v>
      </c>
      <c r="L985" s="29" t="s">
        <v>12534</v>
      </c>
      <c r="M985" s="30">
        <v>1</v>
      </c>
    </row>
    <row r="986" spans="1:13" ht="24.9" customHeight="1" x14ac:dyDescent="0.3">
      <c r="A986" s="25" t="s">
        <v>4318</v>
      </c>
      <c r="B986" s="26" t="s">
        <v>4307</v>
      </c>
      <c r="C986" s="26" t="s">
        <v>3150</v>
      </c>
      <c r="D986" s="26">
        <v>1</v>
      </c>
      <c r="E986" s="27">
        <v>0</v>
      </c>
      <c r="F986" s="28">
        <v>76.8</v>
      </c>
      <c r="G986" s="27">
        <v>2.0843469173516801E-8</v>
      </c>
      <c r="H986" s="26">
        <v>2</v>
      </c>
      <c r="I986" s="90" t="s">
        <v>8895</v>
      </c>
      <c r="J986" s="94" t="s">
        <v>10415</v>
      </c>
      <c r="K986" s="94" t="s">
        <v>11933</v>
      </c>
      <c r="L986" s="29" t="s">
        <v>13453</v>
      </c>
      <c r="M986" s="30">
        <v>1</v>
      </c>
    </row>
    <row r="987" spans="1:13" ht="24.9" customHeight="1" x14ac:dyDescent="0.3">
      <c r="A987" s="25" t="s">
        <v>3435</v>
      </c>
      <c r="B987" s="26" t="s">
        <v>3429</v>
      </c>
      <c r="C987" s="26" t="s">
        <v>3437</v>
      </c>
      <c r="D987" s="26">
        <v>1</v>
      </c>
      <c r="E987" s="27">
        <v>1E-3</v>
      </c>
      <c r="F987" s="28">
        <v>31.74</v>
      </c>
      <c r="G987" s="27">
        <v>1.4067576797747101E-3</v>
      </c>
      <c r="H987" s="26">
        <v>2</v>
      </c>
      <c r="I987" s="90" t="s">
        <v>8061</v>
      </c>
      <c r="J987" s="94" t="s">
        <v>9579</v>
      </c>
      <c r="K987" s="94" t="s">
        <v>11099</v>
      </c>
      <c r="L987" s="29" t="s">
        <v>12617</v>
      </c>
      <c r="M987" s="30">
        <v>1</v>
      </c>
    </row>
    <row r="988" spans="1:13" ht="24.9" customHeight="1" x14ac:dyDescent="0.3">
      <c r="A988" s="25" t="s">
        <v>3253</v>
      </c>
      <c r="B988" s="26" t="s">
        <v>3252</v>
      </c>
      <c r="C988" s="26" t="s">
        <v>3257</v>
      </c>
      <c r="D988" s="26">
        <v>1</v>
      </c>
      <c r="E988" s="27">
        <v>0</v>
      </c>
      <c r="F988" s="28">
        <v>23.73</v>
      </c>
      <c r="G988" s="27">
        <v>4.2263942258014501E-3</v>
      </c>
      <c r="H988" s="26">
        <v>2</v>
      </c>
      <c r="I988" s="90" t="s">
        <v>7770</v>
      </c>
      <c r="J988" s="94" t="s">
        <v>9288</v>
      </c>
      <c r="K988" s="94" t="s">
        <v>10808</v>
      </c>
      <c r="L988" s="29" t="s">
        <v>12326</v>
      </c>
      <c r="M988" s="30">
        <v>1</v>
      </c>
    </row>
    <row r="989" spans="1:13" ht="24.9" customHeight="1" x14ac:dyDescent="0.3">
      <c r="A989" s="25" t="s">
        <v>3146</v>
      </c>
      <c r="B989" s="26" t="s">
        <v>3145</v>
      </c>
      <c r="C989" s="26" t="s">
        <v>3150</v>
      </c>
      <c r="D989" s="26">
        <v>1</v>
      </c>
      <c r="E989" s="27">
        <v>0</v>
      </c>
      <c r="F989" s="28">
        <v>46.85</v>
      </c>
      <c r="G989" s="27">
        <v>3.3046082492968499E-5</v>
      </c>
      <c r="H989" s="26">
        <v>2</v>
      </c>
      <c r="I989" s="90" t="s">
        <v>8492</v>
      </c>
      <c r="J989" s="94" t="s">
        <v>10010</v>
      </c>
      <c r="K989" s="94" t="s">
        <v>11530</v>
      </c>
      <c r="L989" s="29" t="s">
        <v>13048</v>
      </c>
      <c r="M989" s="30">
        <v>1</v>
      </c>
    </row>
    <row r="990" spans="1:13" ht="24.9" customHeight="1" x14ac:dyDescent="0.3">
      <c r="A990" s="25" t="s">
        <v>5501</v>
      </c>
      <c r="B990" s="26" t="s">
        <v>5494</v>
      </c>
      <c r="C990" s="26" t="s">
        <v>5343</v>
      </c>
      <c r="D990" s="26">
        <v>1</v>
      </c>
      <c r="E990" s="27">
        <v>0</v>
      </c>
      <c r="F990" s="28">
        <v>50.16</v>
      </c>
      <c r="G990" s="27">
        <v>1.1565948283487701E-5</v>
      </c>
      <c r="H990" s="26">
        <v>2</v>
      </c>
      <c r="I990" s="90" t="s">
        <v>8566</v>
      </c>
      <c r="J990" s="94" t="s">
        <v>10084</v>
      </c>
      <c r="K990" s="94" t="s">
        <v>11604</v>
      </c>
      <c r="L990" s="29" t="s">
        <v>13122</v>
      </c>
      <c r="M990" s="30">
        <v>1</v>
      </c>
    </row>
    <row r="991" spans="1:13" ht="24.9" customHeight="1" x14ac:dyDescent="0.3">
      <c r="A991" s="25" t="s">
        <v>5302</v>
      </c>
      <c r="B991" s="26" t="s">
        <v>5270</v>
      </c>
      <c r="C991" s="26" t="s">
        <v>454</v>
      </c>
      <c r="D991" s="26">
        <v>1</v>
      </c>
      <c r="E991" s="27">
        <v>0</v>
      </c>
      <c r="F991" s="28">
        <v>16.12</v>
      </c>
      <c r="G991" s="27">
        <v>3.1764597185021601E-2</v>
      </c>
      <c r="H991" s="26">
        <v>3</v>
      </c>
      <c r="I991" s="90" t="s">
        <v>7477</v>
      </c>
      <c r="J991" s="94" t="s">
        <v>8995</v>
      </c>
      <c r="K991" s="94" t="s">
        <v>10515</v>
      </c>
      <c r="L991" s="29" t="s">
        <v>12033</v>
      </c>
      <c r="M991" s="30">
        <v>1</v>
      </c>
    </row>
    <row r="992" spans="1:13" ht="24.9" customHeight="1" x14ac:dyDescent="0.3">
      <c r="A992" s="25" t="s">
        <v>6509</v>
      </c>
      <c r="B992" s="26" t="s">
        <v>6508</v>
      </c>
      <c r="C992" s="26" t="s">
        <v>3441</v>
      </c>
      <c r="D992" s="26">
        <v>1</v>
      </c>
      <c r="E992" s="27">
        <v>0</v>
      </c>
      <c r="F992" s="28">
        <v>51.21</v>
      </c>
      <c r="G992" s="27">
        <v>1.21093263203356E-5</v>
      </c>
      <c r="H992" s="26">
        <v>2</v>
      </c>
      <c r="I992" s="90" t="s">
        <v>8593</v>
      </c>
      <c r="J992" s="94" t="s">
        <v>10112</v>
      </c>
      <c r="K992" s="94" t="s">
        <v>11631</v>
      </c>
      <c r="L992" s="29" t="s">
        <v>13150</v>
      </c>
      <c r="M992" s="30">
        <v>1</v>
      </c>
    </row>
    <row r="993" spans="1:13" ht="24.9" customHeight="1" x14ac:dyDescent="0.3">
      <c r="A993" s="25" t="s">
        <v>5899</v>
      </c>
      <c r="B993" s="26" t="s">
        <v>5893</v>
      </c>
      <c r="C993" s="26" t="s">
        <v>1113</v>
      </c>
      <c r="D993" s="26">
        <v>1</v>
      </c>
      <c r="E993" s="27">
        <v>0</v>
      </c>
      <c r="F993" s="28">
        <v>63.89</v>
      </c>
      <c r="G993" s="27">
        <v>4.0735214201041897E-7</v>
      </c>
      <c r="H993" s="26">
        <v>2</v>
      </c>
      <c r="I993" s="90" t="s">
        <v>8778</v>
      </c>
      <c r="J993" s="94" t="s">
        <v>10298</v>
      </c>
      <c r="K993" s="94" t="s">
        <v>11816</v>
      </c>
      <c r="L993" s="29" t="s">
        <v>13336</v>
      </c>
      <c r="M993" s="30">
        <v>1</v>
      </c>
    </row>
    <row r="994" spans="1:13" ht="24.9" customHeight="1" x14ac:dyDescent="0.3">
      <c r="A994" s="25" t="s">
        <v>6088</v>
      </c>
      <c r="B994" s="26" t="s">
        <v>6043</v>
      </c>
      <c r="C994" s="26" t="s">
        <v>114</v>
      </c>
      <c r="D994" s="26">
        <v>1</v>
      </c>
      <c r="E994" s="27">
        <v>0</v>
      </c>
      <c r="F994" s="28">
        <v>85.46</v>
      </c>
      <c r="G994" s="27">
        <v>5.8311452702682397E-9</v>
      </c>
      <c r="H994" s="26">
        <v>2</v>
      </c>
      <c r="I994" s="90" t="s">
        <v>8917</v>
      </c>
      <c r="J994" s="94" t="s">
        <v>10437</v>
      </c>
      <c r="K994" s="94" t="s">
        <v>11955</v>
      </c>
      <c r="L994" s="29" t="s">
        <v>13475</v>
      </c>
      <c r="M994" s="30">
        <v>1</v>
      </c>
    </row>
    <row r="995" spans="1:13" ht="24.9" customHeight="1" x14ac:dyDescent="0.3">
      <c r="A995" s="25" t="s">
        <v>2626</v>
      </c>
      <c r="B995" s="26" t="s">
        <v>2624</v>
      </c>
      <c r="C995" s="26" t="s">
        <v>35</v>
      </c>
      <c r="D995" s="26">
        <v>1</v>
      </c>
      <c r="E995" s="27">
        <v>0</v>
      </c>
      <c r="F995" s="28">
        <v>17.77</v>
      </c>
      <c r="G995" s="27">
        <v>2.5066359214660602E-2</v>
      </c>
      <c r="H995" s="26">
        <v>3</v>
      </c>
      <c r="I995" s="90" t="s">
        <v>7542</v>
      </c>
      <c r="J995" s="94" t="s">
        <v>9060</v>
      </c>
      <c r="K995" s="94" t="s">
        <v>10580</v>
      </c>
      <c r="L995" s="29" t="s">
        <v>12098</v>
      </c>
      <c r="M995" s="30">
        <v>1</v>
      </c>
    </row>
    <row r="996" spans="1:13" ht="24.9" customHeight="1" x14ac:dyDescent="0.3">
      <c r="A996" s="25" t="s">
        <v>6725</v>
      </c>
      <c r="B996" s="26" t="s">
        <v>6720</v>
      </c>
      <c r="C996" s="26" t="s">
        <v>56</v>
      </c>
      <c r="D996" s="26">
        <v>1</v>
      </c>
      <c r="E996" s="27">
        <v>1E-3</v>
      </c>
      <c r="F996" s="28">
        <v>19.64</v>
      </c>
      <c r="G996" s="27">
        <v>1.08642562361707E-2</v>
      </c>
      <c r="H996" s="26">
        <v>2</v>
      </c>
      <c r="I996" s="90" t="s">
        <v>7622</v>
      </c>
      <c r="J996" s="94" t="s">
        <v>9140</v>
      </c>
      <c r="K996" s="94" t="s">
        <v>10660</v>
      </c>
      <c r="L996" s="29" t="s">
        <v>12178</v>
      </c>
      <c r="M996" s="30">
        <v>1</v>
      </c>
    </row>
    <row r="997" spans="1:13" ht="24.9" customHeight="1" x14ac:dyDescent="0.3">
      <c r="A997" s="25" t="s">
        <v>310</v>
      </c>
      <c r="B997" s="26" t="s">
        <v>297</v>
      </c>
      <c r="C997" s="26" t="s">
        <v>35</v>
      </c>
      <c r="D997" s="26">
        <v>1</v>
      </c>
      <c r="E997" s="27">
        <v>1E-3</v>
      </c>
      <c r="F997" s="28">
        <v>31.27</v>
      </c>
      <c r="G997" s="27">
        <v>7.4468053885545804E-4</v>
      </c>
      <c r="H997" s="26">
        <v>2</v>
      </c>
      <c r="I997" s="90" t="s">
        <v>8044</v>
      </c>
      <c r="J997" s="94" t="s">
        <v>9562</v>
      </c>
      <c r="K997" s="94" t="s">
        <v>11082</v>
      </c>
      <c r="L997" s="29" t="s">
        <v>12600</v>
      </c>
      <c r="M997" s="30">
        <v>1</v>
      </c>
    </row>
    <row r="998" spans="1:13" ht="24.9" customHeight="1" x14ac:dyDescent="0.3">
      <c r="A998" s="25" t="s">
        <v>6211</v>
      </c>
      <c r="B998" s="26" t="s">
        <v>6200</v>
      </c>
      <c r="C998" s="26" t="s">
        <v>6213</v>
      </c>
      <c r="D998" s="26">
        <v>1</v>
      </c>
      <c r="E998" s="27">
        <v>0</v>
      </c>
      <c r="F998" s="28">
        <v>32.92</v>
      </c>
      <c r="G998" s="27">
        <v>6.6365649996802801E-4</v>
      </c>
      <c r="H998" s="26">
        <v>2</v>
      </c>
      <c r="I998" s="90" t="s">
        <v>8114</v>
      </c>
      <c r="J998" s="94" t="s">
        <v>9632</v>
      </c>
      <c r="K998" s="94" t="s">
        <v>11152</v>
      </c>
      <c r="L998" s="29" t="s">
        <v>12670</v>
      </c>
      <c r="M998" s="30">
        <v>1</v>
      </c>
    </row>
    <row r="999" spans="1:13" ht="24.9" customHeight="1" x14ac:dyDescent="0.3">
      <c r="A999" s="25" t="s">
        <v>5341</v>
      </c>
      <c r="B999" s="26" t="s">
        <v>5336</v>
      </c>
      <c r="C999" s="26" t="s">
        <v>5343</v>
      </c>
      <c r="D999" s="26">
        <v>1</v>
      </c>
      <c r="E999" s="27">
        <v>0</v>
      </c>
      <c r="F999" s="28">
        <v>39.56</v>
      </c>
      <c r="G999" s="27">
        <v>2.10258518955756E-4</v>
      </c>
      <c r="H999" s="26">
        <v>2</v>
      </c>
      <c r="I999" s="90" t="s">
        <v>8327</v>
      </c>
      <c r="J999" s="94" t="s">
        <v>9845</v>
      </c>
      <c r="K999" s="94" t="s">
        <v>11365</v>
      </c>
      <c r="L999" s="29" t="s">
        <v>12883</v>
      </c>
      <c r="M999" s="30">
        <v>1</v>
      </c>
    </row>
    <row r="1000" spans="1:13" ht="24.9" customHeight="1" x14ac:dyDescent="0.3">
      <c r="A1000" s="25" t="s">
        <v>1384</v>
      </c>
      <c r="B1000" s="26" t="s">
        <v>1378</v>
      </c>
      <c r="C1000" s="26" t="s">
        <v>1294</v>
      </c>
      <c r="D1000" s="26">
        <v>1</v>
      </c>
      <c r="E1000" s="27">
        <v>3.0000000000000001E-3</v>
      </c>
      <c r="F1000" s="28">
        <v>15.03</v>
      </c>
      <c r="G1000" s="27">
        <v>3.1330693233616799E-2</v>
      </c>
      <c r="H1000" s="26">
        <v>2</v>
      </c>
      <c r="I1000" s="90" t="s">
        <v>7440</v>
      </c>
      <c r="J1000" s="94" t="s">
        <v>8958</v>
      </c>
      <c r="K1000" s="94" t="s">
        <v>10478</v>
      </c>
      <c r="L1000" s="29" t="s">
        <v>11996</v>
      </c>
      <c r="M1000" s="30">
        <v>1</v>
      </c>
    </row>
    <row r="1001" spans="1:13" ht="24.9" customHeight="1" x14ac:dyDescent="0.3">
      <c r="A1001" s="31" t="s">
        <v>799</v>
      </c>
      <c r="B1001" s="32" t="s">
        <v>793</v>
      </c>
      <c r="C1001" s="32" t="s">
        <v>20</v>
      </c>
      <c r="D1001" s="32">
        <v>1</v>
      </c>
      <c r="E1001" s="33">
        <v>0</v>
      </c>
      <c r="F1001" s="34">
        <v>32.46</v>
      </c>
      <c r="G1001" s="33">
        <v>6.5267629621982995E-4</v>
      </c>
      <c r="H1001" s="32">
        <v>2</v>
      </c>
      <c r="I1001" s="91" t="s">
        <v>8094</v>
      </c>
      <c r="J1001" s="95" t="s">
        <v>9612</v>
      </c>
      <c r="K1001" s="95" t="s">
        <v>11132</v>
      </c>
      <c r="L1001" s="35" t="s">
        <v>12650</v>
      </c>
      <c r="M1001" s="36">
        <v>1</v>
      </c>
    </row>
    <row r="1002" spans="1:13" ht="24.9" customHeight="1" x14ac:dyDescent="0.3">
      <c r="A1002" s="25" t="s">
        <v>5234</v>
      </c>
      <c r="B1002" s="26" t="s">
        <v>5227</v>
      </c>
      <c r="C1002" s="26" t="s">
        <v>5236</v>
      </c>
      <c r="D1002" s="26">
        <v>1</v>
      </c>
      <c r="E1002" s="27">
        <v>0</v>
      </c>
      <c r="F1002" s="28">
        <v>29.91</v>
      </c>
      <c r="G1002" s="27">
        <v>1.7866440964884401E-3</v>
      </c>
      <c r="H1002" s="26">
        <v>2</v>
      </c>
      <c r="I1002" s="90" t="s">
        <v>7999</v>
      </c>
      <c r="J1002" s="94" t="s">
        <v>9517</v>
      </c>
      <c r="K1002" s="94" t="s">
        <v>11037</v>
      </c>
      <c r="L1002" s="29" t="s">
        <v>12555</v>
      </c>
      <c r="M1002" s="30">
        <v>1</v>
      </c>
    </row>
    <row r="1003" spans="1:13" ht="24.9" customHeight="1" x14ac:dyDescent="0.3">
      <c r="A1003" s="25" t="s">
        <v>4213</v>
      </c>
      <c r="B1003" s="26" t="s">
        <v>4197</v>
      </c>
      <c r="C1003" s="26" t="s">
        <v>3441</v>
      </c>
      <c r="D1003" s="26">
        <v>1</v>
      </c>
      <c r="E1003" s="27">
        <v>1E-3</v>
      </c>
      <c r="F1003" s="28">
        <v>16.760000000000002</v>
      </c>
      <c r="G1003" s="27">
        <v>4.5335505223565699E-2</v>
      </c>
      <c r="H1003" s="26">
        <v>3</v>
      </c>
      <c r="I1003" s="90" t="s">
        <v>7501</v>
      </c>
      <c r="J1003" s="94" t="s">
        <v>9019</v>
      </c>
      <c r="K1003" s="94" t="s">
        <v>10539</v>
      </c>
      <c r="L1003" s="29" t="s">
        <v>12057</v>
      </c>
      <c r="M1003" s="30">
        <v>1</v>
      </c>
    </row>
    <row r="1004" spans="1:13" ht="24.9" customHeight="1" x14ac:dyDescent="0.3">
      <c r="A1004" s="25" t="s">
        <v>5407</v>
      </c>
      <c r="B1004" s="26" t="s">
        <v>5399</v>
      </c>
      <c r="C1004" s="26" t="s">
        <v>5343</v>
      </c>
      <c r="D1004" s="26">
        <v>1</v>
      </c>
      <c r="E1004" s="27">
        <v>0</v>
      </c>
      <c r="F1004" s="28">
        <v>53.45</v>
      </c>
      <c r="G1004" s="27">
        <v>8.8111909153109896E-6</v>
      </c>
      <c r="H1004" s="26">
        <v>2</v>
      </c>
      <c r="I1004" s="90" t="s">
        <v>8638</v>
      </c>
      <c r="J1004" s="94" t="s">
        <v>10157</v>
      </c>
      <c r="K1004" s="94" t="s">
        <v>11676</v>
      </c>
      <c r="L1004" s="29" t="s">
        <v>13195</v>
      </c>
      <c r="M1004" s="30">
        <v>1</v>
      </c>
    </row>
    <row r="1005" spans="1:13" ht="24.9" customHeight="1" x14ac:dyDescent="0.3">
      <c r="A1005" s="25" t="s">
        <v>1303</v>
      </c>
      <c r="B1005" s="26" t="s">
        <v>1282</v>
      </c>
      <c r="C1005" s="26" t="s">
        <v>1305</v>
      </c>
      <c r="D1005" s="26">
        <v>1</v>
      </c>
      <c r="E1005" s="27">
        <v>0</v>
      </c>
      <c r="F1005" s="28">
        <v>64.569999999999993</v>
      </c>
      <c r="G1005" s="27">
        <v>3.4831325705538498E-7</v>
      </c>
      <c r="H1005" s="26">
        <v>2</v>
      </c>
      <c r="I1005" s="90" t="s">
        <v>8785</v>
      </c>
      <c r="J1005" s="94" t="s">
        <v>10305</v>
      </c>
      <c r="K1005" s="94" t="s">
        <v>11823</v>
      </c>
      <c r="L1005" s="29" t="s">
        <v>13343</v>
      </c>
      <c r="M1005" s="30">
        <v>1</v>
      </c>
    </row>
    <row r="1006" spans="1:13" ht="24.9" customHeight="1" x14ac:dyDescent="0.3">
      <c r="A1006" s="25" t="s">
        <v>5079</v>
      </c>
      <c r="B1006" s="26" t="s">
        <v>5072</v>
      </c>
      <c r="C1006" s="26" t="s">
        <v>20</v>
      </c>
      <c r="D1006" s="26">
        <v>1</v>
      </c>
      <c r="E1006" s="27">
        <v>0</v>
      </c>
      <c r="F1006" s="28">
        <v>74.97</v>
      </c>
      <c r="G1006" s="27">
        <v>6.0499752912796406E-8</v>
      </c>
      <c r="H1006" s="26">
        <v>2</v>
      </c>
      <c r="I1006" s="90" t="s">
        <v>8877</v>
      </c>
      <c r="J1006" s="94" t="s">
        <v>10397</v>
      </c>
      <c r="K1006" s="94" t="s">
        <v>11915</v>
      </c>
      <c r="L1006" s="29" t="s">
        <v>13435</v>
      </c>
      <c r="M1006" s="30">
        <v>1</v>
      </c>
    </row>
    <row r="1007" spans="1:13" ht="24.9" customHeight="1" x14ac:dyDescent="0.3">
      <c r="A1007" s="25" t="s">
        <v>4283</v>
      </c>
      <c r="B1007" s="26" t="s">
        <v>4272</v>
      </c>
      <c r="C1007" s="26" t="s">
        <v>479</v>
      </c>
      <c r="D1007" s="26">
        <v>1</v>
      </c>
      <c r="E1007" s="27">
        <v>0</v>
      </c>
      <c r="F1007" s="28">
        <v>74.319999999999993</v>
      </c>
      <c r="G1007" s="27">
        <v>5.5474226967040003E-8</v>
      </c>
      <c r="H1007" s="26">
        <v>2</v>
      </c>
      <c r="I1007" s="90" t="s">
        <v>8872</v>
      </c>
      <c r="J1007" s="94" t="s">
        <v>10392</v>
      </c>
      <c r="K1007" s="94" t="s">
        <v>11910</v>
      </c>
      <c r="L1007" s="29" t="s">
        <v>13430</v>
      </c>
      <c r="M1007" s="30">
        <v>1</v>
      </c>
    </row>
    <row r="1008" spans="1:13" ht="24.9" customHeight="1" x14ac:dyDescent="0.3">
      <c r="A1008" s="25" t="s">
        <v>6462</v>
      </c>
      <c r="B1008" s="26" t="s">
        <v>6454</v>
      </c>
      <c r="C1008" s="26" t="s">
        <v>6464</v>
      </c>
      <c r="D1008" s="26">
        <v>1</v>
      </c>
      <c r="E1008" s="27">
        <v>0</v>
      </c>
      <c r="F1008" s="28">
        <v>25.31</v>
      </c>
      <c r="G1008" s="27">
        <v>5.1527378591478303E-3</v>
      </c>
      <c r="H1008" s="26">
        <v>3</v>
      </c>
      <c r="I1008" s="90" t="s">
        <v>7838</v>
      </c>
      <c r="J1008" s="94" t="s">
        <v>9356</v>
      </c>
      <c r="K1008" s="94" t="s">
        <v>10876</v>
      </c>
      <c r="L1008" s="29" t="s">
        <v>12394</v>
      </c>
      <c r="M1008" s="30">
        <v>1</v>
      </c>
    </row>
    <row r="1009" spans="1:13" ht="24.9" customHeight="1" x14ac:dyDescent="0.3">
      <c r="A1009" s="31" t="s">
        <v>3279</v>
      </c>
      <c r="B1009" s="32" t="s">
        <v>3274</v>
      </c>
      <c r="C1009" s="32" t="s">
        <v>38</v>
      </c>
      <c r="D1009" s="32">
        <v>1</v>
      </c>
      <c r="E1009" s="33">
        <v>0</v>
      </c>
      <c r="F1009" s="34">
        <v>27.76</v>
      </c>
      <c r="G1009" s="33">
        <v>1.67097520013057E-3</v>
      </c>
      <c r="H1009" s="32">
        <v>3</v>
      </c>
      <c r="I1009" s="91" t="s">
        <v>7917</v>
      </c>
      <c r="J1009" s="95" t="s">
        <v>9435</v>
      </c>
      <c r="K1009" s="95" t="s">
        <v>10955</v>
      </c>
      <c r="L1009" s="35" t="s">
        <v>12473</v>
      </c>
      <c r="M1009" s="36">
        <v>1</v>
      </c>
    </row>
    <row r="1010" spans="1:13" ht="24.9" customHeight="1" x14ac:dyDescent="0.3">
      <c r="A1010" s="25" t="s">
        <v>3018</v>
      </c>
      <c r="B1010" s="26" t="s">
        <v>3013</v>
      </c>
      <c r="C1010" s="26" t="s">
        <v>38</v>
      </c>
      <c r="D1010" s="26">
        <v>1</v>
      </c>
      <c r="E1010" s="27">
        <v>0</v>
      </c>
      <c r="F1010" s="28">
        <v>46.32</v>
      </c>
      <c r="G1010" s="27">
        <v>3.6168599965355503E-5</v>
      </c>
      <c r="H1010" s="26">
        <v>2</v>
      </c>
      <c r="I1010" s="90" t="s">
        <v>8479</v>
      </c>
      <c r="J1010" s="94" t="s">
        <v>9997</v>
      </c>
      <c r="K1010" s="94" t="s">
        <v>11517</v>
      </c>
      <c r="L1010" s="29" t="s">
        <v>13035</v>
      </c>
      <c r="M1010" s="30">
        <v>1</v>
      </c>
    </row>
    <row r="1011" spans="1:13" ht="24.9" customHeight="1" x14ac:dyDescent="0.3">
      <c r="A1011" s="25" t="s">
        <v>2967</v>
      </c>
      <c r="B1011" s="26" t="s">
        <v>2949</v>
      </c>
      <c r="C1011" s="26" t="s">
        <v>136</v>
      </c>
      <c r="D1011" s="26">
        <v>1</v>
      </c>
      <c r="E1011" s="27">
        <v>0</v>
      </c>
      <c r="F1011" s="28">
        <v>69.91</v>
      </c>
      <c r="G1011" s="27">
        <v>1.37826830300537E-7</v>
      </c>
      <c r="H1011" s="26">
        <v>2</v>
      </c>
      <c r="I1011" s="90" t="s">
        <v>8840</v>
      </c>
      <c r="J1011" s="94" t="s">
        <v>10360</v>
      </c>
      <c r="K1011" s="94" t="s">
        <v>11878</v>
      </c>
      <c r="L1011" s="29" t="s">
        <v>13398</v>
      </c>
      <c r="M1011" s="30">
        <v>1</v>
      </c>
    </row>
    <row r="1012" spans="1:13" ht="24.9" customHeight="1" x14ac:dyDescent="0.3">
      <c r="A1012" s="25" t="s">
        <v>2817</v>
      </c>
      <c r="B1012" s="26" t="s">
        <v>2797</v>
      </c>
      <c r="C1012" s="26" t="s">
        <v>114</v>
      </c>
      <c r="D1012" s="26">
        <v>1</v>
      </c>
      <c r="E1012" s="27">
        <v>4.0000000000000001E-3</v>
      </c>
      <c r="F1012" s="28">
        <v>15.54</v>
      </c>
      <c r="G1012" s="27">
        <v>4.1888157618560101E-2</v>
      </c>
      <c r="H1012" s="26">
        <v>3</v>
      </c>
      <c r="I1012" s="90" t="s">
        <v>7455</v>
      </c>
      <c r="J1012" s="94" t="s">
        <v>8973</v>
      </c>
      <c r="K1012" s="94" t="s">
        <v>10493</v>
      </c>
      <c r="L1012" s="29" t="s">
        <v>12011</v>
      </c>
      <c r="M1012" s="30">
        <v>1</v>
      </c>
    </row>
    <row r="1013" spans="1:13" ht="24.9" customHeight="1" x14ac:dyDescent="0.3">
      <c r="A1013" s="25" t="s">
        <v>2815</v>
      </c>
      <c r="B1013" s="26" t="s">
        <v>2797</v>
      </c>
      <c r="C1013" s="26" t="s">
        <v>136</v>
      </c>
      <c r="D1013" s="26">
        <v>1</v>
      </c>
      <c r="E1013" s="27">
        <v>0</v>
      </c>
      <c r="F1013" s="28">
        <v>27.19</v>
      </c>
      <c r="G1013" s="27">
        <v>1.90532911696887E-3</v>
      </c>
      <c r="H1013" s="26">
        <v>2</v>
      </c>
      <c r="I1013" s="90" t="s">
        <v>7896</v>
      </c>
      <c r="J1013" s="94" t="s">
        <v>9414</v>
      </c>
      <c r="K1013" s="94" t="s">
        <v>10934</v>
      </c>
      <c r="L1013" s="29" t="s">
        <v>12452</v>
      </c>
      <c r="M1013" s="30">
        <v>1</v>
      </c>
    </row>
    <row r="1014" spans="1:13" ht="24.9" customHeight="1" x14ac:dyDescent="0.3">
      <c r="A1014" s="25" t="s">
        <v>624</v>
      </c>
      <c r="B1014" s="26" t="s">
        <v>611</v>
      </c>
      <c r="C1014" s="26" t="s">
        <v>626</v>
      </c>
      <c r="D1014" s="26">
        <v>1</v>
      </c>
      <c r="E1014" s="27">
        <v>0</v>
      </c>
      <c r="F1014" s="28">
        <v>53.59</v>
      </c>
      <c r="G1014" s="27">
        <v>4.3648568419405597E-6</v>
      </c>
      <c r="H1014" s="26">
        <v>2</v>
      </c>
      <c r="I1014" s="90" t="s">
        <v>8642</v>
      </c>
      <c r="J1014" s="94" t="s">
        <v>10161</v>
      </c>
      <c r="K1014" s="94" t="s">
        <v>11680</v>
      </c>
      <c r="L1014" s="29" t="s">
        <v>13199</v>
      </c>
      <c r="M1014" s="30">
        <v>1</v>
      </c>
    </row>
    <row r="1015" spans="1:13" ht="24.9" customHeight="1" x14ac:dyDescent="0.3">
      <c r="A1015" s="25" t="s">
        <v>4326</v>
      </c>
      <c r="B1015" s="26" t="s">
        <v>4307</v>
      </c>
      <c r="C1015" s="26" t="s">
        <v>38</v>
      </c>
      <c r="D1015" s="26">
        <v>1</v>
      </c>
      <c r="E1015" s="27">
        <v>0</v>
      </c>
      <c r="F1015" s="28">
        <v>40.72</v>
      </c>
      <c r="G1015" s="27">
        <v>1.10139563838278E-4</v>
      </c>
      <c r="H1015" s="26">
        <v>2</v>
      </c>
      <c r="I1015" s="90" t="s">
        <v>8364</v>
      </c>
      <c r="J1015" s="94" t="s">
        <v>9882</v>
      </c>
      <c r="K1015" s="94" t="s">
        <v>11402</v>
      </c>
      <c r="L1015" s="29" t="s">
        <v>12920</v>
      </c>
      <c r="M1015" s="30">
        <v>1</v>
      </c>
    </row>
    <row r="1016" spans="1:13" ht="24.9" customHeight="1" x14ac:dyDescent="0.3">
      <c r="A1016" s="25" t="s">
        <v>2860</v>
      </c>
      <c r="B1016" s="26" t="s">
        <v>2855</v>
      </c>
      <c r="C1016" s="26" t="s">
        <v>154</v>
      </c>
      <c r="D1016" s="26">
        <v>1</v>
      </c>
      <c r="E1016" s="27">
        <v>0</v>
      </c>
      <c r="F1016" s="28">
        <v>29.06</v>
      </c>
      <c r="G1016" s="27">
        <v>2.2970567690459602E-3</v>
      </c>
      <c r="H1016" s="26">
        <v>3</v>
      </c>
      <c r="I1016" s="90" t="s">
        <v>7970</v>
      </c>
      <c r="J1016" s="94" t="s">
        <v>9488</v>
      </c>
      <c r="K1016" s="94" t="s">
        <v>11008</v>
      </c>
      <c r="L1016" s="29" t="s">
        <v>12526</v>
      </c>
      <c r="M1016" s="30">
        <v>2</v>
      </c>
    </row>
    <row r="1017" spans="1:13" ht="24.9" customHeight="1" x14ac:dyDescent="0.3">
      <c r="A1017" s="25" t="s">
        <v>3210</v>
      </c>
      <c r="B1017" s="26" t="s">
        <v>3199</v>
      </c>
      <c r="C1017" s="26" t="s">
        <v>56</v>
      </c>
      <c r="D1017" s="26">
        <v>1</v>
      </c>
      <c r="E1017" s="27">
        <v>1E-3</v>
      </c>
      <c r="F1017" s="28">
        <v>18.18</v>
      </c>
      <c r="G1017" s="27">
        <v>1.51694559209714E-2</v>
      </c>
      <c r="H1017" s="26">
        <v>2</v>
      </c>
      <c r="I1017" s="90" t="s">
        <v>7560</v>
      </c>
      <c r="J1017" s="94" t="s">
        <v>9078</v>
      </c>
      <c r="K1017" s="94" t="s">
        <v>10598</v>
      </c>
      <c r="L1017" s="29" t="s">
        <v>12116</v>
      </c>
      <c r="M1017" s="30">
        <v>1</v>
      </c>
    </row>
    <row r="1018" spans="1:13" ht="24.9" customHeight="1" x14ac:dyDescent="0.3">
      <c r="A1018" s="25" t="s">
        <v>622</v>
      </c>
      <c r="B1018" s="26" t="s">
        <v>611</v>
      </c>
      <c r="C1018" s="26" t="s">
        <v>38</v>
      </c>
      <c r="D1018" s="26">
        <v>1</v>
      </c>
      <c r="E1018" s="27">
        <v>0</v>
      </c>
      <c r="F1018" s="28">
        <v>19.260000000000002</v>
      </c>
      <c r="G1018" s="27">
        <v>1.8972299970674601E-2</v>
      </c>
      <c r="H1018" s="26">
        <v>2</v>
      </c>
      <c r="I1018" s="90" t="s">
        <v>7603</v>
      </c>
      <c r="J1018" s="94" t="s">
        <v>9121</v>
      </c>
      <c r="K1018" s="94" t="s">
        <v>10641</v>
      </c>
      <c r="L1018" s="29" t="s">
        <v>12159</v>
      </c>
      <c r="M1018" s="30">
        <v>1</v>
      </c>
    </row>
    <row r="1019" spans="1:13" ht="24.9" customHeight="1" x14ac:dyDescent="0.3">
      <c r="A1019" s="25" t="s">
        <v>6598</v>
      </c>
      <c r="B1019" s="26" t="s">
        <v>6596</v>
      </c>
      <c r="C1019" s="26" t="s">
        <v>32</v>
      </c>
      <c r="D1019" s="26">
        <v>1</v>
      </c>
      <c r="E1019" s="27">
        <v>0</v>
      </c>
      <c r="F1019" s="28">
        <v>36.6</v>
      </c>
      <c r="G1019" s="27">
        <v>2.18257916120083E-4</v>
      </c>
      <c r="H1019" s="26">
        <v>2</v>
      </c>
      <c r="I1019" s="90" t="s">
        <v>8243</v>
      </c>
      <c r="J1019" s="94" t="s">
        <v>9761</v>
      </c>
      <c r="K1019" s="94" t="s">
        <v>11281</v>
      </c>
      <c r="L1019" s="29" t="s">
        <v>12799</v>
      </c>
      <c r="M1019" s="30">
        <v>1</v>
      </c>
    </row>
    <row r="1020" spans="1:13" ht="24.9" customHeight="1" x14ac:dyDescent="0.3">
      <c r="A1020" s="25" t="s">
        <v>6653</v>
      </c>
      <c r="B1020" s="26" t="s">
        <v>6646</v>
      </c>
      <c r="C1020" s="26" t="s">
        <v>32</v>
      </c>
      <c r="D1020" s="26">
        <v>1</v>
      </c>
      <c r="E1020" s="27">
        <v>0</v>
      </c>
      <c r="F1020" s="28">
        <v>71.459999999999994</v>
      </c>
      <c r="G1020" s="27">
        <v>7.85945958683066E-8</v>
      </c>
      <c r="H1020" s="26">
        <v>2</v>
      </c>
      <c r="I1020" s="90" t="s">
        <v>8850</v>
      </c>
      <c r="J1020" s="94" t="s">
        <v>10370</v>
      </c>
      <c r="K1020" s="94" t="s">
        <v>11888</v>
      </c>
      <c r="L1020" s="29" t="s">
        <v>13408</v>
      </c>
      <c r="M1020" s="30">
        <v>1</v>
      </c>
    </row>
    <row r="1021" spans="1:13" ht="24.9" customHeight="1" x14ac:dyDescent="0.3">
      <c r="A1021" s="25" t="s">
        <v>3935</v>
      </c>
      <c r="B1021" s="26" t="s">
        <v>3929</v>
      </c>
      <c r="C1021" s="26" t="s">
        <v>32</v>
      </c>
      <c r="D1021" s="26">
        <v>1</v>
      </c>
      <c r="E1021" s="27">
        <v>0</v>
      </c>
      <c r="F1021" s="28">
        <v>62.37</v>
      </c>
      <c r="G1021" s="27">
        <v>1.2168002624964501E-6</v>
      </c>
      <c r="H1021" s="26">
        <v>2</v>
      </c>
      <c r="I1021" s="90" t="s">
        <v>8764</v>
      </c>
      <c r="J1021" s="94" t="s">
        <v>10284</v>
      </c>
      <c r="K1021" s="94" t="s">
        <v>11802</v>
      </c>
      <c r="L1021" s="29" t="s">
        <v>13322</v>
      </c>
      <c r="M1021" s="30">
        <v>1</v>
      </c>
    </row>
    <row r="1022" spans="1:13" ht="24.9" customHeight="1" x14ac:dyDescent="0.3">
      <c r="A1022" s="25" t="s">
        <v>4662</v>
      </c>
      <c r="B1022" s="26" t="s">
        <v>4645</v>
      </c>
      <c r="C1022" s="26" t="s">
        <v>123</v>
      </c>
      <c r="D1022" s="26">
        <v>1</v>
      </c>
      <c r="E1022" s="27">
        <v>0</v>
      </c>
      <c r="F1022" s="28">
        <v>26.69</v>
      </c>
      <c r="G1022" s="27">
        <v>3.0000468415680801E-3</v>
      </c>
      <c r="H1022" s="26">
        <v>2</v>
      </c>
      <c r="I1022" s="90" t="s">
        <v>7880</v>
      </c>
      <c r="J1022" s="94" t="s">
        <v>9398</v>
      </c>
      <c r="K1022" s="94" t="s">
        <v>10918</v>
      </c>
      <c r="L1022" s="29" t="s">
        <v>12436</v>
      </c>
      <c r="M1022" s="30">
        <v>1</v>
      </c>
    </row>
    <row r="1023" spans="1:13" ht="24.9" customHeight="1" x14ac:dyDescent="0.3">
      <c r="A1023" s="31" t="s">
        <v>3321</v>
      </c>
      <c r="B1023" s="32" t="s">
        <v>3314</v>
      </c>
      <c r="C1023" s="32" t="s">
        <v>3323</v>
      </c>
      <c r="D1023" s="32">
        <v>1</v>
      </c>
      <c r="E1023" s="33">
        <v>0</v>
      </c>
      <c r="F1023" s="34">
        <v>62.3</v>
      </c>
      <c r="G1023" s="33">
        <v>6.1828583812336903E-7</v>
      </c>
      <c r="H1023" s="32">
        <v>2</v>
      </c>
      <c r="I1023" s="91" t="s">
        <v>8762</v>
      </c>
      <c r="J1023" s="95" t="s">
        <v>10282</v>
      </c>
      <c r="K1023" s="95" t="s">
        <v>11800</v>
      </c>
      <c r="L1023" s="35" t="s">
        <v>13320</v>
      </c>
      <c r="M1023" s="36">
        <v>1</v>
      </c>
    </row>
    <row r="1024" spans="1:13" ht="24.9" customHeight="1" x14ac:dyDescent="0.3">
      <c r="A1024" s="25" t="s">
        <v>6315</v>
      </c>
      <c r="B1024" s="26" t="s">
        <v>6313</v>
      </c>
      <c r="C1024" s="26" t="s">
        <v>32</v>
      </c>
      <c r="D1024" s="26">
        <v>1</v>
      </c>
      <c r="E1024" s="27">
        <v>0</v>
      </c>
      <c r="F1024" s="28">
        <v>71.22</v>
      </c>
      <c r="G1024" s="27">
        <v>1.58569367809741E-7</v>
      </c>
      <c r="H1024" s="26">
        <v>2</v>
      </c>
      <c r="I1024" s="90" t="s">
        <v>8847</v>
      </c>
      <c r="J1024" s="94" t="s">
        <v>10367</v>
      </c>
      <c r="K1024" s="94" t="s">
        <v>11885</v>
      </c>
      <c r="L1024" s="29" t="s">
        <v>13405</v>
      </c>
      <c r="M1024" s="30">
        <v>1</v>
      </c>
    </row>
    <row r="1025" spans="1:13" ht="24.9" customHeight="1" x14ac:dyDescent="0.3">
      <c r="A1025" s="25" t="s">
        <v>5812</v>
      </c>
      <c r="B1025" s="26" t="s">
        <v>5807</v>
      </c>
      <c r="C1025" s="26" t="s">
        <v>20</v>
      </c>
      <c r="D1025" s="26">
        <v>1</v>
      </c>
      <c r="E1025" s="27">
        <v>2E-3</v>
      </c>
      <c r="F1025" s="28">
        <v>19.25</v>
      </c>
      <c r="G1025" s="27">
        <v>1.1856868528308299E-2</v>
      </c>
      <c r="H1025" s="26">
        <v>2</v>
      </c>
      <c r="I1025" s="90" t="s">
        <v>7602</v>
      </c>
      <c r="J1025" s="94" t="s">
        <v>9120</v>
      </c>
      <c r="K1025" s="94" t="s">
        <v>10640</v>
      </c>
      <c r="L1025" s="29" t="s">
        <v>12158</v>
      </c>
      <c r="M1025" s="30">
        <v>1</v>
      </c>
    </row>
    <row r="1026" spans="1:13" ht="24.9" customHeight="1" x14ac:dyDescent="0.3">
      <c r="A1026" s="25" t="s">
        <v>3341</v>
      </c>
      <c r="B1026" s="26" t="s">
        <v>3327</v>
      </c>
      <c r="C1026" s="26" t="s">
        <v>3343</v>
      </c>
      <c r="D1026" s="26">
        <v>1</v>
      </c>
      <c r="E1026" s="27">
        <v>0</v>
      </c>
      <c r="F1026" s="28">
        <v>27.45</v>
      </c>
      <c r="G1026" s="27">
        <v>1.97875800664167E-3</v>
      </c>
      <c r="H1026" s="26">
        <v>3</v>
      </c>
      <c r="I1026" s="90" t="s">
        <v>7906</v>
      </c>
      <c r="J1026" s="94" t="s">
        <v>9424</v>
      </c>
      <c r="K1026" s="94" t="s">
        <v>10944</v>
      </c>
      <c r="L1026" s="29" t="s">
        <v>12462</v>
      </c>
      <c r="M1026" s="30">
        <v>1</v>
      </c>
    </row>
    <row r="1027" spans="1:13" ht="24.9" customHeight="1" x14ac:dyDescent="0.3">
      <c r="A1027" s="25" t="s">
        <v>5827</v>
      </c>
      <c r="B1027" s="26" t="s">
        <v>5818</v>
      </c>
      <c r="C1027" s="26" t="s">
        <v>454</v>
      </c>
      <c r="D1027" s="26">
        <v>1</v>
      </c>
      <c r="E1027" s="27">
        <v>0</v>
      </c>
      <c r="F1027" s="28">
        <v>45.18</v>
      </c>
      <c r="G1027" s="27">
        <v>7.7364225196953899E-5</v>
      </c>
      <c r="H1027" s="26">
        <v>2</v>
      </c>
      <c r="I1027" s="90" t="s">
        <v>8455</v>
      </c>
      <c r="J1027" s="94" t="s">
        <v>9973</v>
      </c>
      <c r="K1027" s="94" t="s">
        <v>11493</v>
      </c>
      <c r="L1027" s="29" t="s">
        <v>13011</v>
      </c>
      <c r="M1027" s="30">
        <v>1</v>
      </c>
    </row>
    <row r="1028" spans="1:13" ht="24.9" customHeight="1" x14ac:dyDescent="0.3">
      <c r="A1028" s="25" t="s">
        <v>893</v>
      </c>
      <c r="B1028" s="26" t="s">
        <v>874</v>
      </c>
      <c r="C1028" s="26" t="s">
        <v>56</v>
      </c>
      <c r="D1028" s="26">
        <v>1</v>
      </c>
      <c r="E1028" s="27">
        <v>0</v>
      </c>
      <c r="F1028" s="28">
        <v>56.07</v>
      </c>
      <c r="G1028" s="27">
        <v>2.4658690197746802E-6</v>
      </c>
      <c r="H1028" s="26">
        <v>2</v>
      </c>
      <c r="I1028" s="90" t="s">
        <v>8679</v>
      </c>
      <c r="J1028" s="94" t="s">
        <v>10198</v>
      </c>
      <c r="K1028" s="94" t="s">
        <v>11717</v>
      </c>
      <c r="L1028" s="29" t="s">
        <v>13236</v>
      </c>
      <c r="M1028" s="30">
        <v>1</v>
      </c>
    </row>
    <row r="1029" spans="1:13" ht="24.9" customHeight="1" x14ac:dyDescent="0.3">
      <c r="A1029" s="25" t="s">
        <v>4696</v>
      </c>
      <c r="B1029" s="26" t="s">
        <v>4692</v>
      </c>
      <c r="C1029" s="26" t="s">
        <v>136</v>
      </c>
      <c r="D1029" s="26">
        <v>1</v>
      </c>
      <c r="E1029" s="27">
        <v>0</v>
      </c>
      <c r="F1029" s="28">
        <v>26.79</v>
      </c>
      <c r="G1029" s="27">
        <v>2.3035237014359801E-3</v>
      </c>
      <c r="H1029" s="26">
        <v>2</v>
      </c>
      <c r="I1029" s="90" t="s">
        <v>7883</v>
      </c>
      <c r="J1029" s="94" t="s">
        <v>9401</v>
      </c>
      <c r="K1029" s="94" t="s">
        <v>10921</v>
      </c>
      <c r="L1029" s="29" t="s">
        <v>12439</v>
      </c>
      <c r="M1029" s="30">
        <v>1</v>
      </c>
    </row>
    <row r="1030" spans="1:13" ht="24.9" customHeight="1" x14ac:dyDescent="0.3">
      <c r="A1030" s="25" t="s">
        <v>2397</v>
      </c>
      <c r="B1030" s="26" t="s">
        <v>2383</v>
      </c>
      <c r="C1030" s="26" t="s">
        <v>32</v>
      </c>
      <c r="D1030" s="26">
        <v>1</v>
      </c>
      <c r="E1030" s="27">
        <v>1E-3</v>
      </c>
      <c r="F1030" s="28">
        <v>19.989999999999998</v>
      </c>
      <c r="G1030" s="27">
        <v>9.9993093481637197E-3</v>
      </c>
      <c r="H1030" s="26">
        <v>2</v>
      </c>
      <c r="I1030" s="90" t="s">
        <v>7636</v>
      </c>
      <c r="J1030" s="94" t="s">
        <v>9154</v>
      </c>
      <c r="K1030" s="94" t="s">
        <v>10674</v>
      </c>
      <c r="L1030" s="29" t="s">
        <v>12192</v>
      </c>
      <c r="M1030" s="30">
        <v>1</v>
      </c>
    </row>
    <row r="1031" spans="1:13" ht="24.9" customHeight="1" x14ac:dyDescent="0.3">
      <c r="A1031" s="25" t="s">
        <v>2395</v>
      </c>
      <c r="B1031" s="26" t="s">
        <v>2383</v>
      </c>
      <c r="C1031" s="26" t="s">
        <v>20</v>
      </c>
      <c r="D1031" s="26">
        <v>1</v>
      </c>
      <c r="E1031" s="27">
        <v>0</v>
      </c>
      <c r="F1031" s="28">
        <v>29.73</v>
      </c>
      <c r="G1031" s="27">
        <v>1.54300737642526E-3</v>
      </c>
      <c r="H1031" s="26">
        <v>2</v>
      </c>
      <c r="I1031" s="90" t="s">
        <v>7995</v>
      </c>
      <c r="J1031" s="94" t="s">
        <v>9513</v>
      </c>
      <c r="K1031" s="94" t="s">
        <v>11033</v>
      </c>
      <c r="L1031" s="29" t="s">
        <v>12551</v>
      </c>
      <c r="M1031" s="30">
        <v>1</v>
      </c>
    </row>
    <row r="1032" spans="1:13" ht="24.9" customHeight="1" x14ac:dyDescent="0.3">
      <c r="A1032" s="25" t="s">
        <v>2013</v>
      </c>
      <c r="B1032" s="26" t="s">
        <v>2002</v>
      </c>
      <c r="C1032" s="26" t="s">
        <v>38</v>
      </c>
      <c r="D1032" s="26">
        <v>1</v>
      </c>
      <c r="E1032" s="27">
        <v>0</v>
      </c>
      <c r="F1032" s="28">
        <v>50.75</v>
      </c>
      <c r="G1032" s="27">
        <v>1.00967416997423E-5</v>
      </c>
      <c r="H1032" s="26">
        <v>2</v>
      </c>
      <c r="I1032" s="90" t="s">
        <v>8583</v>
      </c>
      <c r="J1032" s="94" t="s">
        <v>10102</v>
      </c>
      <c r="K1032" s="94" t="s">
        <v>11621</v>
      </c>
      <c r="L1032" s="29" t="s">
        <v>13140</v>
      </c>
      <c r="M1032" s="30">
        <v>1</v>
      </c>
    </row>
    <row r="1033" spans="1:13" ht="24.9" customHeight="1" x14ac:dyDescent="0.3">
      <c r="A1033" s="25" t="s">
        <v>1521</v>
      </c>
      <c r="B1033" s="26" t="s">
        <v>1513</v>
      </c>
      <c r="C1033" s="26" t="s">
        <v>114</v>
      </c>
      <c r="D1033" s="26">
        <v>1</v>
      </c>
      <c r="E1033" s="27">
        <v>0</v>
      </c>
      <c r="F1033" s="28">
        <v>47.02</v>
      </c>
      <c r="G1033" s="27">
        <v>2.0853996632252402E-5</v>
      </c>
      <c r="H1033" s="26">
        <v>2</v>
      </c>
      <c r="I1033" s="90" t="s">
        <v>8496</v>
      </c>
      <c r="J1033" s="94" t="s">
        <v>10014</v>
      </c>
      <c r="K1033" s="94" t="s">
        <v>11534</v>
      </c>
      <c r="L1033" s="29" t="s">
        <v>13052</v>
      </c>
      <c r="M1033" s="30">
        <v>1</v>
      </c>
    </row>
    <row r="1034" spans="1:13" ht="24.9" customHeight="1" x14ac:dyDescent="0.3">
      <c r="A1034" s="31" t="s">
        <v>3876</v>
      </c>
      <c r="B1034" s="32" t="s">
        <v>3870</v>
      </c>
      <c r="C1034" s="32" t="s">
        <v>114</v>
      </c>
      <c r="D1034" s="32">
        <v>1</v>
      </c>
      <c r="E1034" s="33">
        <v>0</v>
      </c>
      <c r="F1034" s="34">
        <v>49.31</v>
      </c>
      <c r="G1034" s="33">
        <v>1.23080513382554E-5</v>
      </c>
      <c r="H1034" s="32">
        <v>2</v>
      </c>
      <c r="I1034" s="91" t="s">
        <v>8550</v>
      </c>
      <c r="J1034" s="95" t="s">
        <v>10068</v>
      </c>
      <c r="K1034" s="95" t="s">
        <v>11588</v>
      </c>
      <c r="L1034" s="35" t="s">
        <v>13106</v>
      </c>
      <c r="M1034" s="30">
        <v>1</v>
      </c>
    </row>
    <row r="1035" spans="1:13" ht="24.9" customHeight="1" x14ac:dyDescent="0.3">
      <c r="A1035" s="25" t="s">
        <v>3882</v>
      </c>
      <c r="B1035" s="26" t="s">
        <v>3870</v>
      </c>
      <c r="C1035" s="26" t="s">
        <v>371</v>
      </c>
      <c r="D1035" s="26">
        <v>1</v>
      </c>
      <c r="E1035" s="27">
        <v>0</v>
      </c>
      <c r="F1035" s="28">
        <v>40.51</v>
      </c>
      <c r="G1035" s="27">
        <v>8.8709474044508299E-5</v>
      </c>
      <c r="H1035" s="26">
        <v>2</v>
      </c>
      <c r="I1035" s="90" t="s">
        <v>8352</v>
      </c>
      <c r="J1035" s="94" t="s">
        <v>9870</v>
      </c>
      <c r="K1035" s="94" t="s">
        <v>11390</v>
      </c>
      <c r="L1035" s="29" t="s">
        <v>12908</v>
      </c>
      <c r="M1035" s="30">
        <v>1</v>
      </c>
    </row>
    <row r="1036" spans="1:13" ht="24.9" customHeight="1" x14ac:dyDescent="0.3">
      <c r="A1036" s="31" t="s">
        <v>565</v>
      </c>
      <c r="B1036" s="32" t="s">
        <v>558</v>
      </c>
      <c r="C1036" s="32" t="s">
        <v>114</v>
      </c>
      <c r="D1036" s="32">
        <v>1</v>
      </c>
      <c r="E1036" s="33">
        <v>1E-3</v>
      </c>
      <c r="F1036" s="34">
        <v>40.5</v>
      </c>
      <c r="G1036" s="33">
        <v>8.8913970501946094E-5</v>
      </c>
      <c r="H1036" s="32">
        <v>2</v>
      </c>
      <c r="I1036" s="91" t="s">
        <v>8351</v>
      </c>
      <c r="J1036" s="95" t="s">
        <v>9869</v>
      </c>
      <c r="K1036" s="95" t="s">
        <v>11389</v>
      </c>
      <c r="L1036" s="35" t="s">
        <v>12907</v>
      </c>
      <c r="M1036" s="36">
        <v>1</v>
      </c>
    </row>
    <row r="1037" spans="1:13" ht="24.9" customHeight="1" x14ac:dyDescent="0.3">
      <c r="A1037" s="31" t="s">
        <v>891</v>
      </c>
      <c r="B1037" s="32" t="s">
        <v>874</v>
      </c>
      <c r="C1037" s="32" t="s">
        <v>371</v>
      </c>
      <c r="D1037" s="32">
        <v>1</v>
      </c>
      <c r="E1037" s="33">
        <v>1E-3</v>
      </c>
      <c r="F1037" s="34">
        <v>38.200000000000003</v>
      </c>
      <c r="G1037" s="33">
        <v>2.3460199350761201E-4</v>
      </c>
      <c r="H1037" s="32">
        <v>2</v>
      </c>
      <c r="I1037" s="91" t="s">
        <v>8283</v>
      </c>
      <c r="J1037" s="95" t="s">
        <v>9801</v>
      </c>
      <c r="K1037" s="95" t="s">
        <v>11321</v>
      </c>
      <c r="L1037" s="35" t="s">
        <v>12839</v>
      </c>
      <c r="M1037" s="36">
        <v>1</v>
      </c>
    </row>
    <row r="1038" spans="1:13" ht="24.9" customHeight="1" x14ac:dyDescent="0.3">
      <c r="A1038" s="25" t="s">
        <v>2492</v>
      </c>
      <c r="B1038" s="26" t="s">
        <v>2490</v>
      </c>
      <c r="C1038" s="26" t="s">
        <v>404</v>
      </c>
      <c r="D1038" s="26">
        <v>1</v>
      </c>
      <c r="E1038" s="27">
        <v>0</v>
      </c>
      <c r="F1038" s="28">
        <v>21.15</v>
      </c>
      <c r="G1038" s="27">
        <v>1.1126741595746399E-2</v>
      </c>
      <c r="H1038" s="26">
        <v>3</v>
      </c>
      <c r="I1038" s="90" t="s">
        <v>7681</v>
      </c>
      <c r="J1038" s="94" t="s">
        <v>9199</v>
      </c>
      <c r="K1038" s="94" t="s">
        <v>10719</v>
      </c>
      <c r="L1038" s="29" t="s">
        <v>12237</v>
      </c>
      <c r="M1038" s="30">
        <v>1</v>
      </c>
    </row>
    <row r="1039" spans="1:13" ht="24.9" customHeight="1" x14ac:dyDescent="0.3">
      <c r="A1039" s="25" t="s">
        <v>1213</v>
      </c>
      <c r="B1039" s="26" t="s">
        <v>1211</v>
      </c>
      <c r="C1039" s="26" t="s">
        <v>35</v>
      </c>
      <c r="D1039" s="26">
        <v>1</v>
      </c>
      <c r="E1039" s="27">
        <v>5.0000000000000001E-3</v>
      </c>
      <c r="F1039" s="28">
        <v>17.39</v>
      </c>
      <c r="G1039" s="27">
        <v>1.8195751806360402E-2</v>
      </c>
      <c r="H1039" s="26">
        <v>2</v>
      </c>
      <c r="I1039" s="90" t="s">
        <v>7528</v>
      </c>
      <c r="J1039" s="94" t="s">
        <v>9046</v>
      </c>
      <c r="K1039" s="94" t="s">
        <v>10566</v>
      </c>
      <c r="L1039" s="29" t="s">
        <v>12084</v>
      </c>
      <c r="M1039" s="30">
        <v>1</v>
      </c>
    </row>
    <row r="1040" spans="1:13" ht="24.9" customHeight="1" x14ac:dyDescent="0.3">
      <c r="A1040" s="25" t="s">
        <v>2322</v>
      </c>
      <c r="B1040" s="26" t="s">
        <v>2321</v>
      </c>
      <c r="C1040" s="26" t="s">
        <v>35</v>
      </c>
      <c r="D1040" s="26">
        <v>1</v>
      </c>
      <c r="E1040" s="27">
        <v>4.0000000000000001E-3</v>
      </c>
      <c r="F1040" s="28">
        <v>25.46</v>
      </c>
      <c r="G1040" s="27">
        <v>5.54669915952344E-3</v>
      </c>
      <c r="H1040" s="26">
        <v>2</v>
      </c>
      <c r="I1040" s="90" t="s">
        <v>7843</v>
      </c>
      <c r="J1040" s="94" t="s">
        <v>9361</v>
      </c>
      <c r="K1040" s="94" t="s">
        <v>10881</v>
      </c>
      <c r="L1040" s="29" t="s">
        <v>12399</v>
      </c>
      <c r="M1040" s="30">
        <v>1</v>
      </c>
    </row>
    <row r="1041" spans="1:13" ht="24.9" customHeight="1" x14ac:dyDescent="0.3">
      <c r="A1041" s="25" t="s">
        <v>6922</v>
      </c>
      <c r="B1041" s="26" t="s">
        <v>6913</v>
      </c>
      <c r="C1041" s="26" t="s">
        <v>35</v>
      </c>
      <c r="D1041" s="26">
        <v>1</v>
      </c>
      <c r="E1041" s="27">
        <v>0</v>
      </c>
      <c r="F1041" s="28">
        <v>29.78</v>
      </c>
      <c r="G1041" s="27">
        <v>1.7357370918083201E-3</v>
      </c>
      <c r="H1041" s="26">
        <v>2</v>
      </c>
      <c r="I1041" s="90" t="s">
        <v>7996</v>
      </c>
      <c r="J1041" s="94" t="s">
        <v>9514</v>
      </c>
      <c r="K1041" s="94" t="s">
        <v>11034</v>
      </c>
      <c r="L1041" s="29" t="s">
        <v>12552</v>
      </c>
      <c r="M1041" s="30">
        <v>1</v>
      </c>
    </row>
    <row r="1042" spans="1:13" ht="24.9" customHeight="1" x14ac:dyDescent="0.3">
      <c r="A1042" s="25" t="s">
        <v>6438</v>
      </c>
      <c r="B1042" s="26" t="s">
        <v>6436</v>
      </c>
      <c r="C1042" s="26" t="s">
        <v>20</v>
      </c>
      <c r="D1042" s="26">
        <v>1</v>
      </c>
      <c r="E1042" s="27">
        <v>0</v>
      </c>
      <c r="F1042" s="28">
        <v>20.56</v>
      </c>
      <c r="G1042" s="27">
        <v>8.7694025092088096E-3</v>
      </c>
      <c r="H1042" s="26">
        <v>3</v>
      </c>
      <c r="I1042" s="90" t="s">
        <v>7663</v>
      </c>
      <c r="J1042" s="94" t="s">
        <v>9181</v>
      </c>
      <c r="K1042" s="94" t="s">
        <v>10701</v>
      </c>
      <c r="L1042" s="29" t="s">
        <v>12219</v>
      </c>
      <c r="M1042" s="30">
        <v>1</v>
      </c>
    </row>
    <row r="1043" spans="1:13" ht="24.9" customHeight="1" x14ac:dyDescent="0.3">
      <c r="A1043" s="25" t="s">
        <v>5897</v>
      </c>
      <c r="B1043" s="26" t="s">
        <v>5893</v>
      </c>
      <c r="C1043" s="26" t="s">
        <v>114</v>
      </c>
      <c r="D1043" s="26">
        <v>1</v>
      </c>
      <c r="E1043" s="27">
        <v>1E-3</v>
      </c>
      <c r="F1043" s="28">
        <v>32.97</v>
      </c>
      <c r="G1043" s="27">
        <v>6.8129275171076396E-4</v>
      </c>
      <c r="H1043" s="26">
        <v>2</v>
      </c>
      <c r="I1043" s="90" t="s">
        <v>8117</v>
      </c>
      <c r="J1043" s="94" t="s">
        <v>9635</v>
      </c>
      <c r="K1043" s="94" t="s">
        <v>11155</v>
      </c>
      <c r="L1043" s="29" t="s">
        <v>12673</v>
      </c>
      <c r="M1043" s="30">
        <v>1</v>
      </c>
    </row>
    <row r="1044" spans="1:13" ht="24.9" customHeight="1" x14ac:dyDescent="0.3">
      <c r="A1044" s="25" t="s">
        <v>3362</v>
      </c>
      <c r="B1044" s="26" t="s">
        <v>3355</v>
      </c>
      <c r="C1044" s="26" t="s">
        <v>32</v>
      </c>
      <c r="D1044" s="26">
        <v>1</v>
      </c>
      <c r="E1044" s="27">
        <v>0</v>
      </c>
      <c r="F1044" s="28">
        <v>34.799999999999997</v>
      </c>
      <c r="G1044" s="27">
        <v>3.3034672400379802E-4</v>
      </c>
      <c r="H1044" s="26">
        <v>2</v>
      </c>
      <c r="I1044" s="90" t="s">
        <v>8185</v>
      </c>
      <c r="J1044" s="94" t="s">
        <v>9703</v>
      </c>
      <c r="K1044" s="94" t="s">
        <v>11223</v>
      </c>
      <c r="L1044" s="29" t="s">
        <v>12741</v>
      </c>
      <c r="M1044" s="30">
        <v>1</v>
      </c>
    </row>
    <row r="1045" spans="1:13" ht="24.9" customHeight="1" x14ac:dyDescent="0.3">
      <c r="A1045" s="25" t="s">
        <v>350</v>
      </c>
      <c r="B1045" s="26" t="s">
        <v>349</v>
      </c>
      <c r="C1045" s="26" t="s">
        <v>38</v>
      </c>
      <c r="D1045" s="26">
        <v>1</v>
      </c>
      <c r="E1045" s="27">
        <v>0</v>
      </c>
      <c r="F1045" s="28">
        <v>34.22</v>
      </c>
      <c r="G1045" s="27">
        <v>5.6766387707564002E-4</v>
      </c>
      <c r="H1045" s="26">
        <v>2</v>
      </c>
      <c r="I1045" s="90" t="s">
        <v>8162</v>
      </c>
      <c r="J1045" s="94" t="s">
        <v>9680</v>
      </c>
      <c r="K1045" s="94" t="s">
        <v>11200</v>
      </c>
      <c r="L1045" s="29" t="s">
        <v>12718</v>
      </c>
      <c r="M1045" s="30">
        <v>1</v>
      </c>
    </row>
    <row r="1046" spans="1:13" ht="24.9" customHeight="1" x14ac:dyDescent="0.3">
      <c r="A1046" s="25" t="s">
        <v>1961</v>
      </c>
      <c r="B1046" s="26" t="s">
        <v>1955</v>
      </c>
      <c r="C1046" s="26" t="s">
        <v>1963</v>
      </c>
      <c r="D1046" s="26">
        <v>1</v>
      </c>
      <c r="E1046" s="27">
        <v>0</v>
      </c>
      <c r="F1046" s="28">
        <v>36.08</v>
      </c>
      <c r="G1046" s="27">
        <v>2.46019767840726E-4</v>
      </c>
      <c r="H1046" s="26">
        <v>2</v>
      </c>
      <c r="I1046" s="90" t="s">
        <v>8228</v>
      </c>
      <c r="J1046" s="94" t="s">
        <v>9746</v>
      </c>
      <c r="K1046" s="94" t="s">
        <v>11266</v>
      </c>
      <c r="L1046" s="29" t="s">
        <v>12784</v>
      </c>
      <c r="M1046" s="30">
        <v>1</v>
      </c>
    </row>
    <row r="1047" spans="1:13" ht="24.9" customHeight="1" x14ac:dyDescent="0.3">
      <c r="A1047" s="25" t="s">
        <v>6993</v>
      </c>
      <c r="B1047" s="26" t="s">
        <v>6985</v>
      </c>
      <c r="C1047" s="26" t="s">
        <v>6995</v>
      </c>
      <c r="D1047" s="26">
        <v>1</v>
      </c>
      <c r="E1047" s="27">
        <v>0</v>
      </c>
      <c r="F1047" s="28">
        <v>53.18</v>
      </c>
      <c r="G1047" s="27">
        <v>4.7970031575796699E-6</v>
      </c>
      <c r="H1047" s="26">
        <v>2</v>
      </c>
      <c r="I1047" s="90" t="s">
        <v>8635</v>
      </c>
      <c r="J1047" s="94" t="s">
        <v>10154</v>
      </c>
      <c r="K1047" s="94" t="s">
        <v>11673</v>
      </c>
      <c r="L1047" s="29" t="s">
        <v>13192</v>
      </c>
      <c r="M1047" s="30">
        <v>1</v>
      </c>
    </row>
    <row r="1048" spans="1:13" ht="24.9" customHeight="1" x14ac:dyDescent="0.3">
      <c r="A1048" s="25" t="s">
        <v>5616</v>
      </c>
      <c r="B1048" s="26" t="s">
        <v>5615</v>
      </c>
      <c r="C1048" s="26" t="s">
        <v>371</v>
      </c>
      <c r="D1048" s="26">
        <v>1</v>
      </c>
      <c r="E1048" s="27">
        <v>1E-3</v>
      </c>
      <c r="F1048" s="28">
        <v>21.8</v>
      </c>
      <c r="G1048" s="27">
        <v>6.5912836927820304E-3</v>
      </c>
      <c r="H1048" s="26">
        <v>2</v>
      </c>
      <c r="I1048" s="90" t="s">
        <v>7699</v>
      </c>
      <c r="J1048" s="94" t="s">
        <v>9217</v>
      </c>
      <c r="K1048" s="94" t="s">
        <v>10737</v>
      </c>
      <c r="L1048" s="29" t="s">
        <v>12255</v>
      </c>
      <c r="M1048" s="30">
        <v>1</v>
      </c>
    </row>
    <row r="1049" spans="1:13" ht="24.9" customHeight="1" x14ac:dyDescent="0.3">
      <c r="A1049" s="25" t="s">
        <v>2264</v>
      </c>
      <c r="B1049" s="26" t="s">
        <v>2253</v>
      </c>
      <c r="C1049" s="26" t="s">
        <v>114</v>
      </c>
      <c r="D1049" s="26">
        <v>1</v>
      </c>
      <c r="E1049" s="27">
        <v>0</v>
      </c>
      <c r="F1049" s="28">
        <v>44.42</v>
      </c>
      <c r="G1049" s="27">
        <v>6.1439676648734201E-5</v>
      </c>
      <c r="H1049" s="26">
        <v>2</v>
      </c>
      <c r="I1049" s="90" t="s">
        <v>8442</v>
      </c>
      <c r="J1049" s="94" t="s">
        <v>9960</v>
      </c>
      <c r="K1049" s="94" t="s">
        <v>11480</v>
      </c>
      <c r="L1049" s="29" t="s">
        <v>12998</v>
      </c>
      <c r="M1049" s="30">
        <v>1</v>
      </c>
    </row>
    <row r="1050" spans="1:13" ht="24.9" customHeight="1" x14ac:dyDescent="0.3">
      <c r="A1050" s="25" t="s">
        <v>6697</v>
      </c>
      <c r="B1050" s="26" t="s">
        <v>6686</v>
      </c>
      <c r="C1050" s="26" t="s">
        <v>114</v>
      </c>
      <c r="D1050" s="26">
        <v>1</v>
      </c>
      <c r="E1050" s="27">
        <v>0</v>
      </c>
      <c r="F1050" s="28">
        <v>55.21</v>
      </c>
      <c r="G1050" s="27">
        <v>3.0058686874163899E-6</v>
      </c>
      <c r="H1050" s="26">
        <v>2</v>
      </c>
      <c r="I1050" s="90" t="s">
        <v>8668</v>
      </c>
      <c r="J1050" s="94" t="s">
        <v>10187</v>
      </c>
      <c r="K1050" s="94" t="s">
        <v>11706</v>
      </c>
      <c r="L1050" s="29" t="s">
        <v>13225</v>
      </c>
      <c r="M1050" s="30">
        <v>1</v>
      </c>
    </row>
    <row r="1051" spans="1:13" ht="24.9" customHeight="1" x14ac:dyDescent="0.3">
      <c r="A1051" s="25" t="s">
        <v>586</v>
      </c>
      <c r="B1051" s="26" t="s">
        <v>579</v>
      </c>
      <c r="C1051" s="26" t="s">
        <v>20</v>
      </c>
      <c r="D1051" s="26">
        <v>1</v>
      </c>
      <c r="E1051" s="27">
        <v>0</v>
      </c>
      <c r="F1051" s="28">
        <v>61.45</v>
      </c>
      <c r="G1051" s="27">
        <v>8.9517926276612602E-7</v>
      </c>
      <c r="H1051" s="26">
        <v>2</v>
      </c>
      <c r="I1051" s="90" t="s">
        <v>8754</v>
      </c>
      <c r="J1051" s="94" t="s">
        <v>10273</v>
      </c>
      <c r="K1051" s="94" t="s">
        <v>11792</v>
      </c>
      <c r="L1051" s="29" t="s">
        <v>13311</v>
      </c>
      <c r="M1051" s="30">
        <v>1</v>
      </c>
    </row>
    <row r="1052" spans="1:13" ht="24.9" customHeight="1" x14ac:dyDescent="0.3">
      <c r="A1052" s="25" t="s">
        <v>2687</v>
      </c>
      <c r="B1052" s="26" t="s">
        <v>2677</v>
      </c>
      <c r="C1052" s="26" t="s">
        <v>35</v>
      </c>
      <c r="D1052" s="26">
        <v>1</v>
      </c>
      <c r="E1052" s="27">
        <v>0</v>
      </c>
      <c r="F1052" s="28">
        <v>32.200000000000003</v>
      </c>
      <c r="G1052" s="27">
        <v>8.1345544120038301E-4</v>
      </c>
      <c r="H1052" s="26">
        <v>2</v>
      </c>
      <c r="I1052" s="90" t="s">
        <v>8084</v>
      </c>
      <c r="J1052" s="94" t="s">
        <v>9602</v>
      </c>
      <c r="K1052" s="94" t="s">
        <v>11122</v>
      </c>
      <c r="L1052" s="29" t="s">
        <v>12640</v>
      </c>
      <c r="M1052" s="30">
        <v>1</v>
      </c>
    </row>
    <row r="1053" spans="1:13" ht="24.9" customHeight="1" x14ac:dyDescent="0.3">
      <c r="A1053" s="25" t="s">
        <v>5913</v>
      </c>
      <c r="B1053" s="26" t="s">
        <v>5902</v>
      </c>
      <c r="C1053" s="26" t="s">
        <v>32</v>
      </c>
      <c r="D1053" s="26">
        <v>1</v>
      </c>
      <c r="E1053" s="27">
        <v>0</v>
      </c>
      <c r="F1053" s="28">
        <v>79.3</v>
      </c>
      <c r="G1053" s="27">
        <v>1.7036014546623199E-8</v>
      </c>
      <c r="H1053" s="26">
        <v>2</v>
      </c>
      <c r="I1053" s="90" t="s">
        <v>8900</v>
      </c>
      <c r="J1053" s="94" t="s">
        <v>10420</v>
      </c>
      <c r="K1053" s="94" t="s">
        <v>11938</v>
      </c>
      <c r="L1053" s="29" t="s">
        <v>13458</v>
      </c>
      <c r="M1053" s="30">
        <v>1</v>
      </c>
    </row>
    <row r="1054" spans="1:13" ht="24.9" customHeight="1" x14ac:dyDescent="0.3">
      <c r="A1054" s="25" t="s">
        <v>4818</v>
      </c>
      <c r="B1054" s="26" t="s">
        <v>4816</v>
      </c>
      <c r="C1054" s="26" t="s">
        <v>693</v>
      </c>
      <c r="D1054" s="26">
        <v>1</v>
      </c>
      <c r="E1054" s="27">
        <v>0</v>
      </c>
      <c r="F1054" s="28">
        <v>38.64</v>
      </c>
      <c r="G1054" s="27">
        <v>2.53029832735232E-4</v>
      </c>
      <c r="H1054" s="26">
        <v>2</v>
      </c>
      <c r="I1054" s="90" t="s">
        <v>8297</v>
      </c>
      <c r="J1054" s="94" t="s">
        <v>9815</v>
      </c>
      <c r="K1054" s="94" t="s">
        <v>11335</v>
      </c>
      <c r="L1054" s="29" t="s">
        <v>12853</v>
      </c>
      <c r="M1054" s="30">
        <v>1</v>
      </c>
    </row>
    <row r="1055" spans="1:13" ht="24.9" customHeight="1" x14ac:dyDescent="0.3">
      <c r="A1055" s="25" t="s">
        <v>5286</v>
      </c>
      <c r="B1055" s="26" t="s">
        <v>5270</v>
      </c>
      <c r="C1055" s="26" t="s">
        <v>114</v>
      </c>
      <c r="D1055" s="26">
        <v>1</v>
      </c>
      <c r="E1055" s="27">
        <v>0</v>
      </c>
      <c r="F1055" s="28">
        <v>90.8</v>
      </c>
      <c r="G1055" s="27">
        <v>1.41399841087454E-9</v>
      </c>
      <c r="H1055" s="26">
        <v>2</v>
      </c>
      <c r="I1055" s="90" t="s">
        <v>8930</v>
      </c>
      <c r="J1055" s="94" t="s">
        <v>10450</v>
      </c>
      <c r="K1055" s="94" t="s">
        <v>11968</v>
      </c>
      <c r="L1055" s="29" t="s">
        <v>13488</v>
      </c>
      <c r="M1055" s="30">
        <v>1</v>
      </c>
    </row>
    <row r="1056" spans="1:13" ht="24.9" customHeight="1" x14ac:dyDescent="0.3">
      <c r="A1056" s="25" t="s">
        <v>4360</v>
      </c>
      <c r="B1056" s="26" t="s">
        <v>4344</v>
      </c>
      <c r="C1056" s="26" t="s">
        <v>20</v>
      </c>
      <c r="D1056" s="26">
        <v>1</v>
      </c>
      <c r="E1056" s="27">
        <v>0</v>
      </c>
      <c r="F1056" s="28">
        <v>52.51</v>
      </c>
      <c r="G1056" s="27">
        <v>1.12209595206494E-5</v>
      </c>
      <c r="H1056" s="26">
        <v>2</v>
      </c>
      <c r="I1056" s="90" t="s">
        <v>8620</v>
      </c>
      <c r="J1056" s="94" t="s">
        <v>10139</v>
      </c>
      <c r="K1056" s="94" t="s">
        <v>11658</v>
      </c>
      <c r="L1056" s="29" t="s">
        <v>13177</v>
      </c>
      <c r="M1056" s="30">
        <v>1</v>
      </c>
    </row>
    <row r="1057" spans="1:13" ht="24.9" customHeight="1" x14ac:dyDescent="0.3">
      <c r="A1057" s="31" t="s">
        <v>4738</v>
      </c>
      <c r="B1057" s="32" t="s">
        <v>4731</v>
      </c>
      <c r="C1057" s="32" t="s">
        <v>114</v>
      </c>
      <c r="D1057" s="32">
        <v>1</v>
      </c>
      <c r="E1057" s="33">
        <v>0</v>
      </c>
      <c r="F1057" s="34">
        <v>72.87</v>
      </c>
      <c r="G1057" s="33">
        <v>6.7134128005369102E-8</v>
      </c>
      <c r="H1057" s="32">
        <v>2</v>
      </c>
      <c r="I1057" s="91" t="s">
        <v>8862</v>
      </c>
      <c r="J1057" s="95" t="s">
        <v>10382</v>
      </c>
      <c r="K1057" s="95" t="s">
        <v>11900</v>
      </c>
      <c r="L1057" s="35" t="s">
        <v>13420</v>
      </c>
      <c r="M1057" s="36">
        <v>1</v>
      </c>
    </row>
    <row r="1058" spans="1:13" ht="24.9" customHeight="1" x14ac:dyDescent="0.3">
      <c r="A1058" s="25" t="s">
        <v>4740</v>
      </c>
      <c r="B1058" s="26" t="s">
        <v>4731</v>
      </c>
      <c r="C1058" s="26" t="s">
        <v>479</v>
      </c>
      <c r="D1058" s="26">
        <v>1</v>
      </c>
      <c r="E1058" s="27">
        <v>0</v>
      </c>
      <c r="F1058" s="28">
        <v>16.850000000000001</v>
      </c>
      <c r="G1058" s="27">
        <v>2.9948012259252699E-2</v>
      </c>
      <c r="H1058" s="26">
        <v>3</v>
      </c>
      <c r="I1058" s="90" t="s">
        <v>7506</v>
      </c>
      <c r="J1058" s="94" t="s">
        <v>9024</v>
      </c>
      <c r="K1058" s="94" t="s">
        <v>10544</v>
      </c>
      <c r="L1058" s="29" t="s">
        <v>12062</v>
      </c>
      <c r="M1058" s="30">
        <v>1</v>
      </c>
    </row>
    <row r="1059" spans="1:13" ht="24.9" customHeight="1" x14ac:dyDescent="0.3">
      <c r="A1059" s="25" t="s">
        <v>2863</v>
      </c>
      <c r="B1059" s="26" t="s">
        <v>2862</v>
      </c>
      <c r="C1059" s="26" t="s">
        <v>2867</v>
      </c>
      <c r="D1059" s="26">
        <v>1</v>
      </c>
      <c r="E1059" s="27">
        <v>0</v>
      </c>
      <c r="F1059" s="28">
        <v>31.81</v>
      </c>
      <c r="G1059" s="27">
        <v>1.12059562191535E-3</v>
      </c>
      <c r="H1059" s="26">
        <v>3</v>
      </c>
      <c r="I1059" s="90" t="s">
        <v>8067</v>
      </c>
      <c r="J1059" s="94" t="s">
        <v>9585</v>
      </c>
      <c r="K1059" s="94" t="s">
        <v>11105</v>
      </c>
      <c r="L1059" s="29" t="s">
        <v>12623</v>
      </c>
      <c r="M1059" s="30">
        <v>1</v>
      </c>
    </row>
    <row r="1060" spans="1:13" ht="24.9" customHeight="1" x14ac:dyDescent="0.3">
      <c r="A1060" s="25" t="s">
        <v>4883</v>
      </c>
      <c r="B1060" s="26" t="s">
        <v>4877</v>
      </c>
      <c r="C1060" s="26" t="s">
        <v>371</v>
      </c>
      <c r="D1060" s="26">
        <v>1</v>
      </c>
      <c r="E1060" s="27">
        <v>0</v>
      </c>
      <c r="F1060" s="28">
        <v>29.63</v>
      </c>
      <c r="G1060" s="27">
        <v>1.41560912133346E-3</v>
      </c>
      <c r="H1060" s="26">
        <v>3</v>
      </c>
      <c r="I1060" s="90" t="s">
        <v>7990</v>
      </c>
      <c r="J1060" s="94" t="s">
        <v>9508</v>
      </c>
      <c r="K1060" s="94" t="s">
        <v>11028</v>
      </c>
      <c r="L1060" s="29" t="s">
        <v>12546</v>
      </c>
      <c r="M1060" s="30">
        <v>1</v>
      </c>
    </row>
    <row r="1061" spans="1:13" ht="24.9" customHeight="1" x14ac:dyDescent="0.3">
      <c r="A1061" s="25" t="s">
        <v>1401</v>
      </c>
      <c r="B1061" s="26" t="s">
        <v>1400</v>
      </c>
      <c r="C1061" s="26" t="s">
        <v>693</v>
      </c>
      <c r="D1061" s="26">
        <v>1</v>
      </c>
      <c r="E1061" s="27">
        <v>1E-3</v>
      </c>
      <c r="F1061" s="28">
        <v>28.66</v>
      </c>
      <c r="G1061" s="27">
        <v>1.35821963441954E-3</v>
      </c>
      <c r="H1061" s="26">
        <v>2</v>
      </c>
      <c r="I1061" s="90" t="s">
        <v>7954</v>
      </c>
      <c r="J1061" s="94" t="s">
        <v>9472</v>
      </c>
      <c r="K1061" s="94" t="s">
        <v>10992</v>
      </c>
      <c r="L1061" s="29" t="s">
        <v>12510</v>
      </c>
      <c r="M1061" s="30">
        <v>1</v>
      </c>
    </row>
    <row r="1062" spans="1:13" ht="24.9" customHeight="1" x14ac:dyDescent="0.3">
      <c r="A1062" s="25" t="s">
        <v>766</v>
      </c>
      <c r="B1062" s="26" t="s">
        <v>761</v>
      </c>
      <c r="C1062" s="26" t="s">
        <v>20</v>
      </c>
      <c r="D1062" s="26">
        <v>1</v>
      </c>
      <c r="E1062" s="27">
        <v>0</v>
      </c>
      <c r="F1062" s="28">
        <v>51.58</v>
      </c>
      <c r="G1062" s="27">
        <v>1.5638047145747899E-5</v>
      </c>
      <c r="H1062" s="26">
        <v>2</v>
      </c>
      <c r="I1062" s="90" t="s">
        <v>8599</v>
      </c>
      <c r="J1062" s="94" t="s">
        <v>10118</v>
      </c>
      <c r="K1062" s="94" t="s">
        <v>11637</v>
      </c>
      <c r="L1062" s="29" t="s">
        <v>13156</v>
      </c>
      <c r="M1062" s="30">
        <v>1</v>
      </c>
    </row>
    <row r="1063" spans="1:13" ht="24.9" customHeight="1" x14ac:dyDescent="0.3">
      <c r="A1063" s="25" t="s">
        <v>3682</v>
      </c>
      <c r="B1063" s="26" t="s">
        <v>3672</v>
      </c>
      <c r="C1063" s="26" t="s">
        <v>154</v>
      </c>
      <c r="D1063" s="26">
        <v>1</v>
      </c>
      <c r="E1063" s="27">
        <v>0</v>
      </c>
      <c r="F1063" s="28">
        <v>66.52</v>
      </c>
      <c r="G1063" s="27">
        <v>3.78833975375952E-7</v>
      </c>
      <c r="H1063" s="26">
        <v>2</v>
      </c>
      <c r="I1063" s="90" t="s">
        <v>8809</v>
      </c>
      <c r="J1063" s="94" t="s">
        <v>10329</v>
      </c>
      <c r="K1063" s="94" t="s">
        <v>11847</v>
      </c>
      <c r="L1063" s="29" t="s">
        <v>13367</v>
      </c>
      <c r="M1063" s="30">
        <v>1</v>
      </c>
    </row>
    <row r="1064" spans="1:13" ht="24.9" customHeight="1" x14ac:dyDescent="0.3">
      <c r="A1064" s="25" t="s">
        <v>4660</v>
      </c>
      <c r="B1064" s="26" t="s">
        <v>4645</v>
      </c>
      <c r="C1064" s="26" t="s">
        <v>56</v>
      </c>
      <c r="D1064" s="26">
        <v>1</v>
      </c>
      <c r="E1064" s="27">
        <v>0</v>
      </c>
      <c r="F1064" s="28">
        <v>44.42</v>
      </c>
      <c r="G1064" s="27">
        <v>5.2404430082743902E-5</v>
      </c>
      <c r="H1064" s="26">
        <v>2</v>
      </c>
      <c r="I1064" s="90" t="s">
        <v>8443</v>
      </c>
      <c r="J1064" s="94" t="s">
        <v>9961</v>
      </c>
      <c r="K1064" s="94" t="s">
        <v>11481</v>
      </c>
      <c r="L1064" s="29" t="s">
        <v>12999</v>
      </c>
      <c r="M1064" s="30">
        <v>1</v>
      </c>
    </row>
    <row r="1065" spans="1:13" ht="24.9" customHeight="1" x14ac:dyDescent="0.3">
      <c r="A1065" s="25" t="s">
        <v>5490</v>
      </c>
      <c r="B1065" s="26" t="s">
        <v>5483</v>
      </c>
      <c r="C1065" s="26" t="s">
        <v>38</v>
      </c>
      <c r="D1065" s="26">
        <v>1</v>
      </c>
      <c r="E1065" s="27">
        <v>0</v>
      </c>
      <c r="F1065" s="28">
        <v>45.05</v>
      </c>
      <c r="G1065" s="27">
        <v>3.1186741774120998E-5</v>
      </c>
      <c r="H1065" s="26">
        <v>2</v>
      </c>
      <c r="I1065" s="90" t="s">
        <v>8451</v>
      </c>
      <c r="J1065" s="94" t="s">
        <v>9969</v>
      </c>
      <c r="K1065" s="94" t="s">
        <v>11489</v>
      </c>
      <c r="L1065" s="29" t="s">
        <v>13007</v>
      </c>
      <c r="M1065" s="30">
        <v>1</v>
      </c>
    </row>
    <row r="1066" spans="1:13" ht="24.9" customHeight="1" x14ac:dyDescent="0.3">
      <c r="A1066" s="25" t="s">
        <v>1733</v>
      </c>
      <c r="B1066" s="26" t="s">
        <v>1726</v>
      </c>
      <c r="C1066" s="26" t="s">
        <v>35</v>
      </c>
      <c r="D1066" s="26">
        <v>1</v>
      </c>
      <c r="E1066" s="27">
        <v>2.4E-2</v>
      </c>
      <c r="F1066" s="28">
        <v>16.690000000000001</v>
      </c>
      <c r="G1066" s="27">
        <v>3.1071913716240799E-2</v>
      </c>
      <c r="H1066" s="26">
        <v>2</v>
      </c>
      <c r="I1066" s="90" t="s">
        <v>7497</v>
      </c>
      <c r="J1066" s="94" t="s">
        <v>9015</v>
      </c>
      <c r="K1066" s="94" t="s">
        <v>10535</v>
      </c>
      <c r="L1066" s="29" t="s">
        <v>12053</v>
      </c>
      <c r="M1066" s="30">
        <v>1</v>
      </c>
    </row>
    <row r="1067" spans="1:13" ht="24.9" customHeight="1" x14ac:dyDescent="0.3">
      <c r="A1067" s="25" t="s">
        <v>6086</v>
      </c>
      <c r="B1067" s="26" t="s">
        <v>6043</v>
      </c>
      <c r="C1067" s="26" t="s">
        <v>35</v>
      </c>
      <c r="D1067" s="26">
        <v>1</v>
      </c>
      <c r="E1067" s="27">
        <v>2E-3</v>
      </c>
      <c r="F1067" s="28">
        <v>30.51</v>
      </c>
      <c r="G1067" s="27">
        <v>1.0670413414295399E-3</v>
      </c>
      <c r="H1067" s="26">
        <v>2</v>
      </c>
      <c r="I1067" s="90" t="s">
        <v>8014</v>
      </c>
      <c r="J1067" s="94" t="s">
        <v>9532</v>
      </c>
      <c r="K1067" s="94" t="s">
        <v>11052</v>
      </c>
      <c r="L1067" s="29" t="s">
        <v>12570</v>
      </c>
      <c r="M1067" s="30">
        <v>1</v>
      </c>
    </row>
    <row r="1068" spans="1:13" ht="24.9" customHeight="1" x14ac:dyDescent="0.3">
      <c r="A1068" s="25" t="s">
        <v>4651</v>
      </c>
      <c r="B1068" s="26" t="s">
        <v>4645</v>
      </c>
      <c r="C1068" s="26" t="s">
        <v>32</v>
      </c>
      <c r="D1068" s="26">
        <v>1</v>
      </c>
      <c r="E1068" s="27">
        <v>0</v>
      </c>
      <c r="F1068" s="28">
        <v>94.53</v>
      </c>
      <c r="G1068" s="27">
        <v>4.5808213235523199E-10</v>
      </c>
      <c r="H1068" s="26">
        <v>2</v>
      </c>
      <c r="I1068" s="90" t="s">
        <v>8937</v>
      </c>
      <c r="J1068" s="94" t="s">
        <v>10457</v>
      </c>
      <c r="K1068" s="94" t="s">
        <v>11975</v>
      </c>
      <c r="L1068" s="29" t="s">
        <v>13495</v>
      </c>
      <c r="M1068" s="30">
        <v>1</v>
      </c>
    </row>
    <row r="1069" spans="1:13" ht="24.9" customHeight="1" x14ac:dyDescent="0.3">
      <c r="A1069" s="31" t="s">
        <v>5760</v>
      </c>
      <c r="B1069" s="32" t="s">
        <v>5755</v>
      </c>
      <c r="C1069" s="32" t="s">
        <v>114</v>
      </c>
      <c r="D1069" s="32">
        <v>1</v>
      </c>
      <c r="E1069" s="33">
        <v>0</v>
      </c>
      <c r="F1069" s="34">
        <v>99.58</v>
      </c>
      <c r="G1069" s="33">
        <v>1.1015393095414099E-10</v>
      </c>
      <c r="H1069" s="32">
        <v>2</v>
      </c>
      <c r="I1069" s="91" t="s">
        <v>8941</v>
      </c>
      <c r="J1069" s="95" t="s">
        <v>10461</v>
      </c>
      <c r="K1069" s="95" t="s">
        <v>11979</v>
      </c>
      <c r="L1069" s="35" t="s">
        <v>13499</v>
      </c>
      <c r="M1069" s="36">
        <v>1</v>
      </c>
    </row>
    <row r="1070" spans="1:13" ht="24.9" customHeight="1" x14ac:dyDescent="0.3">
      <c r="A1070" s="25" t="s">
        <v>889</v>
      </c>
      <c r="B1070" s="26" t="s">
        <v>874</v>
      </c>
      <c r="C1070" s="26" t="s">
        <v>56</v>
      </c>
      <c r="D1070" s="26">
        <v>1</v>
      </c>
      <c r="E1070" s="27">
        <v>0</v>
      </c>
      <c r="F1070" s="28">
        <v>59.35</v>
      </c>
      <c r="G1070" s="27">
        <v>1.16144861384034E-6</v>
      </c>
      <c r="H1070" s="26">
        <v>2</v>
      </c>
      <c r="I1070" s="90" t="s">
        <v>8724</v>
      </c>
      <c r="J1070" s="94" t="s">
        <v>10243</v>
      </c>
      <c r="K1070" s="94" t="s">
        <v>11762</v>
      </c>
      <c r="L1070" s="29" t="s">
        <v>13281</v>
      </c>
      <c r="M1070" s="30">
        <v>1</v>
      </c>
    </row>
    <row r="1071" spans="1:13" ht="24.9" customHeight="1" x14ac:dyDescent="0.3">
      <c r="A1071" s="31" t="s">
        <v>1563</v>
      </c>
      <c r="B1071" s="32" t="s">
        <v>1562</v>
      </c>
      <c r="C1071" s="32" t="s">
        <v>38</v>
      </c>
      <c r="D1071" s="32">
        <v>1</v>
      </c>
      <c r="E1071" s="33">
        <v>1.7999999999999999E-2</v>
      </c>
      <c r="F1071" s="34">
        <v>21.47</v>
      </c>
      <c r="G1071" s="33">
        <v>1.63956196929099E-2</v>
      </c>
      <c r="H1071" s="32">
        <v>2</v>
      </c>
      <c r="I1071" s="91" t="s">
        <v>7687</v>
      </c>
      <c r="J1071" s="95" t="s">
        <v>9205</v>
      </c>
      <c r="K1071" s="95" t="s">
        <v>10725</v>
      </c>
      <c r="L1071" s="35" t="s">
        <v>12243</v>
      </c>
      <c r="M1071" s="36">
        <v>1</v>
      </c>
    </row>
    <row r="1072" spans="1:13" ht="24.9" customHeight="1" x14ac:dyDescent="0.3">
      <c r="A1072" s="25" t="s">
        <v>1178</v>
      </c>
      <c r="B1072" s="26" t="s">
        <v>1176</v>
      </c>
      <c r="C1072" s="26" t="s">
        <v>38</v>
      </c>
      <c r="D1072" s="26">
        <v>1</v>
      </c>
      <c r="E1072" s="27">
        <v>0</v>
      </c>
      <c r="F1072" s="28">
        <v>31.4</v>
      </c>
      <c r="G1072" s="27">
        <v>1.5213155161574799E-3</v>
      </c>
      <c r="H1072" s="26">
        <v>2</v>
      </c>
      <c r="I1072" s="90" t="s">
        <v>8048</v>
      </c>
      <c r="J1072" s="94" t="s">
        <v>9566</v>
      </c>
      <c r="K1072" s="94" t="s">
        <v>11086</v>
      </c>
      <c r="L1072" s="29" t="s">
        <v>12604</v>
      </c>
      <c r="M1072" s="30">
        <v>1</v>
      </c>
    </row>
    <row r="1073" spans="1:13" ht="24.9" customHeight="1" x14ac:dyDescent="0.3">
      <c r="A1073" s="25" t="s">
        <v>7095</v>
      </c>
      <c r="B1073" s="26" t="s">
        <v>7094</v>
      </c>
      <c r="C1073" s="26" t="s">
        <v>38</v>
      </c>
      <c r="D1073" s="26">
        <v>1</v>
      </c>
      <c r="E1073" s="27">
        <v>0</v>
      </c>
      <c r="F1073" s="28">
        <v>34.69</v>
      </c>
      <c r="G1073" s="27">
        <v>3.3882075380533801E-4</v>
      </c>
      <c r="H1073" s="26">
        <v>2</v>
      </c>
      <c r="I1073" s="90" t="s">
        <v>8176</v>
      </c>
      <c r="J1073" s="94" t="s">
        <v>9694</v>
      </c>
      <c r="K1073" s="94" t="s">
        <v>11214</v>
      </c>
      <c r="L1073" s="29" t="s">
        <v>12732</v>
      </c>
      <c r="M1073" s="30">
        <v>1</v>
      </c>
    </row>
    <row r="1074" spans="1:13" ht="24.9" customHeight="1" x14ac:dyDescent="0.3">
      <c r="A1074" s="25" t="s">
        <v>3273</v>
      </c>
      <c r="B1074" s="26" t="s">
        <v>3264</v>
      </c>
      <c r="C1074" s="26" t="s">
        <v>32</v>
      </c>
      <c r="D1074" s="26">
        <v>1</v>
      </c>
      <c r="E1074" s="27">
        <v>0</v>
      </c>
      <c r="F1074" s="28">
        <v>19.829999999999998</v>
      </c>
      <c r="G1074" s="27">
        <v>1.9758483150752099E-2</v>
      </c>
      <c r="H1074" s="26">
        <v>3</v>
      </c>
      <c r="I1074" s="90" t="s">
        <v>7626</v>
      </c>
      <c r="J1074" s="94" t="s">
        <v>9144</v>
      </c>
      <c r="K1074" s="94" t="s">
        <v>10664</v>
      </c>
      <c r="L1074" s="29" t="s">
        <v>12182</v>
      </c>
      <c r="M1074" s="30">
        <v>2</v>
      </c>
    </row>
    <row r="1075" spans="1:13" ht="24.9" customHeight="1" x14ac:dyDescent="0.3">
      <c r="A1075" s="25" t="s">
        <v>4952</v>
      </c>
      <c r="B1075" s="26" t="s">
        <v>4945</v>
      </c>
      <c r="C1075" s="26" t="s">
        <v>35</v>
      </c>
      <c r="D1075" s="26">
        <v>1</v>
      </c>
      <c r="E1075" s="27">
        <v>2E-3</v>
      </c>
      <c r="F1075" s="28">
        <v>26.74</v>
      </c>
      <c r="G1075" s="27">
        <v>4.1308042137345796E-3</v>
      </c>
      <c r="H1075" s="26">
        <v>2</v>
      </c>
      <c r="I1075" s="90" t="s">
        <v>7882</v>
      </c>
      <c r="J1075" s="94" t="s">
        <v>9400</v>
      </c>
      <c r="K1075" s="94" t="s">
        <v>10920</v>
      </c>
      <c r="L1075" s="29" t="s">
        <v>12438</v>
      </c>
      <c r="M1075" s="30">
        <v>1</v>
      </c>
    </row>
    <row r="1076" spans="1:13" ht="24.9" customHeight="1" x14ac:dyDescent="0.3">
      <c r="A1076" s="25" t="s">
        <v>6694</v>
      </c>
      <c r="B1076" s="26" t="s">
        <v>6686</v>
      </c>
      <c r="C1076" s="26" t="s">
        <v>32</v>
      </c>
      <c r="D1076" s="26">
        <v>1</v>
      </c>
      <c r="E1076" s="27">
        <v>3.0000000000000001E-3</v>
      </c>
      <c r="F1076" s="28">
        <v>23.38</v>
      </c>
      <c r="G1076" s="27">
        <v>4.5811024506099999E-3</v>
      </c>
      <c r="H1076" s="26">
        <v>2</v>
      </c>
      <c r="I1076" s="90" t="s">
        <v>7755</v>
      </c>
      <c r="J1076" s="94" t="s">
        <v>9273</v>
      </c>
      <c r="K1076" s="94" t="s">
        <v>10793</v>
      </c>
      <c r="L1076" s="29" t="s">
        <v>12311</v>
      </c>
      <c r="M1076" s="30">
        <v>1</v>
      </c>
    </row>
    <row r="1077" spans="1:13" ht="24.9" customHeight="1" x14ac:dyDescent="0.3">
      <c r="A1077" s="25" t="s">
        <v>7220</v>
      </c>
      <c r="B1077" s="26" t="s">
        <v>7218</v>
      </c>
      <c r="C1077" s="26" t="s">
        <v>693</v>
      </c>
      <c r="D1077" s="26">
        <v>1</v>
      </c>
      <c r="E1077" s="27">
        <v>0</v>
      </c>
      <c r="F1077" s="28">
        <v>52.82</v>
      </c>
      <c r="G1077" s="27">
        <v>9.4031314019841503E-6</v>
      </c>
      <c r="H1077" s="26">
        <v>2</v>
      </c>
      <c r="I1077" s="90" t="s">
        <v>8628</v>
      </c>
      <c r="J1077" s="94" t="s">
        <v>10147</v>
      </c>
      <c r="K1077" s="94" t="s">
        <v>11666</v>
      </c>
      <c r="L1077" s="29" t="s">
        <v>13185</v>
      </c>
      <c r="M1077" s="30">
        <v>1</v>
      </c>
    </row>
    <row r="1078" spans="1:13" ht="24.9" customHeight="1" x14ac:dyDescent="0.3">
      <c r="A1078" s="25" t="s">
        <v>6141</v>
      </c>
      <c r="B1078" s="26" t="s">
        <v>6140</v>
      </c>
      <c r="C1078" s="26" t="s">
        <v>35</v>
      </c>
      <c r="D1078" s="26">
        <v>1</v>
      </c>
      <c r="E1078" s="27">
        <v>0</v>
      </c>
      <c r="F1078" s="28">
        <v>54.99</v>
      </c>
      <c r="G1078" s="27">
        <v>6.4976132992391499E-6</v>
      </c>
      <c r="H1078" s="26">
        <v>2</v>
      </c>
      <c r="I1078" s="90" t="s">
        <v>8664</v>
      </c>
      <c r="J1078" s="94" t="s">
        <v>10183</v>
      </c>
      <c r="K1078" s="94" t="s">
        <v>11702</v>
      </c>
      <c r="L1078" s="29" t="s">
        <v>13221</v>
      </c>
      <c r="M1078" s="30">
        <v>1</v>
      </c>
    </row>
    <row r="1079" spans="1:13" ht="24.9" customHeight="1" x14ac:dyDescent="0.3">
      <c r="A1079" s="31" t="s">
        <v>6606</v>
      </c>
      <c r="B1079" s="32" t="s">
        <v>6596</v>
      </c>
      <c r="C1079" s="32" t="s">
        <v>626</v>
      </c>
      <c r="D1079" s="32">
        <v>1</v>
      </c>
      <c r="E1079" s="33">
        <v>1E-3</v>
      </c>
      <c r="F1079" s="34">
        <v>31.63</v>
      </c>
      <c r="G1079" s="33">
        <v>1.0649560820220601E-3</v>
      </c>
      <c r="H1079" s="32">
        <v>2</v>
      </c>
      <c r="I1079" s="91" t="s">
        <v>8057</v>
      </c>
      <c r="J1079" s="95" t="s">
        <v>9575</v>
      </c>
      <c r="K1079" s="95" t="s">
        <v>11095</v>
      </c>
      <c r="L1079" s="35" t="s">
        <v>12613</v>
      </c>
      <c r="M1079" s="36">
        <v>1</v>
      </c>
    </row>
    <row r="1080" spans="1:13" ht="24.9" customHeight="1" x14ac:dyDescent="0.3">
      <c r="A1080" s="25" t="s">
        <v>3535</v>
      </c>
      <c r="B1080" s="26" t="s">
        <v>3525</v>
      </c>
      <c r="C1080" s="26" t="s">
        <v>114</v>
      </c>
      <c r="D1080" s="26">
        <v>1</v>
      </c>
      <c r="E1080" s="27">
        <v>0</v>
      </c>
      <c r="F1080" s="28">
        <v>50.1</v>
      </c>
      <c r="G1080" s="27">
        <v>1.6613032756248799E-5</v>
      </c>
      <c r="H1080" s="26">
        <v>3</v>
      </c>
      <c r="I1080" s="90" t="s">
        <v>8564</v>
      </c>
      <c r="J1080" s="94" t="s">
        <v>10082</v>
      </c>
      <c r="K1080" s="94" t="s">
        <v>11602</v>
      </c>
      <c r="L1080" s="29" t="s">
        <v>13120</v>
      </c>
      <c r="M1080" s="30">
        <v>1</v>
      </c>
    </row>
    <row r="1081" spans="1:13" ht="24.9" customHeight="1" x14ac:dyDescent="0.3">
      <c r="A1081" s="25" t="s">
        <v>5784</v>
      </c>
      <c r="B1081" s="26" t="s">
        <v>5779</v>
      </c>
      <c r="C1081" s="26" t="s">
        <v>20</v>
      </c>
      <c r="D1081" s="26">
        <v>1</v>
      </c>
      <c r="E1081" s="27">
        <v>0</v>
      </c>
      <c r="F1081" s="28">
        <v>41.24</v>
      </c>
      <c r="G1081" s="27">
        <v>7.4984241775118601E-5</v>
      </c>
      <c r="H1081" s="26">
        <v>4</v>
      </c>
      <c r="I1081" s="90" t="s">
        <v>8374</v>
      </c>
      <c r="J1081" s="94" t="s">
        <v>9892</v>
      </c>
      <c r="K1081" s="94" t="s">
        <v>11412</v>
      </c>
      <c r="L1081" s="29" t="s">
        <v>12930</v>
      </c>
      <c r="M1081" s="30">
        <v>1</v>
      </c>
    </row>
    <row r="1082" spans="1:13" ht="24.9" customHeight="1" x14ac:dyDescent="0.3">
      <c r="A1082" s="25" t="s">
        <v>3888</v>
      </c>
      <c r="B1082" s="26" t="s">
        <v>3886</v>
      </c>
      <c r="C1082" s="26" t="s">
        <v>506</v>
      </c>
      <c r="D1082" s="26">
        <v>1</v>
      </c>
      <c r="E1082" s="27">
        <v>1E-3</v>
      </c>
      <c r="F1082" s="28">
        <v>29.24</v>
      </c>
      <c r="G1082" s="27">
        <v>2.3229219156533799E-3</v>
      </c>
      <c r="H1082" s="26">
        <v>2</v>
      </c>
      <c r="I1082" s="90" t="s">
        <v>7973</v>
      </c>
      <c r="J1082" s="94" t="s">
        <v>9491</v>
      </c>
      <c r="K1082" s="94" t="s">
        <v>11011</v>
      </c>
      <c r="L1082" s="29" t="s">
        <v>12529</v>
      </c>
      <c r="M1082" s="30">
        <v>1</v>
      </c>
    </row>
    <row r="1083" spans="1:13" ht="24.9" customHeight="1" x14ac:dyDescent="0.3">
      <c r="A1083" s="25" t="s">
        <v>4044</v>
      </c>
      <c r="B1083" s="26" t="s">
        <v>4038</v>
      </c>
      <c r="C1083" s="26" t="s">
        <v>136</v>
      </c>
      <c r="D1083" s="26">
        <v>1</v>
      </c>
      <c r="E1083" s="27">
        <v>1E-3</v>
      </c>
      <c r="F1083" s="28">
        <v>19.48</v>
      </c>
      <c r="G1083" s="27">
        <v>1.46535669302816E-2</v>
      </c>
      <c r="H1083" s="26">
        <v>2</v>
      </c>
      <c r="I1083" s="90" t="s">
        <v>7614</v>
      </c>
      <c r="J1083" s="94" t="s">
        <v>9132</v>
      </c>
      <c r="K1083" s="94" t="s">
        <v>10652</v>
      </c>
      <c r="L1083" s="29" t="s">
        <v>12170</v>
      </c>
      <c r="M1083" s="30">
        <v>1</v>
      </c>
    </row>
    <row r="1084" spans="1:13" ht="24.9" customHeight="1" x14ac:dyDescent="0.3">
      <c r="A1084" s="25" t="s">
        <v>3981</v>
      </c>
      <c r="B1084" s="26" t="s">
        <v>3969</v>
      </c>
      <c r="C1084" s="26" t="s">
        <v>114</v>
      </c>
      <c r="D1084" s="26">
        <v>1</v>
      </c>
      <c r="E1084" s="27">
        <v>1E-3</v>
      </c>
      <c r="F1084" s="28">
        <v>19.829999999999998</v>
      </c>
      <c r="G1084" s="27">
        <v>1.8718562984923099E-2</v>
      </c>
      <c r="H1084" s="26">
        <v>2</v>
      </c>
      <c r="I1084" s="90" t="s">
        <v>7627</v>
      </c>
      <c r="J1084" s="94" t="s">
        <v>9145</v>
      </c>
      <c r="K1084" s="94" t="s">
        <v>10665</v>
      </c>
      <c r="L1084" s="29" t="s">
        <v>12183</v>
      </c>
      <c r="M1084" s="30">
        <v>1</v>
      </c>
    </row>
    <row r="1085" spans="1:13" ht="24.9" customHeight="1" x14ac:dyDescent="0.3">
      <c r="A1085" s="25" t="s">
        <v>5284</v>
      </c>
      <c r="B1085" s="26" t="s">
        <v>5270</v>
      </c>
      <c r="C1085" s="26" t="s">
        <v>454</v>
      </c>
      <c r="D1085" s="26">
        <v>1</v>
      </c>
      <c r="E1085" s="27">
        <v>1E-3</v>
      </c>
      <c r="F1085" s="28">
        <v>28.68</v>
      </c>
      <c r="G1085" s="27">
        <v>1.35197918205442E-3</v>
      </c>
      <c r="H1085" s="26">
        <v>3</v>
      </c>
      <c r="I1085" s="90" t="s">
        <v>7956</v>
      </c>
      <c r="J1085" s="94" t="s">
        <v>9474</v>
      </c>
      <c r="K1085" s="94" t="s">
        <v>10994</v>
      </c>
      <c r="L1085" s="29" t="s">
        <v>12512</v>
      </c>
      <c r="M1085" s="30">
        <v>2</v>
      </c>
    </row>
    <row r="1086" spans="1:13" ht="24.9" customHeight="1" x14ac:dyDescent="0.3">
      <c r="A1086" s="25" t="s">
        <v>395</v>
      </c>
      <c r="B1086" s="26" t="s">
        <v>393</v>
      </c>
      <c r="C1086" s="26" t="s">
        <v>371</v>
      </c>
      <c r="D1086" s="26">
        <v>1</v>
      </c>
      <c r="E1086" s="27">
        <v>0</v>
      </c>
      <c r="F1086" s="28">
        <v>34.659999999999997</v>
      </c>
      <c r="G1086" s="27">
        <v>6.3266196865036203E-4</v>
      </c>
      <c r="H1086" s="26">
        <v>2</v>
      </c>
      <c r="I1086" s="90" t="s">
        <v>8174</v>
      </c>
      <c r="J1086" s="94" t="s">
        <v>9692</v>
      </c>
      <c r="K1086" s="94" t="s">
        <v>11212</v>
      </c>
      <c r="L1086" s="29" t="s">
        <v>12730</v>
      </c>
      <c r="M1086" s="30">
        <v>1</v>
      </c>
    </row>
    <row r="1087" spans="1:13" ht="24.9" customHeight="1" x14ac:dyDescent="0.3">
      <c r="A1087" s="25" t="s">
        <v>5282</v>
      </c>
      <c r="B1087" s="26" t="s">
        <v>5270</v>
      </c>
      <c r="C1087" s="26" t="s">
        <v>404</v>
      </c>
      <c r="D1087" s="26">
        <v>1</v>
      </c>
      <c r="E1087" s="27">
        <v>0</v>
      </c>
      <c r="F1087" s="28">
        <v>96.65</v>
      </c>
      <c r="G1087" s="27">
        <v>2.7033981546587698E-10</v>
      </c>
      <c r="H1087" s="26">
        <v>2</v>
      </c>
      <c r="I1087" s="90" t="s">
        <v>8939</v>
      </c>
      <c r="J1087" s="94" t="s">
        <v>10459</v>
      </c>
      <c r="K1087" s="94" t="s">
        <v>11977</v>
      </c>
      <c r="L1087" s="29" t="s">
        <v>13497</v>
      </c>
      <c r="M1087" s="30">
        <v>1</v>
      </c>
    </row>
    <row r="1088" spans="1:13" ht="24.9" customHeight="1" x14ac:dyDescent="0.3">
      <c r="A1088" s="25" t="s">
        <v>2503</v>
      </c>
      <c r="B1088" s="26" t="s">
        <v>2501</v>
      </c>
      <c r="C1088" s="26" t="s">
        <v>2506</v>
      </c>
      <c r="D1088" s="26">
        <v>1</v>
      </c>
      <c r="E1088" s="27">
        <v>0</v>
      </c>
      <c r="F1088" s="28">
        <v>27.21</v>
      </c>
      <c r="G1088" s="27">
        <v>2.6615095918926198E-3</v>
      </c>
      <c r="H1088" s="26">
        <v>2</v>
      </c>
      <c r="I1088" s="90" t="s">
        <v>7897</v>
      </c>
      <c r="J1088" s="94" t="s">
        <v>9415</v>
      </c>
      <c r="K1088" s="94" t="s">
        <v>10935</v>
      </c>
      <c r="L1088" s="29" t="s">
        <v>12453</v>
      </c>
      <c r="M1088" s="30">
        <v>1</v>
      </c>
    </row>
    <row r="1089" spans="1:13" ht="24.9" customHeight="1" x14ac:dyDescent="0.3">
      <c r="A1089" s="25" t="s">
        <v>2774</v>
      </c>
      <c r="B1089" s="26" t="s">
        <v>2772</v>
      </c>
      <c r="C1089" s="26" t="s">
        <v>123</v>
      </c>
      <c r="D1089" s="26">
        <v>1</v>
      </c>
      <c r="E1089" s="27">
        <v>0</v>
      </c>
      <c r="F1089" s="28">
        <v>65.42</v>
      </c>
      <c r="G1089" s="27">
        <v>4.0190928148345699E-7</v>
      </c>
      <c r="H1089" s="26">
        <v>2</v>
      </c>
      <c r="I1089" s="90" t="s">
        <v>8799</v>
      </c>
      <c r="J1089" s="94" t="s">
        <v>10319</v>
      </c>
      <c r="K1089" s="94" t="s">
        <v>11837</v>
      </c>
      <c r="L1089" s="29" t="s">
        <v>13357</v>
      </c>
      <c r="M1089" s="30">
        <v>1</v>
      </c>
    </row>
    <row r="1090" spans="1:13" ht="24.9" customHeight="1" x14ac:dyDescent="0.3">
      <c r="A1090" s="31" t="s">
        <v>5043</v>
      </c>
      <c r="B1090" s="32" t="s">
        <v>5037</v>
      </c>
      <c r="C1090" s="32" t="s">
        <v>35</v>
      </c>
      <c r="D1090" s="32">
        <v>1</v>
      </c>
      <c r="E1090" s="33">
        <v>0</v>
      </c>
      <c r="F1090" s="34">
        <v>38.880000000000003</v>
      </c>
      <c r="G1090" s="33">
        <v>1.2911300953172999E-4</v>
      </c>
      <c r="H1090" s="32">
        <v>2</v>
      </c>
      <c r="I1090" s="91" t="s">
        <v>8303</v>
      </c>
      <c r="J1090" s="95" t="s">
        <v>9821</v>
      </c>
      <c r="K1090" s="95" t="s">
        <v>11341</v>
      </c>
      <c r="L1090" s="35" t="s">
        <v>12859</v>
      </c>
      <c r="M1090" s="36">
        <v>1</v>
      </c>
    </row>
    <row r="1091" spans="1:13" ht="24.9" customHeight="1" x14ac:dyDescent="0.3">
      <c r="A1091" s="25" t="s">
        <v>1136</v>
      </c>
      <c r="B1091" s="26" t="s">
        <v>1099</v>
      </c>
      <c r="C1091" s="26" t="s">
        <v>38</v>
      </c>
      <c r="D1091" s="26">
        <v>1</v>
      </c>
      <c r="E1091" s="27">
        <v>0</v>
      </c>
      <c r="F1091" s="28">
        <v>52.38</v>
      </c>
      <c r="G1091" s="27">
        <v>8.9604887347886292E-6</v>
      </c>
      <c r="H1091" s="26">
        <v>2</v>
      </c>
      <c r="I1091" s="90" t="s">
        <v>8615</v>
      </c>
      <c r="J1091" s="94" t="s">
        <v>10134</v>
      </c>
      <c r="K1091" s="94" t="s">
        <v>11653</v>
      </c>
      <c r="L1091" s="29" t="s">
        <v>13172</v>
      </c>
      <c r="M1091" s="30">
        <v>1</v>
      </c>
    </row>
    <row r="1092" spans="1:13" ht="24.9" customHeight="1" x14ac:dyDescent="0.3">
      <c r="A1092" s="25" t="s">
        <v>6279</v>
      </c>
      <c r="B1092" s="26" t="s">
        <v>6273</v>
      </c>
      <c r="C1092" s="26" t="s">
        <v>6281</v>
      </c>
      <c r="D1092" s="26">
        <v>1</v>
      </c>
      <c r="E1092" s="27">
        <v>0</v>
      </c>
      <c r="F1092" s="28">
        <v>36.76</v>
      </c>
      <c r="G1092" s="27">
        <v>3.4792364473899302E-4</v>
      </c>
      <c r="H1092" s="26">
        <v>3</v>
      </c>
      <c r="I1092" s="90" t="s">
        <v>8246</v>
      </c>
      <c r="J1092" s="94" t="s">
        <v>9764</v>
      </c>
      <c r="K1092" s="94" t="s">
        <v>11284</v>
      </c>
      <c r="L1092" s="29" t="s">
        <v>12802</v>
      </c>
      <c r="M1092" s="30">
        <v>1</v>
      </c>
    </row>
    <row r="1093" spans="1:13" ht="24.9" customHeight="1" x14ac:dyDescent="0.3">
      <c r="A1093" s="31" t="s">
        <v>2393</v>
      </c>
      <c r="B1093" s="32" t="s">
        <v>2383</v>
      </c>
      <c r="C1093" s="32" t="s">
        <v>114</v>
      </c>
      <c r="D1093" s="32">
        <v>1</v>
      </c>
      <c r="E1093" s="33">
        <v>1E-3</v>
      </c>
      <c r="F1093" s="34">
        <v>31.11</v>
      </c>
      <c r="G1093" s="33">
        <v>1.31658505626428E-3</v>
      </c>
      <c r="H1093" s="32">
        <v>2</v>
      </c>
      <c r="I1093" s="91" t="s">
        <v>8033</v>
      </c>
      <c r="J1093" s="95" t="s">
        <v>9551</v>
      </c>
      <c r="K1093" s="95" t="s">
        <v>11071</v>
      </c>
      <c r="L1093" s="35" t="s">
        <v>12589</v>
      </c>
      <c r="M1093" s="36">
        <v>1</v>
      </c>
    </row>
    <row r="1094" spans="1:13" ht="24.9" customHeight="1" x14ac:dyDescent="0.3">
      <c r="A1094" s="25" t="s">
        <v>4230</v>
      </c>
      <c r="B1094" s="26" t="s">
        <v>4215</v>
      </c>
      <c r="C1094" s="26" t="s">
        <v>4232</v>
      </c>
      <c r="D1094" s="26">
        <v>1</v>
      </c>
      <c r="E1094" s="27">
        <v>1E-3</v>
      </c>
      <c r="F1094" s="28">
        <v>23.89</v>
      </c>
      <c r="G1094" s="27">
        <v>4.0735214201041998E-3</v>
      </c>
      <c r="H1094" s="26">
        <v>3</v>
      </c>
      <c r="I1094" s="90" t="s">
        <v>7778</v>
      </c>
      <c r="J1094" s="94" t="s">
        <v>9296</v>
      </c>
      <c r="K1094" s="94" t="s">
        <v>10816</v>
      </c>
      <c r="L1094" s="29" t="s">
        <v>12334</v>
      </c>
      <c r="M1094" s="30">
        <v>1</v>
      </c>
    </row>
    <row r="1095" spans="1:13" ht="24.9" customHeight="1" x14ac:dyDescent="0.3">
      <c r="A1095" s="25" t="s">
        <v>5463</v>
      </c>
      <c r="B1095" s="26" t="s">
        <v>5461</v>
      </c>
      <c r="C1095" s="26" t="s">
        <v>56</v>
      </c>
      <c r="D1095" s="26">
        <v>1</v>
      </c>
      <c r="E1095" s="27">
        <v>2E-3</v>
      </c>
      <c r="F1095" s="28">
        <v>22.93</v>
      </c>
      <c r="G1095" s="27">
        <v>1.0950613727729701E-2</v>
      </c>
      <c r="H1095" s="26">
        <v>2</v>
      </c>
      <c r="I1095" s="90" t="s">
        <v>7738</v>
      </c>
      <c r="J1095" s="94" t="s">
        <v>9256</v>
      </c>
      <c r="K1095" s="94" t="s">
        <v>10776</v>
      </c>
      <c r="L1095" s="29" t="s">
        <v>12294</v>
      </c>
      <c r="M1095" s="30">
        <v>1</v>
      </c>
    </row>
    <row r="1096" spans="1:13" ht="24.9" customHeight="1" x14ac:dyDescent="0.3">
      <c r="A1096" s="25" t="s">
        <v>4420</v>
      </c>
      <c r="B1096" s="26" t="s">
        <v>4419</v>
      </c>
      <c r="C1096" s="26" t="s">
        <v>4424</v>
      </c>
      <c r="D1096" s="26">
        <v>1</v>
      </c>
      <c r="E1096" s="27">
        <v>0</v>
      </c>
      <c r="F1096" s="28">
        <v>67.56</v>
      </c>
      <c r="G1096" s="27">
        <v>2.8939028280389E-7</v>
      </c>
      <c r="H1096" s="26">
        <v>2</v>
      </c>
      <c r="I1096" s="90" t="s">
        <v>8821</v>
      </c>
      <c r="J1096" s="94" t="s">
        <v>10341</v>
      </c>
      <c r="K1096" s="94" t="s">
        <v>11859</v>
      </c>
      <c r="L1096" s="29" t="s">
        <v>13379</v>
      </c>
      <c r="M1096" s="30">
        <v>1</v>
      </c>
    </row>
    <row r="1097" spans="1:13" ht="24.9" customHeight="1" x14ac:dyDescent="0.3">
      <c r="A1097" s="25" t="s">
        <v>1648</v>
      </c>
      <c r="B1097" s="26" t="s">
        <v>1631</v>
      </c>
      <c r="C1097" s="26" t="s">
        <v>35</v>
      </c>
      <c r="D1097" s="26">
        <v>1</v>
      </c>
      <c r="E1097" s="27">
        <v>0</v>
      </c>
      <c r="F1097" s="28">
        <v>62.28</v>
      </c>
      <c r="G1097" s="27">
        <v>7.9860820613689099E-7</v>
      </c>
      <c r="H1097" s="26">
        <v>2</v>
      </c>
      <c r="I1097" s="90" t="s">
        <v>8761</v>
      </c>
      <c r="J1097" s="94" t="s">
        <v>10281</v>
      </c>
      <c r="K1097" s="94" t="s">
        <v>11799</v>
      </c>
      <c r="L1097" s="29" t="s">
        <v>13319</v>
      </c>
      <c r="M1097" s="30">
        <v>1</v>
      </c>
    </row>
    <row r="1098" spans="1:13" ht="24.9" customHeight="1" x14ac:dyDescent="0.3">
      <c r="A1098" s="25" t="s">
        <v>887</v>
      </c>
      <c r="B1098" s="26" t="s">
        <v>874</v>
      </c>
      <c r="C1098" s="26" t="s">
        <v>38</v>
      </c>
      <c r="D1098" s="26">
        <v>1</v>
      </c>
      <c r="E1098" s="27">
        <v>0</v>
      </c>
      <c r="F1098" s="28">
        <v>36.89</v>
      </c>
      <c r="G1098" s="27">
        <v>2.3534113322333801E-4</v>
      </c>
      <c r="H1098" s="26">
        <v>2</v>
      </c>
      <c r="I1098" s="90" t="s">
        <v>8249</v>
      </c>
      <c r="J1098" s="94" t="s">
        <v>9767</v>
      </c>
      <c r="K1098" s="94" t="s">
        <v>11287</v>
      </c>
      <c r="L1098" s="29" t="s">
        <v>12805</v>
      </c>
      <c r="M1098" s="30">
        <v>1</v>
      </c>
    </row>
    <row r="1099" spans="1:13" ht="24.9" customHeight="1" x14ac:dyDescent="0.3">
      <c r="A1099" s="25" t="s">
        <v>3467</v>
      </c>
      <c r="B1099" s="26" t="s">
        <v>3460</v>
      </c>
      <c r="C1099" s="26" t="s">
        <v>32</v>
      </c>
      <c r="D1099" s="26">
        <v>1</v>
      </c>
      <c r="E1099" s="27">
        <v>0</v>
      </c>
      <c r="F1099" s="28">
        <v>54.89</v>
      </c>
      <c r="G1099" s="27">
        <v>3.7299055995175199E-6</v>
      </c>
      <c r="H1099" s="26">
        <v>2</v>
      </c>
      <c r="I1099" s="90" t="s">
        <v>8663</v>
      </c>
      <c r="J1099" s="94" t="s">
        <v>10182</v>
      </c>
      <c r="K1099" s="94" t="s">
        <v>11701</v>
      </c>
      <c r="L1099" s="29" t="s">
        <v>13220</v>
      </c>
      <c r="M1099" s="30">
        <v>1</v>
      </c>
    </row>
    <row r="1100" spans="1:13" ht="24.9" customHeight="1" x14ac:dyDescent="0.3">
      <c r="A1100" s="25" t="s">
        <v>5814</v>
      </c>
      <c r="B1100" s="26" t="s">
        <v>5807</v>
      </c>
      <c r="C1100" s="26" t="s">
        <v>35</v>
      </c>
      <c r="D1100" s="26">
        <v>1</v>
      </c>
      <c r="E1100" s="27">
        <v>1E-3</v>
      </c>
      <c r="F1100" s="28">
        <v>26.72</v>
      </c>
      <c r="G1100" s="27">
        <v>4.2562780919654201E-3</v>
      </c>
      <c r="H1100" s="26">
        <v>2</v>
      </c>
      <c r="I1100" s="90" t="s">
        <v>7881</v>
      </c>
      <c r="J1100" s="94" t="s">
        <v>9399</v>
      </c>
      <c r="K1100" s="94" t="s">
        <v>10919</v>
      </c>
      <c r="L1100" s="29" t="s">
        <v>12437</v>
      </c>
      <c r="M1100" s="30">
        <v>1</v>
      </c>
    </row>
    <row r="1101" spans="1:13" ht="24.9" customHeight="1" x14ac:dyDescent="0.3">
      <c r="A1101" s="25" t="s">
        <v>3658</v>
      </c>
      <c r="B1101" s="26" t="s">
        <v>3649</v>
      </c>
      <c r="C1101" s="26" t="s">
        <v>3660</v>
      </c>
      <c r="D1101" s="26">
        <v>1</v>
      </c>
      <c r="E1101" s="27">
        <v>0</v>
      </c>
      <c r="F1101" s="28">
        <v>36.39</v>
      </c>
      <c r="G1101" s="27">
        <v>3.6738378369797798E-4</v>
      </c>
      <c r="H1101" s="26">
        <v>2</v>
      </c>
      <c r="I1101" s="90" t="s">
        <v>8237</v>
      </c>
      <c r="J1101" s="94" t="s">
        <v>9755</v>
      </c>
      <c r="K1101" s="94" t="s">
        <v>11275</v>
      </c>
      <c r="L1101" s="29" t="s">
        <v>12793</v>
      </c>
      <c r="M1101" s="30">
        <v>1</v>
      </c>
    </row>
    <row r="1102" spans="1:13" ht="24.9" customHeight="1" x14ac:dyDescent="0.3">
      <c r="A1102" s="25" t="s">
        <v>1979</v>
      </c>
      <c r="B1102" s="26" t="s">
        <v>1977</v>
      </c>
      <c r="C1102" s="26" t="s">
        <v>20</v>
      </c>
      <c r="D1102" s="26">
        <v>1</v>
      </c>
      <c r="E1102" s="27">
        <v>1E-3</v>
      </c>
      <c r="F1102" s="28">
        <v>20.97</v>
      </c>
      <c r="G1102" s="27">
        <v>7.9793957361836594E-3</v>
      </c>
      <c r="H1102" s="26">
        <v>2</v>
      </c>
      <c r="I1102" s="90" t="s">
        <v>7677</v>
      </c>
      <c r="J1102" s="94" t="s">
        <v>9195</v>
      </c>
      <c r="K1102" s="94" t="s">
        <v>10715</v>
      </c>
      <c r="L1102" s="29" t="s">
        <v>12233</v>
      </c>
      <c r="M1102" s="30">
        <v>1</v>
      </c>
    </row>
    <row r="1103" spans="1:13" ht="24.9" customHeight="1" x14ac:dyDescent="0.3">
      <c r="A1103" s="25" t="s">
        <v>3692</v>
      </c>
      <c r="B1103" s="26" t="s">
        <v>3684</v>
      </c>
      <c r="C1103" s="26" t="s">
        <v>3694</v>
      </c>
      <c r="D1103" s="26">
        <v>1</v>
      </c>
      <c r="E1103" s="27">
        <v>0</v>
      </c>
      <c r="F1103" s="28">
        <v>36.14</v>
      </c>
      <c r="G1103" s="27">
        <v>3.1618652117959599E-4</v>
      </c>
      <c r="H1103" s="26">
        <v>2</v>
      </c>
      <c r="I1103" s="90" t="s">
        <v>8230</v>
      </c>
      <c r="J1103" s="94" t="s">
        <v>9748</v>
      </c>
      <c r="K1103" s="94" t="s">
        <v>11268</v>
      </c>
      <c r="L1103" s="29" t="s">
        <v>12786</v>
      </c>
      <c r="M1103" s="30">
        <v>1</v>
      </c>
    </row>
    <row r="1104" spans="1:13" ht="24.9" customHeight="1" x14ac:dyDescent="0.3">
      <c r="A1104" s="25" t="s">
        <v>668</v>
      </c>
      <c r="B1104" s="26" t="s">
        <v>660</v>
      </c>
      <c r="C1104" s="26" t="s">
        <v>114</v>
      </c>
      <c r="D1104" s="26">
        <v>1</v>
      </c>
      <c r="E1104" s="27">
        <v>0</v>
      </c>
      <c r="F1104" s="28">
        <v>34.950000000000003</v>
      </c>
      <c r="G1104" s="27">
        <v>3.1988951096914001E-4</v>
      </c>
      <c r="H1104" s="26">
        <v>2</v>
      </c>
      <c r="I1104" s="90" t="s">
        <v>8189</v>
      </c>
      <c r="J1104" s="94" t="s">
        <v>9707</v>
      </c>
      <c r="K1104" s="94" t="s">
        <v>11227</v>
      </c>
      <c r="L1104" s="29" t="s">
        <v>12745</v>
      </c>
      <c r="M1104" s="30">
        <v>1</v>
      </c>
    </row>
    <row r="1105" spans="1:13" ht="24.9" customHeight="1" x14ac:dyDescent="0.3">
      <c r="A1105" s="25" t="s">
        <v>2570</v>
      </c>
      <c r="B1105" s="26" t="s">
        <v>2569</v>
      </c>
      <c r="C1105" s="26" t="s">
        <v>154</v>
      </c>
      <c r="D1105" s="26">
        <v>1</v>
      </c>
      <c r="E1105" s="27">
        <v>1E-3</v>
      </c>
      <c r="F1105" s="28">
        <v>40.619999999999997</v>
      </c>
      <c r="G1105" s="27">
        <v>1.08370234469777E-4</v>
      </c>
      <c r="H1105" s="26">
        <v>2</v>
      </c>
      <c r="I1105" s="90" t="s">
        <v>8358</v>
      </c>
      <c r="J1105" s="94" t="s">
        <v>9876</v>
      </c>
      <c r="K1105" s="94" t="s">
        <v>11396</v>
      </c>
      <c r="L1105" s="29" t="s">
        <v>12914</v>
      </c>
      <c r="M1105" s="30">
        <v>1</v>
      </c>
    </row>
    <row r="1106" spans="1:13" ht="24.9" customHeight="1" x14ac:dyDescent="0.3">
      <c r="A1106" s="25" t="s">
        <v>5067</v>
      </c>
      <c r="B1106" s="26" t="s">
        <v>5058</v>
      </c>
      <c r="C1106" s="26" t="s">
        <v>32</v>
      </c>
      <c r="D1106" s="26">
        <v>1</v>
      </c>
      <c r="E1106" s="27">
        <v>6.0000000000000001E-3</v>
      </c>
      <c r="F1106" s="28">
        <v>28.4</v>
      </c>
      <c r="G1106" s="27">
        <v>2.1681596561188899E-3</v>
      </c>
      <c r="H1106" s="26">
        <v>2</v>
      </c>
      <c r="I1106" s="90" t="s">
        <v>7947</v>
      </c>
      <c r="J1106" s="94" t="s">
        <v>9465</v>
      </c>
      <c r="K1106" s="94" t="s">
        <v>10985</v>
      </c>
      <c r="L1106" s="29" t="s">
        <v>12503</v>
      </c>
      <c r="M1106" s="30">
        <v>1</v>
      </c>
    </row>
    <row r="1107" spans="1:13" ht="24.9" customHeight="1" x14ac:dyDescent="0.3">
      <c r="A1107" s="25" t="s">
        <v>5137</v>
      </c>
      <c r="B1107" s="26" t="s">
        <v>5130</v>
      </c>
      <c r="C1107" s="26" t="s">
        <v>20</v>
      </c>
      <c r="D1107" s="26">
        <v>1</v>
      </c>
      <c r="E1107" s="27">
        <v>1E-3</v>
      </c>
      <c r="F1107" s="28">
        <v>31.92</v>
      </c>
      <c r="G1107" s="27">
        <v>1.18897227703649E-3</v>
      </c>
      <c r="H1107" s="26">
        <v>2</v>
      </c>
      <c r="I1107" s="90" t="s">
        <v>8070</v>
      </c>
      <c r="J1107" s="94" t="s">
        <v>9588</v>
      </c>
      <c r="K1107" s="94" t="s">
        <v>11108</v>
      </c>
      <c r="L1107" s="29" t="s">
        <v>12626</v>
      </c>
      <c r="M1107" s="30">
        <v>1</v>
      </c>
    </row>
    <row r="1108" spans="1:13" ht="24.9" customHeight="1" x14ac:dyDescent="0.3">
      <c r="A1108" s="25" t="s">
        <v>4647</v>
      </c>
      <c r="B1108" s="26" t="s">
        <v>4645</v>
      </c>
      <c r="C1108" s="26" t="s">
        <v>693</v>
      </c>
      <c r="D1108" s="26">
        <v>1</v>
      </c>
      <c r="E1108" s="27">
        <v>1E-3</v>
      </c>
      <c r="F1108" s="28">
        <v>27.04</v>
      </c>
      <c r="G1108" s="27">
        <v>2.6689090141510099E-3</v>
      </c>
      <c r="H1108" s="26">
        <v>2</v>
      </c>
      <c r="I1108" s="90" t="s">
        <v>7892</v>
      </c>
      <c r="J1108" s="94" t="s">
        <v>9410</v>
      </c>
      <c r="K1108" s="94" t="s">
        <v>10930</v>
      </c>
      <c r="L1108" s="29" t="s">
        <v>12448</v>
      </c>
      <c r="M1108" s="30">
        <v>1</v>
      </c>
    </row>
    <row r="1109" spans="1:13" ht="24.9" customHeight="1" x14ac:dyDescent="0.3">
      <c r="A1109" s="25" t="s">
        <v>5032</v>
      </c>
      <c r="B1109" s="26" t="s">
        <v>5031</v>
      </c>
      <c r="C1109" s="26" t="s">
        <v>35</v>
      </c>
      <c r="D1109" s="26">
        <v>1</v>
      </c>
      <c r="E1109" s="27">
        <v>1E-3</v>
      </c>
      <c r="F1109" s="28">
        <v>14.72</v>
      </c>
      <c r="G1109" s="27">
        <v>4.21609135823586E-2</v>
      </c>
      <c r="H1109" s="26">
        <v>2</v>
      </c>
      <c r="I1109" s="90" t="s">
        <v>7432</v>
      </c>
      <c r="J1109" s="94" t="s">
        <v>8950</v>
      </c>
      <c r="K1109" s="94" t="s">
        <v>10470</v>
      </c>
      <c r="L1109" s="29" t="s">
        <v>11988</v>
      </c>
      <c r="M1109" s="30">
        <v>1</v>
      </c>
    </row>
    <row r="1110" spans="1:13" ht="24.9" customHeight="1" x14ac:dyDescent="0.3">
      <c r="A1110" s="25" t="s">
        <v>2945</v>
      </c>
      <c r="B1110" s="26" t="s">
        <v>2944</v>
      </c>
      <c r="C1110" s="26" t="s">
        <v>35</v>
      </c>
      <c r="D1110" s="26">
        <v>1</v>
      </c>
      <c r="E1110" s="27">
        <v>0</v>
      </c>
      <c r="F1110" s="28">
        <v>28.47</v>
      </c>
      <c r="G1110" s="27">
        <v>1.4189595142207799E-3</v>
      </c>
      <c r="H1110" s="26">
        <v>2</v>
      </c>
      <c r="I1110" s="90" t="s">
        <v>7949</v>
      </c>
      <c r="J1110" s="94" t="s">
        <v>9467</v>
      </c>
      <c r="K1110" s="94" t="s">
        <v>10987</v>
      </c>
      <c r="L1110" s="29" t="s">
        <v>12505</v>
      </c>
      <c r="M1110" s="30">
        <v>1</v>
      </c>
    </row>
    <row r="1111" spans="1:13" ht="24.9" customHeight="1" x14ac:dyDescent="0.3">
      <c r="A1111" s="25" t="s">
        <v>5727</v>
      </c>
      <c r="B1111" s="26" t="s">
        <v>5725</v>
      </c>
      <c r="C1111" s="26" t="s">
        <v>114</v>
      </c>
      <c r="D1111" s="26">
        <v>1</v>
      </c>
      <c r="E1111" s="27">
        <v>1E-3</v>
      </c>
      <c r="F1111" s="28">
        <v>17.88</v>
      </c>
      <c r="G1111" s="27">
        <v>1.7107608342717101E-2</v>
      </c>
      <c r="H1111" s="26">
        <v>2</v>
      </c>
      <c r="I1111" s="90" t="s">
        <v>7548</v>
      </c>
      <c r="J1111" s="94" t="s">
        <v>9066</v>
      </c>
      <c r="K1111" s="94" t="s">
        <v>10586</v>
      </c>
      <c r="L1111" s="29" t="s">
        <v>12104</v>
      </c>
      <c r="M1111" s="30">
        <v>1</v>
      </c>
    </row>
    <row r="1112" spans="1:13" ht="24.9" customHeight="1" x14ac:dyDescent="0.3">
      <c r="A1112" s="25" t="s">
        <v>4289</v>
      </c>
      <c r="B1112" s="26" t="s">
        <v>4287</v>
      </c>
      <c r="C1112" s="26" t="s">
        <v>35</v>
      </c>
      <c r="D1112" s="26">
        <v>1</v>
      </c>
      <c r="E1112" s="27">
        <v>0</v>
      </c>
      <c r="F1112" s="28">
        <v>27.94</v>
      </c>
      <c r="G1112" s="27">
        <v>1.92832950361545E-3</v>
      </c>
      <c r="H1112" s="26">
        <v>2</v>
      </c>
      <c r="I1112" s="90" t="s">
        <v>7923</v>
      </c>
      <c r="J1112" s="94" t="s">
        <v>9441</v>
      </c>
      <c r="K1112" s="94" t="s">
        <v>10961</v>
      </c>
      <c r="L1112" s="29" t="s">
        <v>12479</v>
      </c>
      <c r="M1112" s="30">
        <v>1</v>
      </c>
    </row>
    <row r="1113" spans="1:13" ht="24.9" customHeight="1" x14ac:dyDescent="0.3">
      <c r="A1113" s="25" t="s">
        <v>1911</v>
      </c>
      <c r="B1113" s="26" t="s">
        <v>1898</v>
      </c>
      <c r="C1113" s="26" t="s">
        <v>38</v>
      </c>
      <c r="D1113" s="26">
        <v>1</v>
      </c>
      <c r="E1113" s="27">
        <v>0</v>
      </c>
      <c r="F1113" s="28">
        <v>17.88</v>
      </c>
      <c r="G1113" s="27">
        <v>3.3400568669114297E-2</v>
      </c>
      <c r="H1113" s="26">
        <v>3</v>
      </c>
      <c r="I1113" s="90" t="s">
        <v>7549</v>
      </c>
      <c r="J1113" s="94" t="s">
        <v>9067</v>
      </c>
      <c r="K1113" s="94" t="s">
        <v>10587</v>
      </c>
      <c r="L1113" s="29" t="s">
        <v>12105</v>
      </c>
      <c r="M1113" s="30">
        <v>2</v>
      </c>
    </row>
    <row r="1114" spans="1:13" ht="24.9" customHeight="1" x14ac:dyDescent="0.3">
      <c r="A1114" s="25" t="s">
        <v>5196</v>
      </c>
      <c r="B1114" s="26" t="s">
        <v>5180</v>
      </c>
      <c r="C1114" s="26" t="s">
        <v>56</v>
      </c>
      <c r="D1114" s="26">
        <v>1</v>
      </c>
      <c r="E1114" s="27">
        <v>0</v>
      </c>
      <c r="F1114" s="28">
        <v>25.71</v>
      </c>
      <c r="G1114" s="27">
        <v>3.7594822239219098E-3</v>
      </c>
      <c r="H1114" s="26">
        <v>2</v>
      </c>
      <c r="I1114" s="90" t="s">
        <v>7853</v>
      </c>
      <c r="J1114" s="94" t="s">
        <v>9371</v>
      </c>
      <c r="K1114" s="94" t="s">
        <v>10891</v>
      </c>
      <c r="L1114" s="29" t="s">
        <v>12409</v>
      </c>
      <c r="M1114" s="30">
        <v>1</v>
      </c>
    </row>
    <row r="1115" spans="1:13" ht="24.9" customHeight="1" x14ac:dyDescent="0.3">
      <c r="A1115" s="25" t="s">
        <v>1209</v>
      </c>
      <c r="B1115" s="26" t="s">
        <v>1202</v>
      </c>
      <c r="C1115" s="26" t="s">
        <v>56</v>
      </c>
      <c r="D1115" s="26">
        <v>1</v>
      </c>
      <c r="E1115" s="27">
        <v>1E-3</v>
      </c>
      <c r="F1115" s="28">
        <v>30.61</v>
      </c>
      <c r="G1115" s="27">
        <v>1.2599926224651399E-3</v>
      </c>
      <c r="H1115" s="26">
        <v>2</v>
      </c>
      <c r="I1115" s="90" t="s">
        <v>8019</v>
      </c>
      <c r="J1115" s="94" t="s">
        <v>9537</v>
      </c>
      <c r="K1115" s="94" t="s">
        <v>11057</v>
      </c>
      <c r="L1115" s="29" t="s">
        <v>12575</v>
      </c>
      <c r="M1115" s="30">
        <v>1</v>
      </c>
    </row>
    <row r="1116" spans="1:13" ht="24.9" customHeight="1" x14ac:dyDescent="0.3">
      <c r="A1116" s="25" t="s">
        <v>6100</v>
      </c>
      <c r="B1116" s="26" t="s">
        <v>6098</v>
      </c>
      <c r="C1116" s="26" t="s">
        <v>32</v>
      </c>
      <c r="D1116" s="26">
        <v>1</v>
      </c>
      <c r="E1116" s="27">
        <v>1E-3</v>
      </c>
      <c r="F1116" s="28">
        <v>20.420000000000002</v>
      </c>
      <c r="G1116" s="27">
        <v>9.0567004630980105E-3</v>
      </c>
      <c r="H1116" s="26">
        <v>3</v>
      </c>
      <c r="I1116" s="90" t="s">
        <v>7654</v>
      </c>
      <c r="J1116" s="94" t="s">
        <v>9172</v>
      </c>
      <c r="K1116" s="94" t="s">
        <v>10692</v>
      </c>
      <c r="L1116" s="29" t="s">
        <v>12210</v>
      </c>
      <c r="M1116" s="30">
        <v>2</v>
      </c>
    </row>
    <row r="1117" spans="1:13" ht="24.9" customHeight="1" x14ac:dyDescent="0.3">
      <c r="A1117" s="25" t="s">
        <v>2048</v>
      </c>
      <c r="B1117" s="26" t="s">
        <v>2042</v>
      </c>
      <c r="C1117" s="26" t="s">
        <v>32</v>
      </c>
      <c r="D1117" s="26">
        <v>1</v>
      </c>
      <c r="E1117" s="27">
        <v>1E-3</v>
      </c>
      <c r="F1117" s="28">
        <v>50.01</v>
      </c>
      <c r="G1117" s="27">
        <v>1.49655009573383E-5</v>
      </c>
      <c r="H1117" s="26">
        <v>2</v>
      </c>
      <c r="I1117" s="90" t="s">
        <v>8561</v>
      </c>
      <c r="J1117" s="94" t="s">
        <v>10079</v>
      </c>
      <c r="K1117" s="94" t="s">
        <v>11599</v>
      </c>
      <c r="L1117" s="29" t="s">
        <v>13117</v>
      </c>
      <c r="M1117" s="30">
        <v>2</v>
      </c>
    </row>
    <row r="1118" spans="1:13" ht="24.9" customHeight="1" x14ac:dyDescent="0.3">
      <c r="A1118" s="25" t="s">
        <v>5200</v>
      </c>
      <c r="B1118" s="26" t="s">
        <v>5198</v>
      </c>
      <c r="C1118" s="26" t="s">
        <v>333</v>
      </c>
      <c r="D1118" s="26">
        <v>1</v>
      </c>
      <c r="E1118" s="27">
        <v>0</v>
      </c>
      <c r="F1118" s="28">
        <v>30.13</v>
      </c>
      <c r="G1118" s="27">
        <v>1.21313745905686E-3</v>
      </c>
      <c r="H1118" s="26">
        <v>3</v>
      </c>
      <c r="I1118" s="90" t="s">
        <v>8007</v>
      </c>
      <c r="J1118" s="94" t="s">
        <v>9525</v>
      </c>
      <c r="K1118" s="94" t="s">
        <v>11045</v>
      </c>
      <c r="L1118" s="29" t="s">
        <v>12563</v>
      </c>
      <c r="M1118" s="30">
        <v>2</v>
      </c>
    </row>
    <row r="1119" spans="1:13" ht="24.9" customHeight="1" x14ac:dyDescent="0.3">
      <c r="A1119" s="25" t="s">
        <v>721</v>
      </c>
      <c r="B1119" s="26" t="s">
        <v>712</v>
      </c>
      <c r="C1119" s="26" t="s">
        <v>20</v>
      </c>
      <c r="D1119" s="26">
        <v>1</v>
      </c>
      <c r="E1119" s="27">
        <v>1E-3</v>
      </c>
      <c r="F1119" s="28">
        <v>18.309999999999999</v>
      </c>
      <c r="G1119" s="27">
        <v>2.28734512657764E-2</v>
      </c>
      <c r="H1119" s="26">
        <v>3</v>
      </c>
      <c r="I1119" s="90" t="s">
        <v>7567</v>
      </c>
      <c r="J1119" s="94" t="s">
        <v>9085</v>
      </c>
      <c r="K1119" s="94" t="s">
        <v>10605</v>
      </c>
      <c r="L1119" s="29" t="s">
        <v>12123</v>
      </c>
      <c r="M1119" s="30">
        <v>2</v>
      </c>
    </row>
    <row r="1120" spans="1:13" ht="24.9" customHeight="1" x14ac:dyDescent="0.3">
      <c r="A1120" s="25" t="s">
        <v>6362</v>
      </c>
      <c r="B1120" s="26" t="s">
        <v>6355</v>
      </c>
      <c r="C1120" s="26" t="s">
        <v>20</v>
      </c>
      <c r="D1120" s="26">
        <v>1</v>
      </c>
      <c r="E1120" s="27">
        <v>1E-3</v>
      </c>
      <c r="F1120" s="28">
        <v>24.18</v>
      </c>
      <c r="G1120" s="27">
        <v>4.9652755209206104E-3</v>
      </c>
      <c r="H1120" s="26">
        <v>3</v>
      </c>
      <c r="I1120" s="90" t="s">
        <v>7793</v>
      </c>
      <c r="J1120" s="94" t="s">
        <v>9311</v>
      </c>
      <c r="K1120" s="94" t="s">
        <v>10831</v>
      </c>
      <c r="L1120" s="29" t="s">
        <v>12349</v>
      </c>
      <c r="M1120" s="30">
        <v>2</v>
      </c>
    </row>
    <row r="1121" spans="1:13" ht="24.9" customHeight="1" x14ac:dyDescent="0.3">
      <c r="A1121" s="25" t="s">
        <v>1335</v>
      </c>
      <c r="B1121" s="26" t="s">
        <v>1328</v>
      </c>
      <c r="C1121" s="26" t="s">
        <v>114</v>
      </c>
      <c r="D1121" s="26">
        <v>1</v>
      </c>
      <c r="E1121" s="27">
        <v>0</v>
      </c>
      <c r="F1121" s="28">
        <v>24.07</v>
      </c>
      <c r="G1121" s="27">
        <v>3.90813902294165E-3</v>
      </c>
      <c r="H1121" s="26">
        <v>3</v>
      </c>
      <c r="I1121" s="90" t="s">
        <v>7784</v>
      </c>
      <c r="J1121" s="94" t="s">
        <v>9302</v>
      </c>
      <c r="K1121" s="94" t="s">
        <v>10822</v>
      </c>
      <c r="L1121" s="29" t="s">
        <v>12340</v>
      </c>
      <c r="M1121" s="30">
        <v>1</v>
      </c>
    </row>
    <row r="1122" spans="1:13" ht="24.9" customHeight="1" x14ac:dyDescent="0.3">
      <c r="A1122" s="25" t="s">
        <v>252</v>
      </c>
      <c r="B1122" s="26" t="s">
        <v>251</v>
      </c>
      <c r="C1122" s="26" t="s">
        <v>114</v>
      </c>
      <c r="D1122" s="26">
        <v>1</v>
      </c>
      <c r="E1122" s="27">
        <v>1E-3</v>
      </c>
      <c r="F1122" s="28">
        <v>21.63</v>
      </c>
      <c r="G1122" s="27">
        <v>1.6833176780348701E-2</v>
      </c>
      <c r="H1122" s="26">
        <v>2</v>
      </c>
      <c r="I1122" s="90" t="s">
        <v>7693</v>
      </c>
      <c r="J1122" s="94" t="s">
        <v>9211</v>
      </c>
      <c r="K1122" s="94" t="s">
        <v>10731</v>
      </c>
      <c r="L1122" s="29" t="s">
        <v>12249</v>
      </c>
      <c r="M1122" s="30">
        <v>1</v>
      </c>
    </row>
    <row r="1123" spans="1:13" ht="24.9" customHeight="1" x14ac:dyDescent="0.3">
      <c r="A1123" s="25" t="s">
        <v>7111</v>
      </c>
      <c r="B1123" s="26" t="s">
        <v>7110</v>
      </c>
      <c r="C1123" s="26" t="s">
        <v>7115</v>
      </c>
      <c r="D1123" s="26">
        <v>1</v>
      </c>
      <c r="E1123" s="27">
        <v>0</v>
      </c>
      <c r="F1123" s="28">
        <v>26.04</v>
      </c>
      <c r="G1123" s="27">
        <v>2.73774305011063E-3</v>
      </c>
      <c r="H1123" s="26">
        <v>3</v>
      </c>
      <c r="I1123" s="90" t="s">
        <v>7864</v>
      </c>
      <c r="J1123" s="94" t="s">
        <v>9382</v>
      </c>
      <c r="K1123" s="94" t="s">
        <v>10902</v>
      </c>
      <c r="L1123" s="29" t="s">
        <v>12420</v>
      </c>
      <c r="M1123" s="30">
        <v>1</v>
      </c>
    </row>
    <row r="1124" spans="1:13" ht="24.9" customHeight="1" x14ac:dyDescent="0.3">
      <c r="A1124" s="25" t="s">
        <v>5780</v>
      </c>
      <c r="B1124" s="26" t="s">
        <v>5779</v>
      </c>
      <c r="C1124" s="26" t="s">
        <v>154</v>
      </c>
      <c r="D1124" s="26">
        <v>1</v>
      </c>
      <c r="E1124" s="27">
        <v>0</v>
      </c>
      <c r="F1124" s="28">
        <v>69.739999999999995</v>
      </c>
      <c r="G1124" s="27">
        <v>1.1678651129186E-7</v>
      </c>
      <c r="H1124" s="26">
        <v>2</v>
      </c>
      <c r="I1124" s="90" t="s">
        <v>8837</v>
      </c>
      <c r="J1124" s="94" t="s">
        <v>10357</v>
      </c>
      <c r="K1124" s="94" t="s">
        <v>11875</v>
      </c>
      <c r="L1124" s="29" t="s">
        <v>13395</v>
      </c>
      <c r="M1124" s="30">
        <v>1</v>
      </c>
    </row>
    <row r="1125" spans="1:13" ht="24.9" customHeight="1" x14ac:dyDescent="0.3">
      <c r="A1125" s="25" t="s">
        <v>5606</v>
      </c>
      <c r="B1125" s="26" t="s">
        <v>5597</v>
      </c>
      <c r="C1125" s="26" t="s">
        <v>56</v>
      </c>
      <c r="D1125" s="26">
        <v>1</v>
      </c>
      <c r="E1125" s="27">
        <v>3.0000000000000001E-3</v>
      </c>
      <c r="F1125" s="28">
        <v>24.82</v>
      </c>
      <c r="G1125" s="27">
        <v>4.1201214022182197E-3</v>
      </c>
      <c r="H1125" s="26">
        <v>2</v>
      </c>
      <c r="I1125" s="90" t="s">
        <v>7816</v>
      </c>
      <c r="J1125" s="94" t="s">
        <v>9334</v>
      </c>
      <c r="K1125" s="94" t="s">
        <v>10854</v>
      </c>
      <c r="L1125" s="29" t="s">
        <v>12372</v>
      </c>
      <c r="M1125" s="30">
        <v>1</v>
      </c>
    </row>
    <row r="1126" spans="1:13" ht="24.9" customHeight="1" x14ac:dyDescent="0.3">
      <c r="A1126" s="25" t="s">
        <v>2813</v>
      </c>
      <c r="B1126" s="26" t="s">
        <v>2797</v>
      </c>
      <c r="C1126" s="26" t="s">
        <v>56</v>
      </c>
      <c r="D1126" s="26">
        <v>1</v>
      </c>
      <c r="E1126" s="27">
        <v>0</v>
      </c>
      <c r="F1126" s="28">
        <v>27.02</v>
      </c>
      <c r="G1126" s="27">
        <v>2.1847044090931101E-3</v>
      </c>
      <c r="H1126" s="26">
        <v>2</v>
      </c>
      <c r="I1126" s="90" t="s">
        <v>7891</v>
      </c>
      <c r="J1126" s="94" t="s">
        <v>9409</v>
      </c>
      <c r="K1126" s="94" t="s">
        <v>10929</v>
      </c>
      <c r="L1126" s="29" t="s">
        <v>12447</v>
      </c>
      <c r="M1126" s="30">
        <v>1</v>
      </c>
    </row>
    <row r="1127" spans="1:13" ht="24.9" customHeight="1" x14ac:dyDescent="0.3">
      <c r="A1127" s="25" t="s">
        <v>6747</v>
      </c>
      <c r="B1127" s="26" t="s">
        <v>6740</v>
      </c>
      <c r="C1127" s="26" t="s">
        <v>114</v>
      </c>
      <c r="D1127" s="26">
        <v>1</v>
      </c>
      <c r="E1127" s="27">
        <v>1E-3</v>
      </c>
      <c r="F1127" s="28">
        <v>51.84</v>
      </c>
      <c r="G1127" s="27">
        <v>1.21107692202446E-5</v>
      </c>
      <c r="H1127" s="26">
        <v>2</v>
      </c>
      <c r="I1127" s="90" t="s">
        <v>8604</v>
      </c>
      <c r="J1127" s="94" t="s">
        <v>10123</v>
      </c>
      <c r="K1127" s="94" t="s">
        <v>11642</v>
      </c>
      <c r="L1127" s="29" t="s">
        <v>13161</v>
      </c>
      <c r="M1127" s="30">
        <v>1</v>
      </c>
    </row>
    <row r="1128" spans="1:13" ht="24.9" customHeight="1" x14ac:dyDescent="0.3">
      <c r="A1128" s="25" t="s">
        <v>2963</v>
      </c>
      <c r="B1128" s="26" t="s">
        <v>2949</v>
      </c>
      <c r="C1128" s="26" t="s">
        <v>2965</v>
      </c>
      <c r="D1128" s="26">
        <v>1</v>
      </c>
      <c r="E1128" s="27">
        <v>0</v>
      </c>
      <c r="F1128" s="28">
        <v>78.680000000000007</v>
      </c>
      <c r="G1128" s="27">
        <v>1.76174623605634E-8</v>
      </c>
      <c r="H1128" s="26">
        <v>2</v>
      </c>
      <c r="I1128" s="90" t="s">
        <v>8898</v>
      </c>
      <c r="J1128" s="94" t="s">
        <v>10418</v>
      </c>
      <c r="K1128" s="94" t="s">
        <v>11936</v>
      </c>
      <c r="L1128" s="29" t="s">
        <v>13456</v>
      </c>
      <c r="M1128" s="30">
        <v>1</v>
      </c>
    </row>
    <row r="1129" spans="1:13" ht="24.9" customHeight="1" x14ac:dyDescent="0.3">
      <c r="A1129" s="25" t="s">
        <v>2297</v>
      </c>
      <c r="B1129" s="26" t="s">
        <v>2296</v>
      </c>
      <c r="C1129" s="26" t="s">
        <v>35</v>
      </c>
      <c r="D1129" s="26">
        <v>1</v>
      </c>
      <c r="E1129" s="27">
        <v>1E-3</v>
      </c>
      <c r="F1129" s="28">
        <v>27.7</v>
      </c>
      <c r="G1129" s="27">
        <v>2.2077167482002702E-3</v>
      </c>
      <c r="H1129" s="26">
        <v>2</v>
      </c>
      <c r="I1129" s="90" t="s">
        <v>7916</v>
      </c>
      <c r="J1129" s="94" t="s">
        <v>9434</v>
      </c>
      <c r="K1129" s="94" t="s">
        <v>10954</v>
      </c>
      <c r="L1129" s="29" t="s">
        <v>12472</v>
      </c>
      <c r="M1129" s="30">
        <v>1</v>
      </c>
    </row>
    <row r="1130" spans="1:13" ht="24.9" customHeight="1" x14ac:dyDescent="0.3">
      <c r="A1130" s="25" t="s">
        <v>3325</v>
      </c>
      <c r="B1130" s="26" t="s">
        <v>3314</v>
      </c>
      <c r="C1130" s="26" t="s">
        <v>32</v>
      </c>
      <c r="D1130" s="26">
        <v>1</v>
      </c>
      <c r="E1130" s="27">
        <v>0</v>
      </c>
      <c r="F1130" s="28">
        <v>67.05</v>
      </c>
      <c r="G1130" s="27">
        <v>2.86001296736654E-7</v>
      </c>
      <c r="H1130" s="26">
        <v>2</v>
      </c>
      <c r="I1130" s="90" t="s">
        <v>8814</v>
      </c>
      <c r="J1130" s="94" t="s">
        <v>10334</v>
      </c>
      <c r="K1130" s="94" t="s">
        <v>11852</v>
      </c>
      <c r="L1130" s="29" t="s">
        <v>13372</v>
      </c>
      <c r="M1130" s="30">
        <v>1</v>
      </c>
    </row>
    <row r="1131" spans="1:13" ht="24.9" customHeight="1" x14ac:dyDescent="0.3">
      <c r="A1131" s="25" t="s">
        <v>3747</v>
      </c>
      <c r="B1131" s="26" t="s">
        <v>3741</v>
      </c>
      <c r="C1131" s="26" t="s">
        <v>20</v>
      </c>
      <c r="D1131" s="26">
        <v>1</v>
      </c>
      <c r="E1131" s="27">
        <v>0</v>
      </c>
      <c r="F1131" s="28">
        <v>60.5</v>
      </c>
      <c r="G1131" s="27">
        <v>1.0695011257604999E-6</v>
      </c>
      <c r="H1131" s="26">
        <v>2</v>
      </c>
      <c r="I1131" s="90" t="s">
        <v>8745</v>
      </c>
      <c r="J1131" s="94" t="s">
        <v>10264</v>
      </c>
      <c r="K1131" s="94" t="s">
        <v>11783</v>
      </c>
      <c r="L1131" s="29" t="s">
        <v>13302</v>
      </c>
      <c r="M1131" s="30">
        <v>1</v>
      </c>
    </row>
    <row r="1132" spans="1:13" ht="24.9" customHeight="1" x14ac:dyDescent="0.3">
      <c r="A1132" s="25" t="s">
        <v>1171</v>
      </c>
      <c r="B1132" s="26" t="s">
        <v>1169</v>
      </c>
      <c r="C1132" s="26" t="s">
        <v>1175</v>
      </c>
      <c r="D1132" s="26">
        <v>1</v>
      </c>
      <c r="E1132" s="27">
        <v>1E-3</v>
      </c>
      <c r="F1132" s="28">
        <v>30.95</v>
      </c>
      <c r="G1132" s="27">
        <v>9.2405504051346001E-4</v>
      </c>
      <c r="H1132" s="26">
        <v>2</v>
      </c>
      <c r="I1132" s="90" t="s">
        <v>8032</v>
      </c>
      <c r="J1132" s="94" t="s">
        <v>9550</v>
      </c>
      <c r="K1132" s="94" t="s">
        <v>11070</v>
      </c>
      <c r="L1132" s="29" t="s">
        <v>12588</v>
      </c>
      <c r="M1132" s="30">
        <v>1</v>
      </c>
    </row>
    <row r="1133" spans="1:13" ht="24.9" customHeight="1" x14ac:dyDescent="0.3">
      <c r="A1133" s="25" t="s">
        <v>6260</v>
      </c>
      <c r="B1133" s="26" t="s">
        <v>6248</v>
      </c>
      <c r="C1133" s="26" t="s">
        <v>6262</v>
      </c>
      <c r="D1133" s="26">
        <v>1</v>
      </c>
      <c r="E1133" s="27">
        <v>0</v>
      </c>
      <c r="F1133" s="28">
        <v>39.6</v>
      </c>
      <c r="G1133" s="27">
        <v>2.0284846628648899E-4</v>
      </c>
      <c r="H1133" s="26">
        <v>2</v>
      </c>
      <c r="I1133" s="90" t="s">
        <v>8330</v>
      </c>
      <c r="J1133" s="94" t="s">
        <v>9848</v>
      </c>
      <c r="K1133" s="94" t="s">
        <v>11368</v>
      </c>
      <c r="L1133" s="29" t="s">
        <v>12886</v>
      </c>
      <c r="M1133" s="30">
        <v>1</v>
      </c>
    </row>
    <row r="1134" spans="1:13" ht="24.9" customHeight="1" x14ac:dyDescent="0.3">
      <c r="A1134" s="25" t="s">
        <v>6209</v>
      </c>
      <c r="B1134" s="26" t="s">
        <v>6200</v>
      </c>
      <c r="C1134" s="26" t="s">
        <v>6208</v>
      </c>
      <c r="D1134" s="26">
        <v>1</v>
      </c>
      <c r="E1134" s="27">
        <v>0</v>
      </c>
      <c r="F1134" s="28">
        <v>54.21</v>
      </c>
      <c r="G1134" s="27">
        <v>3.78416447510487E-6</v>
      </c>
      <c r="H1134" s="26">
        <v>2</v>
      </c>
      <c r="I1134" s="90" t="s">
        <v>8653</v>
      </c>
      <c r="J1134" s="94" t="s">
        <v>10172</v>
      </c>
      <c r="K1134" s="94" t="s">
        <v>11691</v>
      </c>
      <c r="L1134" s="29" t="s">
        <v>13210</v>
      </c>
      <c r="M1134" s="30">
        <v>1</v>
      </c>
    </row>
    <row r="1135" spans="1:13" ht="24.9" customHeight="1" x14ac:dyDescent="0.3">
      <c r="A1135" s="25" t="s">
        <v>6243</v>
      </c>
      <c r="B1135" s="26" t="s">
        <v>6241</v>
      </c>
      <c r="C1135" s="26" t="s">
        <v>371</v>
      </c>
      <c r="D1135" s="26">
        <v>1</v>
      </c>
      <c r="E1135" s="27">
        <v>0</v>
      </c>
      <c r="F1135" s="28">
        <v>45.74</v>
      </c>
      <c r="G1135" s="27">
        <v>4.4003167964604402E-5</v>
      </c>
      <c r="H1135" s="26">
        <v>2</v>
      </c>
      <c r="I1135" s="90" t="s">
        <v>8463</v>
      </c>
      <c r="J1135" s="94" t="s">
        <v>9981</v>
      </c>
      <c r="K1135" s="94" t="s">
        <v>11501</v>
      </c>
      <c r="L1135" s="29" t="s">
        <v>13019</v>
      </c>
      <c r="M1135" s="30">
        <v>1</v>
      </c>
    </row>
    <row r="1136" spans="1:13" ht="24.9" customHeight="1" x14ac:dyDescent="0.3">
      <c r="A1136" s="25" t="s">
        <v>5330</v>
      </c>
      <c r="B1136" s="26" t="s">
        <v>5321</v>
      </c>
      <c r="C1136" s="26" t="s">
        <v>114</v>
      </c>
      <c r="D1136" s="26">
        <v>1</v>
      </c>
      <c r="E1136" s="27">
        <v>0</v>
      </c>
      <c r="F1136" s="28">
        <v>45.6</v>
      </c>
      <c r="G1136" s="27">
        <v>5.2330345363425198E-5</v>
      </c>
      <c r="H1136" s="26">
        <v>3</v>
      </c>
      <c r="I1136" s="90" t="s">
        <v>8459</v>
      </c>
      <c r="J1136" s="94" t="s">
        <v>9977</v>
      </c>
      <c r="K1136" s="94" t="s">
        <v>11497</v>
      </c>
      <c r="L1136" s="29" t="s">
        <v>13015</v>
      </c>
      <c r="M1136" s="30">
        <v>1</v>
      </c>
    </row>
    <row r="1137" spans="1:13" ht="24.9" customHeight="1" x14ac:dyDescent="0.3">
      <c r="A1137" s="25" t="s">
        <v>3880</v>
      </c>
      <c r="B1137" s="26" t="s">
        <v>3870</v>
      </c>
      <c r="C1137" s="26" t="s">
        <v>468</v>
      </c>
      <c r="D1137" s="26">
        <v>1</v>
      </c>
      <c r="E1137" s="27">
        <v>0</v>
      </c>
      <c r="F1137" s="28">
        <v>67.88</v>
      </c>
      <c r="G1137" s="27">
        <v>2.6883384538555402E-7</v>
      </c>
      <c r="H1137" s="26">
        <v>2</v>
      </c>
      <c r="I1137" s="90" t="s">
        <v>8827</v>
      </c>
      <c r="J1137" s="94" t="s">
        <v>10347</v>
      </c>
      <c r="K1137" s="94" t="s">
        <v>11865</v>
      </c>
      <c r="L1137" s="29" t="s">
        <v>13385</v>
      </c>
      <c r="M1137" s="30">
        <v>1</v>
      </c>
    </row>
    <row r="1138" spans="1:13" ht="24.9" customHeight="1" x14ac:dyDescent="0.3">
      <c r="A1138" s="25" t="s">
        <v>2160</v>
      </c>
      <c r="B1138" s="26" t="s">
        <v>2152</v>
      </c>
      <c r="C1138" s="26" t="s">
        <v>371</v>
      </c>
      <c r="D1138" s="26">
        <v>1</v>
      </c>
      <c r="E1138" s="27">
        <v>0</v>
      </c>
      <c r="F1138" s="28">
        <v>30.75</v>
      </c>
      <c r="G1138" s="27">
        <v>1.1779531983032701E-3</v>
      </c>
      <c r="H1138" s="26">
        <v>2</v>
      </c>
      <c r="I1138" s="90" t="s">
        <v>8024</v>
      </c>
      <c r="J1138" s="94" t="s">
        <v>9542</v>
      </c>
      <c r="K1138" s="94" t="s">
        <v>11062</v>
      </c>
      <c r="L1138" s="29" t="s">
        <v>12580</v>
      </c>
      <c r="M1138" s="30">
        <v>1</v>
      </c>
    </row>
    <row r="1139" spans="1:13" ht="24.9" customHeight="1" x14ac:dyDescent="0.3">
      <c r="A1139" s="25" t="s">
        <v>3275</v>
      </c>
      <c r="B1139" s="26" t="s">
        <v>3274</v>
      </c>
      <c r="C1139" s="26" t="s">
        <v>20</v>
      </c>
      <c r="D1139" s="26">
        <v>1</v>
      </c>
      <c r="E1139" s="27">
        <v>0</v>
      </c>
      <c r="F1139" s="28">
        <v>71.709999999999994</v>
      </c>
      <c r="G1139" s="27">
        <v>9.44339238777093E-8</v>
      </c>
      <c r="H1139" s="26">
        <v>2</v>
      </c>
      <c r="I1139" s="90" t="s">
        <v>8852</v>
      </c>
      <c r="J1139" s="94" t="s">
        <v>10372</v>
      </c>
      <c r="K1139" s="94" t="s">
        <v>11890</v>
      </c>
      <c r="L1139" s="29" t="s">
        <v>13410</v>
      </c>
      <c r="M1139" s="30">
        <v>1</v>
      </c>
    </row>
    <row r="1140" spans="1:13" ht="24.9" customHeight="1" x14ac:dyDescent="0.3">
      <c r="A1140" s="25" t="s">
        <v>5280</v>
      </c>
      <c r="B1140" s="26" t="s">
        <v>5270</v>
      </c>
      <c r="C1140" s="26" t="s">
        <v>371</v>
      </c>
      <c r="D1140" s="26">
        <v>1</v>
      </c>
      <c r="E1140" s="27">
        <v>0</v>
      </c>
      <c r="F1140" s="28">
        <v>58.11</v>
      </c>
      <c r="G1140" s="27">
        <v>3.2450343230306702E-6</v>
      </c>
      <c r="H1140" s="26">
        <v>2</v>
      </c>
      <c r="I1140" s="90" t="s">
        <v>8712</v>
      </c>
      <c r="J1140" s="94" t="s">
        <v>10231</v>
      </c>
      <c r="K1140" s="94" t="s">
        <v>11750</v>
      </c>
      <c r="L1140" s="29" t="s">
        <v>13269</v>
      </c>
      <c r="M1140" s="30">
        <v>1</v>
      </c>
    </row>
    <row r="1141" spans="1:13" ht="24.9" customHeight="1" x14ac:dyDescent="0.3">
      <c r="A1141" s="31" t="s">
        <v>6178</v>
      </c>
      <c r="B1141" s="32" t="s">
        <v>6176</v>
      </c>
      <c r="C1141" s="32" t="s">
        <v>626</v>
      </c>
      <c r="D1141" s="32">
        <v>1</v>
      </c>
      <c r="E1141" s="33">
        <v>0</v>
      </c>
      <c r="F1141" s="34">
        <v>44.3</v>
      </c>
      <c r="G1141" s="33">
        <v>3.7065512065045902E-5</v>
      </c>
      <c r="H1141" s="32">
        <v>2</v>
      </c>
      <c r="I1141" s="91" t="s">
        <v>8441</v>
      </c>
      <c r="J1141" s="95" t="s">
        <v>9959</v>
      </c>
      <c r="K1141" s="95" t="s">
        <v>11479</v>
      </c>
      <c r="L1141" s="35" t="s">
        <v>12997</v>
      </c>
      <c r="M1141" s="30">
        <v>1</v>
      </c>
    </row>
    <row r="1142" spans="1:13" ht="24.9" customHeight="1" x14ac:dyDescent="0.3">
      <c r="A1142" s="31" t="s">
        <v>577</v>
      </c>
      <c r="B1142" s="32" t="s">
        <v>558</v>
      </c>
      <c r="C1142" s="32" t="s">
        <v>371</v>
      </c>
      <c r="D1142" s="32">
        <v>1</v>
      </c>
      <c r="E1142" s="33">
        <v>0</v>
      </c>
      <c r="F1142" s="34">
        <v>45.67</v>
      </c>
      <c r="G1142" s="33">
        <v>3.9297778662417198E-5</v>
      </c>
      <c r="H1142" s="32">
        <v>2</v>
      </c>
      <c r="I1142" s="91" t="s">
        <v>8461</v>
      </c>
      <c r="J1142" s="95" t="s">
        <v>9979</v>
      </c>
      <c r="K1142" s="95" t="s">
        <v>11499</v>
      </c>
      <c r="L1142" s="35" t="s">
        <v>13017</v>
      </c>
      <c r="M1142" s="36">
        <v>1</v>
      </c>
    </row>
    <row r="1143" spans="1:13" ht="24.9" customHeight="1" x14ac:dyDescent="0.3">
      <c r="A1143" s="25" t="s">
        <v>1908</v>
      </c>
      <c r="B1143" s="26" t="s">
        <v>1898</v>
      </c>
      <c r="C1143" s="26" t="s">
        <v>1910</v>
      </c>
      <c r="D1143" s="26">
        <v>1</v>
      </c>
      <c r="E1143" s="27">
        <v>0</v>
      </c>
      <c r="F1143" s="28">
        <v>60.05</v>
      </c>
      <c r="G1143" s="27">
        <v>9.8621136805742706E-7</v>
      </c>
      <c r="H1143" s="26">
        <v>2</v>
      </c>
      <c r="I1143" s="90" t="s">
        <v>8736</v>
      </c>
      <c r="J1143" s="94" t="s">
        <v>10255</v>
      </c>
      <c r="K1143" s="94" t="s">
        <v>11774</v>
      </c>
      <c r="L1143" s="29" t="s">
        <v>13293</v>
      </c>
      <c r="M1143" s="30">
        <v>1</v>
      </c>
    </row>
    <row r="1144" spans="1:13" ht="24.9" customHeight="1" x14ac:dyDescent="0.3">
      <c r="A1144" s="25" t="s">
        <v>4947</v>
      </c>
      <c r="B1144" s="26" t="s">
        <v>7280</v>
      </c>
      <c r="C1144" s="26" t="s">
        <v>1239</v>
      </c>
      <c r="D1144" s="26">
        <v>1</v>
      </c>
      <c r="E1144" s="27">
        <v>4.0000000000000001E-3</v>
      </c>
      <c r="F1144" s="28">
        <v>17.36</v>
      </c>
      <c r="G1144" s="27">
        <v>4.5913458583708697E-2</v>
      </c>
      <c r="H1144" s="26">
        <v>2</v>
      </c>
      <c r="I1144" s="90" t="s">
        <v>7527</v>
      </c>
      <c r="J1144" s="94" t="s">
        <v>9045</v>
      </c>
      <c r="K1144" s="94" t="s">
        <v>10565</v>
      </c>
      <c r="L1144" s="29" t="s">
        <v>12083</v>
      </c>
      <c r="M1144" s="30">
        <v>1</v>
      </c>
    </row>
    <row r="1145" spans="1:13" ht="24.9" customHeight="1" x14ac:dyDescent="0.3">
      <c r="A1145" s="25" t="s">
        <v>4916</v>
      </c>
      <c r="B1145" s="26" t="s">
        <v>4909</v>
      </c>
      <c r="C1145" s="26" t="s">
        <v>114</v>
      </c>
      <c r="D1145" s="26">
        <v>1</v>
      </c>
      <c r="E1145" s="27">
        <v>0</v>
      </c>
      <c r="F1145" s="28">
        <v>26.32</v>
      </c>
      <c r="G1145" s="27">
        <v>3.9668787058777097E-3</v>
      </c>
      <c r="H1145" s="26">
        <v>2</v>
      </c>
      <c r="I1145" s="90" t="s">
        <v>7872</v>
      </c>
      <c r="J1145" s="94" t="s">
        <v>9390</v>
      </c>
      <c r="K1145" s="94" t="s">
        <v>10910</v>
      </c>
      <c r="L1145" s="29" t="s">
        <v>12428</v>
      </c>
      <c r="M1145" s="30">
        <v>1</v>
      </c>
    </row>
    <row r="1146" spans="1:13" ht="24.9" customHeight="1" x14ac:dyDescent="0.3">
      <c r="A1146" s="25" t="s">
        <v>5691</v>
      </c>
      <c r="B1146" s="26" t="s">
        <v>5672</v>
      </c>
      <c r="C1146" s="26" t="s">
        <v>38</v>
      </c>
      <c r="D1146" s="26">
        <v>1</v>
      </c>
      <c r="E1146" s="27">
        <v>0</v>
      </c>
      <c r="F1146" s="28">
        <v>29.11</v>
      </c>
      <c r="G1146" s="27">
        <v>1.84115884673761E-3</v>
      </c>
      <c r="H1146" s="26">
        <v>2</v>
      </c>
      <c r="I1146" s="90" t="s">
        <v>7972</v>
      </c>
      <c r="J1146" s="94" t="s">
        <v>9490</v>
      </c>
      <c r="K1146" s="94" t="s">
        <v>11010</v>
      </c>
      <c r="L1146" s="29" t="s">
        <v>12528</v>
      </c>
      <c r="M1146" s="30">
        <v>1</v>
      </c>
    </row>
    <row r="1147" spans="1:13" ht="24.9" customHeight="1" x14ac:dyDescent="0.3">
      <c r="A1147" s="25" t="s">
        <v>6234</v>
      </c>
      <c r="B1147" s="26" t="s">
        <v>6228</v>
      </c>
      <c r="C1147" s="26" t="s">
        <v>371</v>
      </c>
      <c r="D1147" s="26">
        <v>1</v>
      </c>
      <c r="E1147" s="27">
        <v>0</v>
      </c>
      <c r="F1147" s="28">
        <v>50.47</v>
      </c>
      <c r="G1147" s="27">
        <v>1.1217859931259401E-5</v>
      </c>
      <c r="H1147" s="26">
        <v>2</v>
      </c>
      <c r="I1147" s="90" t="s">
        <v>8571</v>
      </c>
      <c r="J1147" s="94" t="s">
        <v>10089</v>
      </c>
      <c r="K1147" s="94" t="s">
        <v>11609</v>
      </c>
      <c r="L1147" s="29" t="s">
        <v>13127</v>
      </c>
      <c r="M1147" s="30">
        <v>1</v>
      </c>
    </row>
    <row r="1148" spans="1:13" ht="24.9" customHeight="1" x14ac:dyDescent="0.3">
      <c r="A1148" s="25" t="s">
        <v>6554</v>
      </c>
      <c r="B1148" s="26" t="s">
        <v>6549</v>
      </c>
      <c r="C1148" s="26" t="s">
        <v>114</v>
      </c>
      <c r="D1148" s="26">
        <v>1</v>
      </c>
      <c r="E1148" s="27">
        <v>0</v>
      </c>
      <c r="F1148" s="28">
        <v>28.56</v>
      </c>
      <c r="G1148" s="27">
        <v>2.0200773642706899E-3</v>
      </c>
      <c r="H1148" s="26">
        <v>2</v>
      </c>
      <c r="I1148" s="90" t="s">
        <v>7952</v>
      </c>
      <c r="J1148" s="94" t="s">
        <v>9470</v>
      </c>
      <c r="K1148" s="94" t="s">
        <v>10990</v>
      </c>
      <c r="L1148" s="29" t="s">
        <v>12508</v>
      </c>
      <c r="M1148" s="30">
        <v>1</v>
      </c>
    </row>
    <row r="1149" spans="1:13" ht="24.9" customHeight="1" x14ac:dyDescent="0.3">
      <c r="A1149" s="25" t="s">
        <v>1693</v>
      </c>
      <c r="B1149" s="26" t="s">
        <v>1670</v>
      </c>
      <c r="C1149" s="26" t="s">
        <v>20</v>
      </c>
      <c r="D1149" s="26">
        <v>1</v>
      </c>
      <c r="E1149" s="27">
        <v>0</v>
      </c>
      <c r="F1149" s="28">
        <v>64.930000000000007</v>
      </c>
      <c r="G1149" s="27">
        <v>3.21366053864032E-7</v>
      </c>
      <c r="H1149" s="26">
        <v>2</v>
      </c>
      <c r="I1149" s="90" t="s">
        <v>8792</v>
      </c>
      <c r="J1149" s="94" t="s">
        <v>10312</v>
      </c>
      <c r="K1149" s="94" t="s">
        <v>11830</v>
      </c>
      <c r="L1149" s="29" t="s">
        <v>13350</v>
      </c>
      <c r="M1149" s="30">
        <v>1</v>
      </c>
    </row>
    <row r="1150" spans="1:13" ht="24.9" customHeight="1" x14ac:dyDescent="0.3">
      <c r="A1150" s="25" t="s">
        <v>7150</v>
      </c>
      <c r="B1150" s="26" t="s">
        <v>7143</v>
      </c>
      <c r="C1150" s="26" t="s">
        <v>7152</v>
      </c>
      <c r="D1150" s="26">
        <v>1</v>
      </c>
      <c r="E1150" s="27">
        <v>0</v>
      </c>
      <c r="F1150" s="28">
        <v>49.73</v>
      </c>
      <c r="G1150" s="27">
        <v>1.2769716218691801E-5</v>
      </c>
      <c r="H1150" s="26">
        <v>2</v>
      </c>
      <c r="I1150" s="90" t="s">
        <v>8555</v>
      </c>
      <c r="J1150" s="94" t="s">
        <v>10073</v>
      </c>
      <c r="K1150" s="94" t="s">
        <v>11593</v>
      </c>
      <c r="L1150" s="29" t="s">
        <v>13111</v>
      </c>
      <c r="M1150" s="30">
        <v>1</v>
      </c>
    </row>
    <row r="1151" spans="1:13" ht="24.9" customHeight="1" x14ac:dyDescent="0.3">
      <c r="A1151" s="25" t="s">
        <v>4814</v>
      </c>
      <c r="B1151" s="26" t="s">
        <v>4807</v>
      </c>
      <c r="C1151" s="26" t="s">
        <v>32</v>
      </c>
      <c r="D1151" s="26">
        <v>1</v>
      </c>
      <c r="E1151" s="27">
        <v>0</v>
      </c>
      <c r="F1151" s="28">
        <v>37.01</v>
      </c>
      <c r="G1151" s="27">
        <v>3.2846110093288602E-4</v>
      </c>
      <c r="H1151" s="26">
        <v>3</v>
      </c>
      <c r="I1151" s="90" t="s">
        <v>8252</v>
      </c>
      <c r="J1151" s="94" t="s">
        <v>9770</v>
      </c>
      <c r="K1151" s="94" t="s">
        <v>11290</v>
      </c>
      <c r="L1151" s="29" t="s">
        <v>12808</v>
      </c>
      <c r="M1151" s="30">
        <v>1</v>
      </c>
    </row>
    <row r="1152" spans="1:13" ht="24.9" customHeight="1" x14ac:dyDescent="0.3">
      <c r="A1152" s="25" t="s">
        <v>6895</v>
      </c>
      <c r="B1152" s="26" t="s">
        <v>6887</v>
      </c>
      <c r="C1152" s="26" t="s">
        <v>38</v>
      </c>
      <c r="D1152" s="26">
        <v>1</v>
      </c>
      <c r="E1152" s="27">
        <v>1E-3</v>
      </c>
      <c r="F1152" s="28">
        <v>18.260000000000002</v>
      </c>
      <c r="G1152" s="27">
        <v>1.4892582147145899E-2</v>
      </c>
      <c r="H1152" s="26">
        <v>3</v>
      </c>
      <c r="I1152" s="90" t="s">
        <v>7564</v>
      </c>
      <c r="J1152" s="94" t="s">
        <v>9082</v>
      </c>
      <c r="K1152" s="94" t="s">
        <v>10602</v>
      </c>
      <c r="L1152" s="29" t="s">
        <v>12120</v>
      </c>
      <c r="M1152" s="30">
        <v>2</v>
      </c>
    </row>
    <row r="1153" spans="1:13" ht="24.9" customHeight="1" x14ac:dyDescent="0.3">
      <c r="A1153" s="25" t="s">
        <v>293</v>
      </c>
      <c r="B1153" s="26" t="s">
        <v>292</v>
      </c>
      <c r="C1153" s="26" t="s">
        <v>56</v>
      </c>
      <c r="D1153" s="26">
        <v>1</v>
      </c>
      <c r="E1153" s="27">
        <v>0</v>
      </c>
      <c r="F1153" s="28">
        <v>16.14</v>
      </c>
      <c r="G1153" s="27">
        <v>4.1347468154254899E-2</v>
      </c>
      <c r="H1153" s="26">
        <v>3</v>
      </c>
      <c r="I1153" s="90" t="s">
        <v>7478</v>
      </c>
      <c r="J1153" s="94" t="s">
        <v>8996</v>
      </c>
      <c r="K1153" s="94" t="s">
        <v>10516</v>
      </c>
      <c r="L1153" s="29" t="s">
        <v>12034</v>
      </c>
      <c r="M1153" s="30">
        <v>1</v>
      </c>
    </row>
    <row r="1154" spans="1:13" ht="24.9" customHeight="1" x14ac:dyDescent="0.3">
      <c r="A1154" s="31" t="s">
        <v>2878</v>
      </c>
      <c r="B1154" s="32" t="s">
        <v>2869</v>
      </c>
      <c r="C1154" s="32" t="s">
        <v>35</v>
      </c>
      <c r="D1154" s="32">
        <v>1</v>
      </c>
      <c r="E1154" s="33">
        <v>0</v>
      </c>
      <c r="F1154" s="34">
        <v>57.32</v>
      </c>
      <c r="G1154" s="33">
        <v>2.0388847857562901E-6</v>
      </c>
      <c r="H1154" s="32">
        <v>2</v>
      </c>
      <c r="I1154" s="91" t="s">
        <v>8702</v>
      </c>
      <c r="J1154" s="95" t="s">
        <v>10221</v>
      </c>
      <c r="K1154" s="95" t="s">
        <v>11740</v>
      </c>
      <c r="L1154" s="35" t="s">
        <v>13259</v>
      </c>
      <c r="M1154" s="36">
        <v>1</v>
      </c>
    </row>
    <row r="1155" spans="1:13" ht="24.9" customHeight="1" x14ac:dyDescent="0.3">
      <c r="A1155" s="25" t="s">
        <v>7099</v>
      </c>
      <c r="B1155" s="26" t="s">
        <v>7098</v>
      </c>
      <c r="C1155" s="26" t="s">
        <v>20</v>
      </c>
      <c r="D1155" s="26">
        <v>1</v>
      </c>
      <c r="E1155" s="27">
        <v>0</v>
      </c>
      <c r="F1155" s="28">
        <v>29.55</v>
      </c>
      <c r="G1155" s="27">
        <v>1.83013844518296E-3</v>
      </c>
      <c r="H1155" s="26">
        <v>2</v>
      </c>
      <c r="I1155" s="90" t="s">
        <v>7984</v>
      </c>
      <c r="J1155" s="94" t="s">
        <v>9502</v>
      </c>
      <c r="K1155" s="94" t="s">
        <v>11022</v>
      </c>
      <c r="L1155" s="29" t="s">
        <v>12540</v>
      </c>
      <c r="M1155" s="30">
        <v>1</v>
      </c>
    </row>
    <row r="1156" spans="1:13" ht="24.9" customHeight="1" x14ac:dyDescent="0.3">
      <c r="A1156" s="25" t="s">
        <v>4228</v>
      </c>
      <c r="B1156" s="26" t="s">
        <v>4215</v>
      </c>
      <c r="C1156" s="26" t="s">
        <v>114</v>
      </c>
      <c r="D1156" s="26">
        <v>1</v>
      </c>
      <c r="E1156" s="27">
        <v>0</v>
      </c>
      <c r="F1156" s="28">
        <v>51.41</v>
      </c>
      <c r="G1156" s="27">
        <v>1.4455396072043399E-5</v>
      </c>
      <c r="H1156" s="26">
        <v>2</v>
      </c>
      <c r="I1156" s="90" t="s">
        <v>8596</v>
      </c>
      <c r="J1156" s="94" t="s">
        <v>10115</v>
      </c>
      <c r="K1156" s="94" t="s">
        <v>11634</v>
      </c>
      <c r="L1156" s="29" t="s">
        <v>13153</v>
      </c>
      <c r="M1156" s="30">
        <v>2</v>
      </c>
    </row>
    <row r="1157" spans="1:13" ht="24.9" customHeight="1" x14ac:dyDescent="0.3">
      <c r="A1157" s="25" t="s">
        <v>4516</v>
      </c>
      <c r="B1157" s="26" t="s">
        <v>4510</v>
      </c>
      <c r="C1157" s="26" t="s">
        <v>4518</v>
      </c>
      <c r="D1157" s="26">
        <v>1</v>
      </c>
      <c r="E1157" s="27">
        <v>0</v>
      </c>
      <c r="F1157" s="28">
        <v>29.31</v>
      </c>
      <c r="G1157" s="27">
        <v>1.16941861932968E-3</v>
      </c>
      <c r="H1157" s="26">
        <v>2</v>
      </c>
      <c r="I1157" s="90" t="s">
        <v>7977</v>
      </c>
      <c r="J1157" s="94" t="s">
        <v>9495</v>
      </c>
      <c r="K1157" s="94" t="s">
        <v>11015</v>
      </c>
      <c r="L1157" s="29" t="s">
        <v>12533</v>
      </c>
      <c r="M1157" s="30">
        <v>1</v>
      </c>
    </row>
    <row r="1158" spans="1:13" ht="24.9" customHeight="1" x14ac:dyDescent="0.3">
      <c r="A1158" s="25" t="s">
        <v>2913</v>
      </c>
      <c r="B1158" s="26" t="s">
        <v>2906</v>
      </c>
      <c r="C1158" s="26" t="s">
        <v>123</v>
      </c>
      <c r="D1158" s="26">
        <v>1</v>
      </c>
      <c r="E1158" s="27">
        <v>1E-3</v>
      </c>
      <c r="F1158" s="28">
        <v>24</v>
      </c>
      <c r="G1158" s="27">
        <v>3.9716411736214104E-3</v>
      </c>
      <c r="H1158" s="26">
        <v>2</v>
      </c>
      <c r="I1158" s="90" t="s">
        <v>7782</v>
      </c>
      <c r="J1158" s="94" t="s">
        <v>9300</v>
      </c>
      <c r="K1158" s="94" t="s">
        <v>10820</v>
      </c>
      <c r="L1158" s="29" t="s">
        <v>12338</v>
      </c>
      <c r="M1158" s="30">
        <v>1</v>
      </c>
    </row>
    <row r="1159" spans="1:13" ht="24.9" customHeight="1" x14ac:dyDescent="0.3">
      <c r="A1159" s="25" t="s">
        <v>4679</v>
      </c>
      <c r="B1159" s="26" t="s">
        <v>4678</v>
      </c>
      <c r="C1159" s="26" t="s">
        <v>123</v>
      </c>
      <c r="D1159" s="26">
        <v>1</v>
      </c>
      <c r="E1159" s="27">
        <v>0</v>
      </c>
      <c r="F1159" s="28">
        <v>44.85</v>
      </c>
      <c r="G1159" s="27">
        <v>3.2656527632373598E-5</v>
      </c>
      <c r="H1159" s="26">
        <v>2</v>
      </c>
      <c r="I1159" s="90" t="s">
        <v>8448</v>
      </c>
      <c r="J1159" s="94" t="s">
        <v>9966</v>
      </c>
      <c r="K1159" s="94" t="s">
        <v>11486</v>
      </c>
      <c r="L1159" s="29" t="s">
        <v>13004</v>
      </c>
      <c r="M1159" s="30">
        <v>1</v>
      </c>
    </row>
    <row r="1160" spans="1:13" ht="24.9" customHeight="1" x14ac:dyDescent="0.3">
      <c r="A1160" s="25" t="s">
        <v>5798</v>
      </c>
      <c r="B1160" s="26" t="s">
        <v>5792</v>
      </c>
      <c r="C1160" s="26" t="s">
        <v>5800</v>
      </c>
      <c r="D1160" s="26">
        <v>1</v>
      </c>
      <c r="E1160" s="27">
        <v>0</v>
      </c>
      <c r="F1160" s="28">
        <v>41.86</v>
      </c>
      <c r="G1160" s="27">
        <v>6.5008478901664498E-5</v>
      </c>
      <c r="H1160" s="26">
        <v>2</v>
      </c>
      <c r="I1160" s="90" t="s">
        <v>8389</v>
      </c>
      <c r="J1160" s="94" t="s">
        <v>9907</v>
      </c>
      <c r="K1160" s="94" t="s">
        <v>11427</v>
      </c>
      <c r="L1160" s="29" t="s">
        <v>12945</v>
      </c>
      <c r="M1160" s="30">
        <v>1</v>
      </c>
    </row>
    <row r="1161" spans="1:13" ht="24.9" customHeight="1" x14ac:dyDescent="0.3">
      <c r="A1161" s="25" t="s">
        <v>3946</v>
      </c>
      <c r="B1161" s="26" t="s">
        <v>3937</v>
      </c>
      <c r="C1161" s="26" t="s">
        <v>123</v>
      </c>
      <c r="D1161" s="26">
        <v>1</v>
      </c>
      <c r="E1161" s="27">
        <v>8.0000000000000002E-3</v>
      </c>
      <c r="F1161" s="28">
        <v>19.16</v>
      </c>
      <c r="G1161" s="27">
        <v>2.4874471434531999E-2</v>
      </c>
      <c r="H1161" s="26">
        <v>2</v>
      </c>
      <c r="I1161" s="90" t="s">
        <v>7597</v>
      </c>
      <c r="J1161" s="94" t="s">
        <v>9115</v>
      </c>
      <c r="K1161" s="94" t="s">
        <v>10635</v>
      </c>
      <c r="L1161" s="29" t="s">
        <v>12153</v>
      </c>
      <c r="M1161" s="30">
        <v>1</v>
      </c>
    </row>
    <row r="1162" spans="1:13" ht="24.9" customHeight="1" x14ac:dyDescent="0.3">
      <c r="A1162" s="25" t="s">
        <v>3553</v>
      </c>
      <c r="B1162" s="26" t="s">
        <v>3552</v>
      </c>
      <c r="C1162" s="26" t="s">
        <v>123</v>
      </c>
      <c r="D1162" s="26">
        <v>1</v>
      </c>
      <c r="E1162" s="27">
        <v>0</v>
      </c>
      <c r="F1162" s="28">
        <v>60.48</v>
      </c>
      <c r="G1162" s="27">
        <v>1.0744377186595101E-6</v>
      </c>
      <c r="H1162" s="26">
        <v>2</v>
      </c>
      <c r="I1162" s="90" t="s">
        <v>8744</v>
      </c>
      <c r="J1162" s="94" t="s">
        <v>10263</v>
      </c>
      <c r="K1162" s="94" t="s">
        <v>11782</v>
      </c>
      <c r="L1162" s="29" t="s">
        <v>13301</v>
      </c>
      <c r="M1162" s="30">
        <v>1</v>
      </c>
    </row>
    <row r="1163" spans="1:13" ht="24.9" customHeight="1" x14ac:dyDescent="0.3">
      <c r="A1163" s="25" t="s">
        <v>856</v>
      </c>
      <c r="B1163" s="26" t="s">
        <v>845</v>
      </c>
      <c r="C1163" s="26" t="s">
        <v>35</v>
      </c>
      <c r="D1163" s="26">
        <v>1</v>
      </c>
      <c r="E1163" s="27">
        <v>0</v>
      </c>
      <c r="F1163" s="28">
        <v>38.11</v>
      </c>
      <c r="G1163" s="27">
        <v>3.2450343230306701E-4</v>
      </c>
      <c r="H1163" s="26">
        <v>3</v>
      </c>
      <c r="I1163" s="90" t="s">
        <v>8280</v>
      </c>
      <c r="J1163" s="94" t="s">
        <v>9798</v>
      </c>
      <c r="K1163" s="94" t="s">
        <v>11318</v>
      </c>
      <c r="L1163" s="29" t="s">
        <v>12836</v>
      </c>
      <c r="M1163" s="30">
        <v>1</v>
      </c>
    </row>
    <row r="1164" spans="1:13" ht="24.9" customHeight="1" x14ac:dyDescent="0.3">
      <c r="A1164" s="25" t="s">
        <v>4282</v>
      </c>
      <c r="B1164" s="26" t="s">
        <v>4272</v>
      </c>
      <c r="C1164" s="26" t="s">
        <v>35</v>
      </c>
      <c r="D1164" s="26">
        <v>1</v>
      </c>
      <c r="E1164" s="27">
        <v>0</v>
      </c>
      <c r="F1164" s="28">
        <v>17.48</v>
      </c>
      <c r="G1164" s="27">
        <v>1.78225566713122E-2</v>
      </c>
      <c r="H1164" s="26">
        <v>3</v>
      </c>
      <c r="I1164" s="90" t="s">
        <v>7530</v>
      </c>
      <c r="J1164" s="94" t="s">
        <v>9048</v>
      </c>
      <c r="K1164" s="94" t="s">
        <v>10568</v>
      </c>
      <c r="L1164" s="29" t="s">
        <v>12086</v>
      </c>
      <c r="M1164" s="30">
        <v>2</v>
      </c>
    </row>
    <row r="1165" spans="1:13" ht="24.9" customHeight="1" x14ac:dyDescent="0.3">
      <c r="A1165" s="25" t="s">
        <v>4358</v>
      </c>
      <c r="B1165" s="26" t="s">
        <v>4344</v>
      </c>
      <c r="C1165" s="26" t="s">
        <v>20</v>
      </c>
      <c r="D1165" s="26">
        <v>1</v>
      </c>
      <c r="E1165" s="27">
        <v>0</v>
      </c>
      <c r="F1165" s="28">
        <v>24.98</v>
      </c>
      <c r="G1165" s="27">
        <v>3.3357177741822602E-3</v>
      </c>
      <c r="H1165" s="26">
        <v>3</v>
      </c>
      <c r="I1165" s="90" t="s">
        <v>7822</v>
      </c>
      <c r="J1165" s="94" t="s">
        <v>9340</v>
      </c>
      <c r="K1165" s="94" t="s">
        <v>10860</v>
      </c>
      <c r="L1165" s="29" t="s">
        <v>12378</v>
      </c>
      <c r="M1165" s="30">
        <v>1</v>
      </c>
    </row>
    <row r="1166" spans="1:13" ht="24.9" customHeight="1" x14ac:dyDescent="0.3">
      <c r="A1166" s="25" t="s">
        <v>3346</v>
      </c>
      <c r="B1166" s="26" t="s">
        <v>3344</v>
      </c>
      <c r="C1166" s="26" t="s">
        <v>136</v>
      </c>
      <c r="D1166" s="26">
        <v>1</v>
      </c>
      <c r="E1166" s="27">
        <v>0</v>
      </c>
      <c r="F1166" s="28">
        <v>42.72</v>
      </c>
      <c r="G1166" s="27">
        <v>8.55302975035156E-5</v>
      </c>
      <c r="H1166" s="26">
        <v>2</v>
      </c>
      <c r="I1166" s="90" t="s">
        <v>8414</v>
      </c>
      <c r="J1166" s="94" t="s">
        <v>9932</v>
      </c>
      <c r="K1166" s="94" t="s">
        <v>11452</v>
      </c>
      <c r="L1166" s="29" t="s">
        <v>12970</v>
      </c>
      <c r="M1166" s="30">
        <v>1</v>
      </c>
    </row>
    <row r="1167" spans="1:13" ht="24.9" customHeight="1" x14ac:dyDescent="0.3">
      <c r="A1167" s="25" t="s">
        <v>2738</v>
      </c>
      <c r="B1167" s="26" t="s">
        <v>2729</v>
      </c>
      <c r="C1167" s="26" t="s">
        <v>56</v>
      </c>
      <c r="D1167" s="26">
        <v>1</v>
      </c>
      <c r="E1167" s="27">
        <v>2E-3</v>
      </c>
      <c r="F1167" s="28">
        <v>23.1</v>
      </c>
      <c r="G1167" s="27">
        <v>6.6120140614740197E-3</v>
      </c>
      <c r="H1167" s="26">
        <v>2</v>
      </c>
      <c r="I1167" s="90" t="s">
        <v>7743</v>
      </c>
      <c r="J1167" s="94" t="s">
        <v>9261</v>
      </c>
      <c r="K1167" s="94" t="s">
        <v>10781</v>
      </c>
      <c r="L1167" s="29" t="s">
        <v>12299</v>
      </c>
      <c r="M1167" s="30">
        <v>1</v>
      </c>
    </row>
    <row r="1168" spans="1:13" ht="24.9" customHeight="1" x14ac:dyDescent="0.3">
      <c r="A1168" s="25" t="s">
        <v>4370</v>
      </c>
      <c r="B1168" s="26" t="s">
        <v>4344</v>
      </c>
      <c r="C1168" s="26" t="s">
        <v>56</v>
      </c>
      <c r="D1168" s="26">
        <v>1</v>
      </c>
      <c r="E1168" s="27">
        <v>3.0000000000000001E-3</v>
      </c>
      <c r="F1168" s="28">
        <v>19.170000000000002</v>
      </c>
      <c r="G1168" s="27">
        <v>1.20773041722247E-2</v>
      </c>
      <c r="H1168" s="26">
        <v>2</v>
      </c>
      <c r="I1168" s="90" t="s">
        <v>7598</v>
      </c>
      <c r="J1168" s="94" t="s">
        <v>9116</v>
      </c>
      <c r="K1168" s="94" t="s">
        <v>10636</v>
      </c>
      <c r="L1168" s="29" t="s">
        <v>12154</v>
      </c>
      <c r="M1168" s="30">
        <v>1</v>
      </c>
    </row>
    <row r="1169" spans="1:13" ht="24.9" customHeight="1" x14ac:dyDescent="0.3">
      <c r="A1169" s="25" t="s">
        <v>1646</v>
      </c>
      <c r="B1169" s="26" t="s">
        <v>1631</v>
      </c>
      <c r="C1169" s="26" t="s">
        <v>56</v>
      </c>
      <c r="D1169" s="26">
        <v>1</v>
      </c>
      <c r="E1169" s="27">
        <v>1E-3</v>
      </c>
      <c r="F1169" s="28">
        <v>29.48</v>
      </c>
      <c r="G1169" s="27">
        <v>2.2543949123510201E-3</v>
      </c>
      <c r="H1169" s="26">
        <v>2</v>
      </c>
      <c r="I1169" s="90" t="s">
        <v>7982</v>
      </c>
      <c r="J1169" s="94" t="s">
        <v>9500</v>
      </c>
      <c r="K1169" s="94" t="s">
        <v>11020</v>
      </c>
      <c r="L1169" s="29" t="s">
        <v>12538</v>
      </c>
      <c r="M1169" s="30">
        <v>1</v>
      </c>
    </row>
    <row r="1170" spans="1:13" ht="24.9" customHeight="1" x14ac:dyDescent="0.3">
      <c r="A1170" s="25" t="s">
        <v>7169</v>
      </c>
      <c r="B1170" s="26" t="s">
        <v>7160</v>
      </c>
      <c r="C1170" s="26" t="s">
        <v>2992</v>
      </c>
      <c r="D1170" s="26">
        <v>1</v>
      </c>
      <c r="E1170" s="27">
        <v>0</v>
      </c>
      <c r="F1170" s="28">
        <v>25.27</v>
      </c>
      <c r="G1170" s="27">
        <v>2.9646266229E-3</v>
      </c>
      <c r="H1170" s="26">
        <v>2</v>
      </c>
      <c r="I1170" s="90" t="s">
        <v>7833</v>
      </c>
      <c r="J1170" s="94" t="s">
        <v>9351</v>
      </c>
      <c r="K1170" s="94" t="s">
        <v>10871</v>
      </c>
      <c r="L1170" s="29" t="s">
        <v>12389</v>
      </c>
      <c r="M1170" s="30">
        <v>1</v>
      </c>
    </row>
    <row r="1171" spans="1:13" ht="24.9" customHeight="1" x14ac:dyDescent="0.3">
      <c r="A1171" s="25" t="s">
        <v>1416</v>
      </c>
      <c r="B1171" s="26" t="s">
        <v>1414</v>
      </c>
      <c r="C1171" s="26" t="s">
        <v>154</v>
      </c>
      <c r="D1171" s="26">
        <v>1</v>
      </c>
      <c r="E1171" s="27">
        <v>0</v>
      </c>
      <c r="F1171" s="28">
        <v>29.79</v>
      </c>
      <c r="G1171" s="27">
        <v>1.04705622792545E-3</v>
      </c>
      <c r="H1171" s="26">
        <v>2</v>
      </c>
      <c r="I1171" s="90" t="s">
        <v>7997</v>
      </c>
      <c r="J1171" s="94" t="s">
        <v>9515</v>
      </c>
      <c r="K1171" s="94" t="s">
        <v>11035</v>
      </c>
      <c r="L1171" s="29" t="s">
        <v>12553</v>
      </c>
      <c r="M1171" s="30">
        <v>1</v>
      </c>
    </row>
    <row r="1172" spans="1:13" ht="24.9" customHeight="1" x14ac:dyDescent="0.3">
      <c r="A1172" s="25" t="s">
        <v>6547</v>
      </c>
      <c r="B1172" s="26" t="s">
        <v>6534</v>
      </c>
      <c r="C1172" s="26" t="s">
        <v>333</v>
      </c>
      <c r="D1172" s="26">
        <v>1</v>
      </c>
      <c r="E1172" s="27">
        <v>0</v>
      </c>
      <c r="F1172" s="28">
        <v>55.79</v>
      </c>
      <c r="G1172" s="27">
        <v>2.7681479551166498E-6</v>
      </c>
      <c r="H1172" s="26">
        <v>2</v>
      </c>
      <c r="I1172" s="90" t="s">
        <v>8675</v>
      </c>
      <c r="J1172" s="94" t="s">
        <v>10194</v>
      </c>
      <c r="K1172" s="94" t="s">
        <v>11713</v>
      </c>
      <c r="L1172" s="29" t="s">
        <v>13232</v>
      </c>
      <c r="M1172" s="30">
        <v>1</v>
      </c>
    </row>
    <row r="1173" spans="1:13" ht="24.9" customHeight="1" x14ac:dyDescent="0.3">
      <c r="A1173" s="25" t="s">
        <v>4426</v>
      </c>
      <c r="B1173" s="26" t="s">
        <v>4425</v>
      </c>
      <c r="C1173" s="26" t="s">
        <v>38</v>
      </c>
      <c r="D1173" s="26">
        <v>1</v>
      </c>
      <c r="E1173" s="27">
        <v>0</v>
      </c>
      <c r="F1173" s="28">
        <v>41.52</v>
      </c>
      <c r="G1173" s="27">
        <v>7.3992772241550497E-5</v>
      </c>
      <c r="H1173" s="26">
        <v>2</v>
      </c>
      <c r="I1173" s="90" t="s">
        <v>8382</v>
      </c>
      <c r="J1173" s="94" t="s">
        <v>9900</v>
      </c>
      <c r="K1173" s="94" t="s">
        <v>11420</v>
      </c>
      <c r="L1173" s="29" t="s">
        <v>12938</v>
      </c>
      <c r="M1173" s="30">
        <v>1</v>
      </c>
    </row>
    <row r="1174" spans="1:13" ht="24.9" customHeight="1" x14ac:dyDescent="0.3">
      <c r="A1174" s="25" t="s">
        <v>5947</v>
      </c>
      <c r="B1174" s="26" t="s">
        <v>5945</v>
      </c>
      <c r="C1174" s="26" t="s">
        <v>5951</v>
      </c>
      <c r="D1174" s="26">
        <v>1</v>
      </c>
      <c r="E1174" s="27">
        <v>0</v>
      </c>
      <c r="F1174" s="28">
        <v>32.18</v>
      </c>
      <c r="G1174" s="27">
        <v>6.0390691755339001E-4</v>
      </c>
      <c r="H1174" s="26">
        <v>3</v>
      </c>
      <c r="I1174" s="90" t="s">
        <v>8081</v>
      </c>
      <c r="J1174" s="94" t="s">
        <v>9599</v>
      </c>
      <c r="K1174" s="94" t="s">
        <v>11119</v>
      </c>
      <c r="L1174" s="29" t="s">
        <v>12637</v>
      </c>
      <c r="M1174" s="30">
        <v>1</v>
      </c>
    </row>
    <row r="1175" spans="1:13" ht="24.9" customHeight="1" x14ac:dyDescent="0.3">
      <c r="A1175" s="25" t="s">
        <v>5870</v>
      </c>
      <c r="B1175" s="26" t="s">
        <v>7284</v>
      </c>
      <c r="C1175" s="26" t="s">
        <v>56</v>
      </c>
      <c r="D1175" s="26">
        <v>1</v>
      </c>
      <c r="E1175" s="27">
        <v>2E-3</v>
      </c>
      <c r="F1175" s="28">
        <v>15.16</v>
      </c>
      <c r="G1175" s="27">
        <v>3.0406750063935901E-2</v>
      </c>
      <c r="H1175" s="26">
        <v>2</v>
      </c>
      <c r="I1175" s="90" t="s">
        <v>7445</v>
      </c>
      <c r="J1175" s="94" t="s">
        <v>8963</v>
      </c>
      <c r="K1175" s="94" t="s">
        <v>10483</v>
      </c>
      <c r="L1175" s="29" t="s">
        <v>12001</v>
      </c>
      <c r="M1175" s="30">
        <v>1</v>
      </c>
    </row>
    <row r="1176" spans="1:13" ht="24.9" customHeight="1" x14ac:dyDescent="0.3">
      <c r="A1176" s="25" t="s">
        <v>4797</v>
      </c>
      <c r="B1176" s="26" t="s">
        <v>4785</v>
      </c>
      <c r="C1176" s="26" t="s">
        <v>32</v>
      </c>
      <c r="D1176" s="26">
        <v>1</v>
      </c>
      <c r="E1176" s="27">
        <v>0</v>
      </c>
      <c r="F1176" s="28">
        <v>71.209999999999994</v>
      </c>
      <c r="G1176" s="27">
        <v>8.7035782927412194E-8</v>
      </c>
      <c r="H1176" s="26">
        <v>2</v>
      </c>
      <c r="I1176" s="90" t="s">
        <v>8846</v>
      </c>
      <c r="J1176" s="94" t="s">
        <v>10366</v>
      </c>
      <c r="K1176" s="94" t="s">
        <v>11884</v>
      </c>
      <c r="L1176" s="29" t="s">
        <v>13404</v>
      </c>
      <c r="M1176" s="30">
        <v>1</v>
      </c>
    </row>
    <row r="1177" spans="1:13" ht="24.9" customHeight="1" x14ac:dyDescent="0.3">
      <c r="A1177" s="25" t="s">
        <v>5038</v>
      </c>
      <c r="B1177" s="26" t="s">
        <v>5037</v>
      </c>
      <c r="C1177" s="26" t="s">
        <v>20</v>
      </c>
      <c r="D1177" s="26">
        <v>1</v>
      </c>
      <c r="E1177" s="27">
        <v>0</v>
      </c>
      <c r="F1177" s="28">
        <v>59.35</v>
      </c>
      <c r="G1177" s="27">
        <v>1.39373833660841E-6</v>
      </c>
      <c r="H1177" s="26">
        <v>2</v>
      </c>
      <c r="I1177" s="90" t="s">
        <v>8725</v>
      </c>
      <c r="J1177" s="94" t="s">
        <v>10244</v>
      </c>
      <c r="K1177" s="94" t="s">
        <v>11763</v>
      </c>
      <c r="L1177" s="29" t="s">
        <v>13282</v>
      </c>
      <c r="M1177" s="30">
        <v>1</v>
      </c>
    </row>
    <row r="1178" spans="1:13" ht="24.9" customHeight="1" x14ac:dyDescent="0.3">
      <c r="A1178" s="25" t="s">
        <v>1917</v>
      </c>
      <c r="B1178" s="26" t="s">
        <v>1915</v>
      </c>
      <c r="C1178" s="26" t="s">
        <v>114</v>
      </c>
      <c r="D1178" s="26">
        <v>1</v>
      </c>
      <c r="E1178" s="27">
        <v>0</v>
      </c>
      <c r="F1178" s="28">
        <v>43.35</v>
      </c>
      <c r="G1178" s="27">
        <v>7.1669058316885305E-5</v>
      </c>
      <c r="H1178" s="26">
        <v>2</v>
      </c>
      <c r="I1178" s="90" t="s">
        <v>8430</v>
      </c>
      <c r="J1178" s="94" t="s">
        <v>9948</v>
      </c>
      <c r="K1178" s="94" t="s">
        <v>11468</v>
      </c>
      <c r="L1178" s="29" t="s">
        <v>12986</v>
      </c>
      <c r="M1178" s="30">
        <v>1</v>
      </c>
    </row>
    <row r="1179" spans="1:13" ht="24.9" customHeight="1" x14ac:dyDescent="0.3">
      <c r="A1179" s="25" t="s">
        <v>1874</v>
      </c>
      <c r="B1179" s="26" t="s">
        <v>1872</v>
      </c>
      <c r="C1179" s="26" t="s">
        <v>1878</v>
      </c>
      <c r="D1179" s="26">
        <v>1</v>
      </c>
      <c r="E1179" s="27">
        <v>2E-3</v>
      </c>
      <c r="F1179" s="28">
        <v>19.329999999999998</v>
      </c>
      <c r="G1179" s="27">
        <v>1.1640456288325E-2</v>
      </c>
      <c r="H1179" s="26">
        <v>2</v>
      </c>
      <c r="I1179" s="90" t="s">
        <v>7606</v>
      </c>
      <c r="J1179" s="94" t="s">
        <v>9124</v>
      </c>
      <c r="K1179" s="94" t="s">
        <v>10644</v>
      </c>
      <c r="L1179" s="29" t="s">
        <v>12162</v>
      </c>
      <c r="M1179" s="30">
        <v>1</v>
      </c>
    </row>
    <row r="1180" spans="1:13" ht="24.9" customHeight="1" x14ac:dyDescent="0.3">
      <c r="A1180" s="25" t="s">
        <v>5911</v>
      </c>
      <c r="B1180" s="26" t="s">
        <v>5902</v>
      </c>
      <c r="C1180" s="26" t="s">
        <v>20</v>
      </c>
      <c r="D1180" s="26">
        <v>1</v>
      </c>
      <c r="E1180" s="27">
        <v>0</v>
      </c>
      <c r="F1180" s="28">
        <v>79.37</v>
      </c>
      <c r="G1180" s="27">
        <v>1.38733469063052E-8</v>
      </c>
      <c r="H1180" s="26">
        <v>2</v>
      </c>
      <c r="I1180" s="90" t="s">
        <v>8901</v>
      </c>
      <c r="J1180" s="94" t="s">
        <v>10421</v>
      </c>
      <c r="K1180" s="94" t="s">
        <v>11939</v>
      </c>
      <c r="L1180" s="29" t="s">
        <v>13459</v>
      </c>
      <c r="M1180" s="30">
        <v>1</v>
      </c>
    </row>
    <row r="1181" spans="1:13" ht="24.9" customHeight="1" x14ac:dyDescent="0.3">
      <c r="A1181" s="31" t="s">
        <v>2645</v>
      </c>
      <c r="B1181" s="32" t="s">
        <v>2639</v>
      </c>
      <c r="C1181" s="32" t="s">
        <v>371</v>
      </c>
      <c r="D1181" s="32">
        <v>1</v>
      </c>
      <c r="E1181" s="33">
        <v>2E-3</v>
      </c>
      <c r="F1181" s="34">
        <v>38.909999999999997</v>
      </c>
      <c r="G1181" s="33">
        <v>1.41381532593798E-4</v>
      </c>
      <c r="H1181" s="32">
        <v>2</v>
      </c>
      <c r="I1181" s="91" t="s">
        <v>8306</v>
      </c>
      <c r="J1181" s="95" t="s">
        <v>9824</v>
      </c>
      <c r="K1181" s="95" t="s">
        <v>11344</v>
      </c>
      <c r="L1181" s="35" t="s">
        <v>12862</v>
      </c>
      <c r="M1181" s="36">
        <v>1</v>
      </c>
    </row>
    <row r="1182" spans="1:13" ht="24.9" customHeight="1" x14ac:dyDescent="0.3">
      <c r="A1182" s="25" t="s">
        <v>3381</v>
      </c>
      <c r="B1182" s="26" t="s">
        <v>3369</v>
      </c>
      <c r="C1182" s="26" t="s">
        <v>32</v>
      </c>
      <c r="D1182" s="26">
        <v>1</v>
      </c>
      <c r="E1182" s="27">
        <v>0</v>
      </c>
      <c r="F1182" s="28">
        <v>53.38</v>
      </c>
      <c r="G1182" s="27">
        <v>6.4287721797161597E-6</v>
      </c>
      <c r="H1182" s="26">
        <v>2</v>
      </c>
      <c r="I1182" s="90" t="s">
        <v>8637</v>
      </c>
      <c r="J1182" s="94" t="s">
        <v>10156</v>
      </c>
      <c r="K1182" s="94" t="s">
        <v>11675</v>
      </c>
      <c r="L1182" s="29" t="s">
        <v>13194</v>
      </c>
      <c r="M1182" s="30">
        <v>1</v>
      </c>
    </row>
    <row r="1183" spans="1:13" ht="24.9" customHeight="1" x14ac:dyDescent="0.3">
      <c r="A1183" s="25" t="s">
        <v>2329</v>
      </c>
      <c r="B1183" s="26" t="s">
        <v>2321</v>
      </c>
      <c r="C1183" s="26" t="s">
        <v>32</v>
      </c>
      <c r="D1183" s="26">
        <v>1</v>
      </c>
      <c r="E1183" s="27">
        <v>1E-3</v>
      </c>
      <c r="F1183" s="28">
        <v>18.46</v>
      </c>
      <c r="G1183" s="27">
        <v>1.9958506310430599E-2</v>
      </c>
      <c r="H1183" s="26">
        <v>2</v>
      </c>
      <c r="I1183" s="90" t="s">
        <v>7571</v>
      </c>
      <c r="J1183" s="94" t="s">
        <v>9089</v>
      </c>
      <c r="K1183" s="94" t="s">
        <v>10609</v>
      </c>
      <c r="L1183" s="29" t="s">
        <v>12127</v>
      </c>
      <c r="M1183" s="30">
        <v>1</v>
      </c>
    </row>
    <row r="1184" spans="1:13" ht="24.9" customHeight="1" x14ac:dyDescent="0.3">
      <c r="A1184" s="25" t="s">
        <v>1044</v>
      </c>
      <c r="B1184" s="26" t="s">
        <v>1019</v>
      </c>
      <c r="C1184" s="26" t="s">
        <v>404</v>
      </c>
      <c r="D1184" s="26">
        <v>1</v>
      </c>
      <c r="E1184" s="27">
        <v>0</v>
      </c>
      <c r="F1184" s="28">
        <v>26.83</v>
      </c>
      <c r="G1184" s="27">
        <v>4.5648097384008001E-3</v>
      </c>
      <c r="H1184" s="26">
        <v>3</v>
      </c>
      <c r="I1184" s="90" t="s">
        <v>7886</v>
      </c>
      <c r="J1184" s="94" t="s">
        <v>9404</v>
      </c>
      <c r="K1184" s="94" t="s">
        <v>10924</v>
      </c>
      <c r="L1184" s="29" t="s">
        <v>12442</v>
      </c>
      <c r="M1184" s="30">
        <v>1</v>
      </c>
    </row>
    <row r="1185" spans="1:13" ht="24.9" customHeight="1" x14ac:dyDescent="0.3">
      <c r="A1185" s="25" t="s">
        <v>7167</v>
      </c>
      <c r="B1185" s="26" t="s">
        <v>7160</v>
      </c>
      <c r="C1185" s="26" t="s">
        <v>35</v>
      </c>
      <c r="D1185" s="26">
        <v>1</v>
      </c>
      <c r="E1185" s="27">
        <v>0</v>
      </c>
      <c r="F1185" s="28">
        <v>36.979999999999997</v>
      </c>
      <c r="G1185" s="27">
        <v>2.7060372369429699E-4</v>
      </c>
      <c r="H1185" s="26">
        <v>2</v>
      </c>
      <c r="I1185" s="90" t="s">
        <v>8251</v>
      </c>
      <c r="J1185" s="94" t="s">
        <v>9769</v>
      </c>
      <c r="K1185" s="94" t="s">
        <v>11289</v>
      </c>
      <c r="L1185" s="29" t="s">
        <v>12807</v>
      </c>
      <c r="M1185" s="30">
        <v>1</v>
      </c>
    </row>
    <row r="1186" spans="1:13" ht="24.9" customHeight="1" x14ac:dyDescent="0.3">
      <c r="A1186" s="25" t="s">
        <v>1886</v>
      </c>
      <c r="B1186" s="26" t="s">
        <v>1884</v>
      </c>
      <c r="C1186" s="26" t="s">
        <v>32</v>
      </c>
      <c r="D1186" s="26">
        <v>1</v>
      </c>
      <c r="E1186" s="27">
        <v>1E-3</v>
      </c>
      <c r="F1186" s="28">
        <v>35.32</v>
      </c>
      <c r="G1186" s="27">
        <v>5.5815343387269096E-4</v>
      </c>
      <c r="H1186" s="26">
        <v>2</v>
      </c>
      <c r="I1186" s="90" t="s">
        <v>8208</v>
      </c>
      <c r="J1186" s="94" t="s">
        <v>9726</v>
      </c>
      <c r="K1186" s="94" t="s">
        <v>11246</v>
      </c>
      <c r="L1186" s="29" t="s">
        <v>12764</v>
      </c>
      <c r="M1186" s="30">
        <v>1</v>
      </c>
    </row>
    <row r="1187" spans="1:13" ht="24.9" customHeight="1" x14ac:dyDescent="0.3">
      <c r="A1187" s="25" t="s">
        <v>6448</v>
      </c>
      <c r="B1187" s="26" t="s">
        <v>6442</v>
      </c>
      <c r="C1187" s="26" t="s">
        <v>371</v>
      </c>
      <c r="D1187" s="26">
        <v>1</v>
      </c>
      <c r="E1187" s="27">
        <v>0</v>
      </c>
      <c r="F1187" s="28">
        <v>18.62</v>
      </c>
      <c r="G1187" s="27">
        <v>1.37404197501252E-2</v>
      </c>
      <c r="H1187" s="26">
        <v>2</v>
      </c>
      <c r="I1187" s="90" t="s">
        <v>7578</v>
      </c>
      <c r="J1187" s="94" t="s">
        <v>9096</v>
      </c>
      <c r="K1187" s="94" t="s">
        <v>10616</v>
      </c>
      <c r="L1187" s="29" t="s">
        <v>12134</v>
      </c>
      <c r="M1187" s="30">
        <v>1</v>
      </c>
    </row>
    <row r="1188" spans="1:13" ht="24.9" customHeight="1" x14ac:dyDescent="0.3">
      <c r="A1188" s="25" t="s">
        <v>2961</v>
      </c>
      <c r="B1188" s="26" t="s">
        <v>2949</v>
      </c>
      <c r="C1188" s="26" t="s">
        <v>20</v>
      </c>
      <c r="D1188" s="26">
        <v>1</v>
      </c>
      <c r="E1188" s="27">
        <v>0</v>
      </c>
      <c r="F1188" s="28">
        <v>36.44</v>
      </c>
      <c r="G1188" s="27">
        <v>2.2644878995180999E-4</v>
      </c>
      <c r="H1188" s="26">
        <v>2</v>
      </c>
      <c r="I1188" s="90" t="s">
        <v>8238</v>
      </c>
      <c r="J1188" s="94" t="s">
        <v>9756</v>
      </c>
      <c r="K1188" s="94" t="s">
        <v>11276</v>
      </c>
      <c r="L1188" s="29" t="s">
        <v>12794</v>
      </c>
      <c r="M1188" s="30">
        <v>1</v>
      </c>
    </row>
    <row r="1189" spans="1:13" ht="24.9" customHeight="1" x14ac:dyDescent="0.3">
      <c r="A1189" s="25" t="s">
        <v>2622</v>
      </c>
      <c r="B1189" s="26" t="s">
        <v>2614</v>
      </c>
      <c r="C1189" s="26" t="s">
        <v>371</v>
      </c>
      <c r="D1189" s="26">
        <v>1</v>
      </c>
      <c r="E1189" s="27">
        <v>0</v>
      </c>
      <c r="F1189" s="28">
        <v>72.510000000000005</v>
      </c>
      <c r="G1189" s="27">
        <v>7.0130997004058701E-8</v>
      </c>
      <c r="H1189" s="26">
        <v>2</v>
      </c>
      <c r="I1189" s="90" t="s">
        <v>8860</v>
      </c>
      <c r="J1189" s="94" t="s">
        <v>10380</v>
      </c>
      <c r="K1189" s="94" t="s">
        <v>11898</v>
      </c>
      <c r="L1189" s="29" t="s">
        <v>13418</v>
      </c>
      <c r="M1189" s="30">
        <v>1</v>
      </c>
    </row>
    <row r="1190" spans="1:13" ht="24.9" customHeight="1" x14ac:dyDescent="0.3">
      <c r="A1190" s="25" t="s">
        <v>4206</v>
      </c>
      <c r="B1190" s="26" t="s">
        <v>4197</v>
      </c>
      <c r="C1190" s="26" t="s">
        <v>114</v>
      </c>
      <c r="D1190" s="26">
        <v>1</v>
      </c>
      <c r="E1190" s="27">
        <v>1E-3</v>
      </c>
      <c r="F1190" s="28">
        <v>34.22</v>
      </c>
      <c r="G1190" s="27">
        <v>7.5688516943418695E-4</v>
      </c>
      <c r="H1190" s="26">
        <v>2</v>
      </c>
      <c r="I1190" s="90" t="s">
        <v>8163</v>
      </c>
      <c r="J1190" s="94" t="s">
        <v>9681</v>
      </c>
      <c r="K1190" s="94" t="s">
        <v>11201</v>
      </c>
      <c r="L1190" s="29" t="s">
        <v>12719</v>
      </c>
      <c r="M1190" s="30">
        <v>1</v>
      </c>
    </row>
    <row r="1191" spans="1:13" ht="24.9" customHeight="1" x14ac:dyDescent="0.3">
      <c r="A1191" s="25" t="s">
        <v>5027</v>
      </c>
      <c r="B1191" s="26" t="s">
        <v>5024</v>
      </c>
      <c r="C1191" s="26" t="s">
        <v>38</v>
      </c>
      <c r="D1191" s="26">
        <v>1</v>
      </c>
      <c r="E1191" s="27">
        <v>0.01</v>
      </c>
      <c r="F1191" s="28">
        <v>24.16</v>
      </c>
      <c r="G1191" s="27">
        <v>6.1393159278764599E-3</v>
      </c>
      <c r="H1191" s="26">
        <v>2</v>
      </c>
      <c r="I1191" s="90" t="s">
        <v>7792</v>
      </c>
      <c r="J1191" s="94" t="s">
        <v>9310</v>
      </c>
      <c r="K1191" s="94" t="s">
        <v>10830</v>
      </c>
      <c r="L1191" s="29" t="s">
        <v>12348</v>
      </c>
      <c r="M1191" s="30">
        <v>1</v>
      </c>
    </row>
    <row r="1192" spans="1:13" ht="24.9" customHeight="1" x14ac:dyDescent="0.3">
      <c r="A1192" s="25" t="s">
        <v>2270</v>
      </c>
      <c r="B1192" s="26" t="s">
        <v>2253</v>
      </c>
      <c r="C1192" s="26" t="s">
        <v>114</v>
      </c>
      <c r="D1192" s="26">
        <v>1</v>
      </c>
      <c r="E1192" s="27">
        <v>1.2E-2</v>
      </c>
      <c r="F1192" s="28">
        <v>21.74</v>
      </c>
      <c r="G1192" s="27">
        <v>6.6829775827322102E-3</v>
      </c>
      <c r="H1192" s="26">
        <v>2</v>
      </c>
      <c r="I1192" s="90" t="s">
        <v>7696</v>
      </c>
      <c r="J1192" s="94" t="s">
        <v>9214</v>
      </c>
      <c r="K1192" s="94" t="s">
        <v>10734</v>
      </c>
      <c r="L1192" s="29" t="s">
        <v>12252</v>
      </c>
      <c r="M1192" s="30">
        <v>1</v>
      </c>
    </row>
    <row r="1193" spans="1:13" ht="24.9" customHeight="1" x14ac:dyDescent="0.3">
      <c r="A1193" s="25" t="s">
        <v>4602</v>
      </c>
      <c r="B1193" s="26" t="s">
        <v>4597</v>
      </c>
      <c r="C1193" s="26" t="s">
        <v>4393</v>
      </c>
      <c r="D1193" s="26">
        <v>1</v>
      </c>
      <c r="E1193" s="27">
        <v>0</v>
      </c>
      <c r="F1193" s="28">
        <v>49.69</v>
      </c>
      <c r="G1193" s="27">
        <v>1.12768888295831E-5</v>
      </c>
      <c r="H1193" s="26">
        <v>2</v>
      </c>
      <c r="I1193" s="90" t="s">
        <v>8554</v>
      </c>
      <c r="J1193" s="94" t="s">
        <v>10072</v>
      </c>
      <c r="K1193" s="94" t="s">
        <v>11592</v>
      </c>
      <c r="L1193" s="29" t="s">
        <v>13110</v>
      </c>
      <c r="M1193" s="30">
        <v>1</v>
      </c>
    </row>
    <row r="1194" spans="1:13" ht="24.9" customHeight="1" x14ac:dyDescent="0.3">
      <c r="A1194" s="25" t="s">
        <v>5527</v>
      </c>
      <c r="B1194" s="26" t="s">
        <v>5518</v>
      </c>
      <c r="C1194" s="26" t="s">
        <v>5529</v>
      </c>
      <c r="D1194" s="26">
        <v>1</v>
      </c>
      <c r="E1194" s="27">
        <v>0</v>
      </c>
      <c r="F1194" s="28">
        <v>50.45</v>
      </c>
      <c r="G1194" s="27">
        <v>8.9943545756439406E-6</v>
      </c>
      <c r="H1194" s="26">
        <v>2</v>
      </c>
      <c r="I1194" s="90" t="s">
        <v>8570</v>
      </c>
      <c r="J1194" s="94" t="s">
        <v>10088</v>
      </c>
      <c r="K1194" s="94" t="s">
        <v>11608</v>
      </c>
      <c r="L1194" s="29" t="s">
        <v>13126</v>
      </c>
      <c r="M1194" s="30">
        <v>1</v>
      </c>
    </row>
    <row r="1195" spans="1:13" ht="24.9" customHeight="1" x14ac:dyDescent="0.3">
      <c r="A1195" s="25" t="s">
        <v>947</v>
      </c>
      <c r="B1195" s="26" t="s">
        <v>945</v>
      </c>
      <c r="C1195" s="26" t="s">
        <v>32</v>
      </c>
      <c r="D1195" s="26">
        <v>1</v>
      </c>
      <c r="E1195" s="27">
        <v>0</v>
      </c>
      <c r="F1195" s="28">
        <v>42.71</v>
      </c>
      <c r="G1195" s="27">
        <v>5.3452743961132902E-5</v>
      </c>
      <c r="H1195" s="26">
        <v>2</v>
      </c>
      <c r="I1195" s="90" t="s">
        <v>8412</v>
      </c>
      <c r="J1195" s="94" t="s">
        <v>9930</v>
      </c>
      <c r="K1195" s="94" t="s">
        <v>11450</v>
      </c>
      <c r="L1195" s="29" t="s">
        <v>12968</v>
      </c>
      <c r="M1195" s="30">
        <v>1</v>
      </c>
    </row>
    <row r="1196" spans="1:13" ht="24.9" customHeight="1" x14ac:dyDescent="0.3">
      <c r="A1196" s="25" t="s">
        <v>1436</v>
      </c>
      <c r="B1196" s="26" t="s">
        <v>1427</v>
      </c>
      <c r="C1196" s="26" t="s">
        <v>35</v>
      </c>
      <c r="D1196" s="26">
        <v>1</v>
      </c>
      <c r="E1196" s="27">
        <v>0</v>
      </c>
      <c r="F1196" s="28">
        <v>35.17</v>
      </c>
      <c r="G1196" s="27">
        <v>4.1051947846629803E-4</v>
      </c>
      <c r="H1196" s="26">
        <v>2</v>
      </c>
      <c r="I1196" s="90" t="s">
        <v>8202</v>
      </c>
      <c r="J1196" s="94" t="s">
        <v>9720</v>
      </c>
      <c r="K1196" s="94" t="s">
        <v>11240</v>
      </c>
      <c r="L1196" s="29" t="s">
        <v>12758</v>
      </c>
      <c r="M1196" s="30">
        <v>1</v>
      </c>
    </row>
    <row r="1197" spans="1:13" ht="24.9" customHeight="1" x14ac:dyDescent="0.3">
      <c r="A1197" s="31" t="s">
        <v>6490</v>
      </c>
      <c r="B1197" s="32" t="s">
        <v>6481</v>
      </c>
      <c r="C1197" s="32" t="s">
        <v>371</v>
      </c>
      <c r="D1197" s="32">
        <v>1</v>
      </c>
      <c r="E1197" s="33">
        <v>0</v>
      </c>
      <c r="F1197" s="34">
        <v>24.4</v>
      </c>
      <c r="G1197" s="33">
        <v>3.62217980037495E-3</v>
      </c>
      <c r="H1197" s="32">
        <v>3</v>
      </c>
      <c r="I1197" s="91" t="s">
        <v>7801</v>
      </c>
      <c r="J1197" s="95" t="s">
        <v>9319</v>
      </c>
      <c r="K1197" s="95" t="s">
        <v>10839</v>
      </c>
      <c r="L1197" s="35" t="s">
        <v>12357</v>
      </c>
      <c r="M1197" s="36">
        <v>2</v>
      </c>
    </row>
    <row r="1198" spans="1:13" ht="24.9" customHeight="1" x14ac:dyDescent="0.3">
      <c r="A1198" s="25" t="s">
        <v>5328</v>
      </c>
      <c r="B1198" s="26" t="s">
        <v>5321</v>
      </c>
      <c r="C1198" s="26" t="s">
        <v>333</v>
      </c>
      <c r="D1198" s="26">
        <v>1</v>
      </c>
      <c r="E1198" s="27">
        <v>0</v>
      </c>
      <c r="F1198" s="28">
        <v>38.450000000000003</v>
      </c>
      <c r="G1198" s="27">
        <v>2.4291197294688699E-4</v>
      </c>
      <c r="H1198" s="26">
        <v>2</v>
      </c>
      <c r="I1198" s="90" t="s">
        <v>8289</v>
      </c>
      <c r="J1198" s="94" t="s">
        <v>9807</v>
      </c>
      <c r="K1198" s="94" t="s">
        <v>11327</v>
      </c>
      <c r="L1198" s="29" t="s">
        <v>12845</v>
      </c>
      <c r="M1198" s="30">
        <v>1</v>
      </c>
    </row>
    <row r="1199" spans="1:13" ht="24.9" customHeight="1" x14ac:dyDescent="0.3">
      <c r="A1199" s="31" t="s">
        <v>30</v>
      </c>
      <c r="B1199" s="32" t="s">
        <v>21</v>
      </c>
      <c r="C1199" s="32" t="s">
        <v>32</v>
      </c>
      <c r="D1199" s="32">
        <v>1</v>
      </c>
      <c r="E1199" s="33">
        <v>0</v>
      </c>
      <c r="F1199" s="34">
        <v>48.57</v>
      </c>
      <c r="G1199" s="33">
        <v>1.5289478943346898E-5</v>
      </c>
      <c r="H1199" s="32">
        <v>2</v>
      </c>
      <c r="I1199" s="91" t="s">
        <v>8526</v>
      </c>
      <c r="J1199" s="95" t="s">
        <v>10044</v>
      </c>
      <c r="K1199" s="95" t="s">
        <v>11564</v>
      </c>
      <c r="L1199" s="35" t="s">
        <v>13082</v>
      </c>
      <c r="M1199" s="36">
        <v>1</v>
      </c>
    </row>
    <row r="1200" spans="1:13" ht="24.9" customHeight="1" x14ac:dyDescent="0.3">
      <c r="A1200" s="25" t="s">
        <v>5194</v>
      </c>
      <c r="B1200" s="26" t="s">
        <v>5180</v>
      </c>
      <c r="C1200" s="26" t="s">
        <v>56</v>
      </c>
      <c r="D1200" s="26">
        <v>1</v>
      </c>
      <c r="E1200" s="27">
        <v>0</v>
      </c>
      <c r="F1200" s="28">
        <v>16.71</v>
      </c>
      <c r="G1200" s="27">
        <v>2.1279920656687198E-2</v>
      </c>
      <c r="H1200" s="26">
        <v>2</v>
      </c>
      <c r="I1200" s="90" t="s">
        <v>7498</v>
      </c>
      <c r="J1200" s="94" t="s">
        <v>9016</v>
      </c>
      <c r="K1200" s="94" t="s">
        <v>10536</v>
      </c>
      <c r="L1200" s="29" t="s">
        <v>12054</v>
      </c>
      <c r="M1200" s="30">
        <v>1</v>
      </c>
    </row>
    <row r="1201" spans="1:13" ht="24.9" customHeight="1" x14ac:dyDescent="0.3">
      <c r="A1201" s="25" t="s">
        <v>6084</v>
      </c>
      <c r="B1201" s="26" t="s">
        <v>6043</v>
      </c>
      <c r="C1201" s="26" t="s">
        <v>35</v>
      </c>
      <c r="D1201" s="26">
        <v>1</v>
      </c>
      <c r="E1201" s="27">
        <v>0</v>
      </c>
      <c r="F1201" s="28">
        <v>21.62</v>
      </c>
      <c r="G1201" s="27">
        <v>1.27400674823691E-2</v>
      </c>
      <c r="H1201" s="26">
        <v>3</v>
      </c>
      <c r="I1201" s="90" t="s">
        <v>7692</v>
      </c>
      <c r="J1201" s="94" t="s">
        <v>9210</v>
      </c>
      <c r="K1201" s="94" t="s">
        <v>10730</v>
      </c>
      <c r="L1201" s="29" t="s">
        <v>12248</v>
      </c>
      <c r="M1201" s="30">
        <v>1</v>
      </c>
    </row>
    <row r="1202" spans="1:13" ht="24.9" customHeight="1" x14ac:dyDescent="0.3">
      <c r="A1202" s="25" t="s">
        <v>2188</v>
      </c>
      <c r="B1202" s="26" t="s">
        <v>2182</v>
      </c>
      <c r="C1202" s="26" t="s">
        <v>468</v>
      </c>
      <c r="D1202" s="26">
        <v>1</v>
      </c>
      <c r="E1202" s="27">
        <v>0</v>
      </c>
      <c r="F1202" s="28">
        <v>75.14</v>
      </c>
      <c r="G1202" s="27">
        <v>4.1336506354824202E-8</v>
      </c>
      <c r="H1202" s="26">
        <v>2</v>
      </c>
      <c r="I1202" s="90" t="s">
        <v>8881</v>
      </c>
      <c r="J1202" s="94" t="s">
        <v>10401</v>
      </c>
      <c r="K1202" s="94" t="s">
        <v>11919</v>
      </c>
      <c r="L1202" s="29" t="s">
        <v>13439</v>
      </c>
      <c r="M1202" s="30">
        <v>1</v>
      </c>
    </row>
    <row r="1203" spans="1:13" ht="24.9" customHeight="1" x14ac:dyDescent="0.3">
      <c r="A1203" s="25" t="s">
        <v>431</v>
      </c>
      <c r="B1203" s="26" t="s">
        <v>419</v>
      </c>
      <c r="C1203" s="26" t="s">
        <v>371</v>
      </c>
      <c r="D1203" s="26">
        <v>1</v>
      </c>
      <c r="E1203" s="27">
        <v>0</v>
      </c>
      <c r="F1203" s="28">
        <v>25.66</v>
      </c>
      <c r="G1203" s="27">
        <v>3.3955490860488502E-3</v>
      </c>
      <c r="H1203" s="26">
        <v>2</v>
      </c>
      <c r="I1203" s="90" t="s">
        <v>7852</v>
      </c>
      <c r="J1203" s="94" t="s">
        <v>9370</v>
      </c>
      <c r="K1203" s="94" t="s">
        <v>10890</v>
      </c>
      <c r="L1203" s="29" t="s">
        <v>12408</v>
      </c>
      <c r="M1203" s="30">
        <v>1</v>
      </c>
    </row>
    <row r="1204" spans="1:13" ht="24.9" customHeight="1" x14ac:dyDescent="0.3">
      <c r="A1204" s="25" t="s">
        <v>4485</v>
      </c>
      <c r="B1204" s="26" t="s">
        <v>4463</v>
      </c>
      <c r="C1204" s="26" t="s">
        <v>154</v>
      </c>
      <c r="D1204" s="26">
        <v>1</v>
      </c>
      <c r="E1204" s="27">
        <v>1E-3</v>
      </c>
      <c r="F1204" s="28">
        <v>15.34</v>
      </c>
      <c r="G1204" s="27">
        <v>3.6551904723041699E-2</v>
      </c>
      <c r="H1204" s="26">
        <v>2</v>
      </c>
      <c r="I1204" s="90" t="s">
        <v>7450</v>
      </c>
      <c r="J1204" s="94" t="s">
        <v>8968</v>
      </c>
      <c r="K1204" s="94" t="s">
        <v>10488</v>
      </c>
      <c r="L1204" s="29" t="s">
        <v>12006</v>
      </c>
      <c r="M1204" s="30">
        <v>2</v>
      </c>
    </row>
    <row r="1205" spans="1:13" ht="24.9" customHeight="1" x14ac:dyDescent="0.3">
      <c r="A1205" s="25" t="s">
        <v>3925</v>
      </c>
      <c r="B1205" s="26" t="s">
        <v>3917</v>
      </c>
      <c r="C1205" s="26" t="s">
        <v>32</v>
      </c>
      <c r="D1205" s="26">
        <v>1</v>
      </c>
      <c r="E1205" s="27">
        <v>0</v>
      </c>
      <c r="F1205" s="28">
        <v>74.36</v>
      </c>
      <c r="G1205" s="27">
        <v>6.5958763436610097E-8</v>
      </c>
      <c r="H1205" s="26">
        <v>2</v>
      </c>
      <c r="I1205" s="90" t="s">
        <v>8873</v>
      </c>
      <c r="J1205" s="94" t="s">
        <v>10393</v>
      </c>
      <c r="K1205" s="94" t="s">
        <v>11911</v>
      </c>
      <c r="L1205" s="29" t="s">
        <v>13431</v>
      </c>
      <c r="M1205" s="30">
        <v>1</v>
      </c>
    </row>
    <row r="1206" spans="1:13" ht="24.9" customHeight="1" x14ac:dyDescent="0.3">
      <c r="A1206" s="31" t="s">
        <v>152</v>
      </c>
      <c r="B1206" s="32" t="s">
        <v>143</v>
      </c>
      <c r="C1206" s="32" t="s">
        <v>154</v>
      </c>
      <c r="D1206" s="32">
        <v>1</v>
      </c>
      <c r="E1206" s="33">
        <v>0</v>
      </c>
      <c r="F1206" s="34">
        <v>53.14</v>
      </c>
      <c r="G1206" s="33">
        <v>8.9778372529992395E-6</v>
      </c>
      <c r="H1206" s="32">
        <v>2</v>
      </c>
      <c r="I1206" s="91" t="s">
        <v>8634</v>
      </c>
      <c r="J1206" s="95" t="s">
        <v>10153</v>
      </c>
      <c r="K1206" s="95" t="s">
        <v>11672</v>
      </c>
      <c r="L1206" s="35" t="s">
        <v>13191</v>
      </c>
      <c r="M1206" s="36">
        <v>1</v>
      </c>
    </row>
    <row r="1207" spans="1:13" ht="24.9" customHeight="1" x14ac:dyDescent="0.3">
      <c r="A1207" s="25" t="s">
        <v>5769</v>
      </c>
      <c r="B1207" s="26" t="s">
        <v>5768</v>
      </c>
      <c r="C1207" s="26" t="s">
        <v>114</v>
      </c>
      <c r="D1207" s="26">
        <v>1</v>
      </c>
      <c r="E1207" s="27">
        <v>0</v>
      </c>
      <c r="F1207" s="28">
        <v>35.18</v>
      </c>
      <c r="G1207" s="27">
        <v>3.0267043737695703E-4</v>
      </c>
      <c r="H1207" s="26">
        <v>2</v>
      </c>
      <c r="I1207" s="90" t="s">
        <v>8203</v>
      </c>
      <c r="J1207" s="94" t="s">
        <v>9721</v>
      </c>
      <c r="K1207" s="94" t="s">
        <v>11241</v>
      </c>
      <c r="L1207" s="29" t="s">
        <v>12759</v>
      </c>
      <c r="M1207" s="30">
        <v>1</v>
      </c>
    </row>
    <row r="1208" spans="1:13" ht="24.9" customHeight="1" x14ac:dyDescent="0.3">
      <c r="A1208" s="25" t="s">
        <v>6206</v>
      </c>
      <c r="B1208" s="26" t="s">
        <v>6200</v>
      </c>
      <c r="C1208" s="26" t="s">
        <v>6208</v>
      </c>
      <c r="D1208" s="26">
        <v>1</v>
      </c>
      <c r="E1208" s="27">
        <v>0</v>
      </c>
      <c r="F1208" s="28">
        <v>53.58</v>
      </c>
      <c r="G1208" s="27">
        <v>4.6045723266373598E-6</v>
      </c>
      <c r="H1208" s="26">
        <v>2</v>
      </c>
      <c r="I1208" s="90" t="s">
        <v>8641</v>
      </c>
      <c r="J1208" s="94" t="s">
        <v>10160</v>
      </c>
      <c r="K1208" s="94" t="s">
        <v>11679</v>
      </c>
      <c r="L1208" s="29" t="s">
        <v>13198</v>
      </c>
      <c r="M1208" s="30">
        <v>1</v>
      </c>
    </row>
    <row r="1209" spans="1:13" ht="24.9" customHeight="1" x14ac:dyDescent="0.3">
      <c r="A1209" s="25" t="s">
        <v>4966</v>
      </c>
      <c r="B1209" s="26" t="s">
        <v>4960</v>
      </c>
      <c r="C1209" s="26" t="s">
        <v>114</v>
      </c>
      <c r="D1209" s="26">
        <v>1</v>
      </c>
      <c r="E1209" s="27">
        <v>0</v>
      </c>
      <c r="F1209" s="28">
        <v>71.989999999999995</v>
      </c>
      <c r="G1209" s="27">
        <v>7.9051481422027398E-8</v>
      </c>
      <c r="H1209" s="26">
        <v>2</v>
      </c>
      <c r="I1209" s="90" t="s">
        <v>8857</v>
      </c>
      <c r="J1209" s="94" t="s">
        <v>10377</v>
      </c>
      <c r="K1209" s="94" t="s">
        <v>11895</v>
      </c>
      <c r="L1209" s="29" t="s">
        <v>13415</v>
      </c>
      <c r="M1209" s="30">
        <v>1</v>
      </c>
    </row>
    <row r="1210" spans="1:13" ht="24.9" customHeight="1" x14ac:dyDescent="0.3">
      <c r="A1210" s="25" t="s">
        <v>783</v>
      </c>
      <c r="B1210" s="26" t="s">
        <v>770</v>
      </c>
      <c r="C1210" s="26" t="s">
        <v>56</v>
      </c>
      <c r="D1210" s="26">
        <v>1</v>
      </c>
      <c r="E1210" s="27">
        <v>1E-3</v>
      </c>
      <c r="F1210" s="28">
        <v>48.01</v>
      </c>
      <c r="G1210" s="27">
        <v>4.1903073040665199E-5</v>
      </c>
      <c r="H1210" s="26">
        <v>2</v>
      </c>
      <c r="I1210" s="90" t="s">
        <v>8511</v>
      </c>
      <c r="J1210" s="94" t="s">
        <v>10029</v>
      </c>
      <c r="K1210" s="94" t="s">
        <v>11549</v>
      </c>
      <c r="L1210" s="29" t="s">
        <v>13067</v>
      </c>
      <c r="M1210" s="30">
        <v>1</v>
      </c>
    </row>
    <row r="1211" spans="1:13" ht="24.9" customHeight="1" x14ac:dyDescent="0.3">
      <c r="A1211" s="25" t="s">
        <v>5135</v>
      </c>
      <c r="B1211" s="26" t="s">
        <v>5130</v>
      </c>
      <c r="C1211" s="26" t="s">
        <v>114</v>
      </c>
      <c r="D1211" s="26">
        <v>1</v>
      </c>
      <c r="E1211" s="27">
        <v>0</v>
      </c>
      <c r="F1211" s="28">
        <v>33.65</v>
      </c>
      <c r="G1211" s="27">
        <v>5.82550753717483E-4</v>
      </c>
      <c r="H1211" s="26">
        <v>2</v>
      </c>
      <c r="I1211" s="90" t="s">
        <v>8142</v>
      </c>
      <c r="J1211" s="94" t="s">
        <v>9660</v>
      </c>
      <c r="K1211" s="94" t="s">
        <v>11180</v>
      </c>
      <c r="L1211" s="29" t="s">
        <v>12698</v>
      </c>
      <c r="M1211" s="30">
        <v>1</v>
      </c>
    </row>
    <row r="1212" spans="1:13" ht="24.9" customHeight="1" x14ac:dyDescent="0.3">
      <c r="A1212" s="25" t="s">
        <v>2405</v>
      </c>
      <c r="B1212" s="26" t="s">
        <v>2383</v>
      </c>
      <c r="C1212" s="26" t="s">
        <v>333</v>
      </c>
      <c r="D1212" s="26">
        <v>1</v>
      </c>
      <c r="E1212" s="27">
        <v>0</v>
      </c>
      <c r="F1212" s="28">
        <v>71.819999999999993</v>
      </c>
      <c r="G1212" s="27">
        <v>6.5609994950960205E-8</v>
      </c>
      <c r="H1212" s="26">
        <v>2</v>
      </c>
      <c r="I1212" s="90" t="s">
        <v>8854</v>
      </c>
      <c r="J1212" s="94" t="s">
        <v>10374</v>
      </c>
      <c r="K1212" s="94" t="s">
        <v>11892</v>
      </c>
      <c r="L1212" s="29" t="s">
        <v>13412</v>
      </c>
      <c r="M1212" s="30">
        <v>1</v>
      </c>
    </row>
    <row r="1213" spans="1:13" ht="24.9" customHeight="1" x14ac:dyDescent="0.3">
      <c r="A1213" s="25" t="s">
        <v>601</v>
      </c>
      <c r="B1213" s="26" t="s">
        <v>594</v>
      </c>
      <c r="C1213" s="26" t="s">
        <v>20</v>
      </c>
      <c r="D1213" s="26">
        <v>1</v>
      </c>
      <c r="E1213" s="27">
        <v>0</v>
      </c>
      <c r="F1213" s="28">
        <v>49.32</v>
      </c>
      <c r="G1213" s="27">
        <v>1.4033992692238501E-5</v>
      </c>
      <c r="H1213" s="26">
        <v>2</v>
      </c>
      <c r="I1213" s="90" t="s">
        <v>8551</v>
      </c>
      <c r="J1213" s="94" t="s">
        <v>10069</v>
      </c>
      <c r="K1213" s="94" t="s">
        <v>11589</v>
      </c>
      <c r="L1213" s="29" t="s">
        <v>13107</v>
      </c>
      <c r="M1213" s="30">
        <v>1</v>
      </c>
    </row>
    <row r="1214" spans="1:13" ht="24.9" customHeight="1" x14ac:dyDescent="0.3">
      <c r="A1214" s="25" t="s">
        <v>5909</v>
      </c>
      <c r="B1214" s="26" t="s">
        <v>5902</v>
      </c>
      <c r="C1214" s="26" t="s">
        <v>454</v>
      </c>
      <c r="D1214" s="26">
        <v>1</v>
      </c>
      <c r="E1214" s="27">
        <v>0</v>
      </c>
      <c r="F1214" s="28">
        <v>85.61</v>
      </c>
      <c r="G1214" s="27">
        <v>4.5340253526189498E-9</v>
      </c>
      <c r="H1214" s="26">
        <v>2</v>
      </c>
      <c r="I1214" s="90" t="s">
        <v>8918</v>
      </c>
      <c r="J1214" s="94" t="s">
        <v>10438</v>
      </c>
      <c r="K1214" s="94" t="s">
        <v>11956</v>
      </c>
      <c r="L1214" s="29" t="s">
        <v>13476</v>
      </c>
      <c r="M1214" s="30">
        <v>1</v>
      </c>
    </row>
    <row r="1215" spans="1:13" ht="24.9" customHeight="1" x14ac:dyDescent="0.3">
      <c r="A1215" s="25" t="s">
        <v>1280</v>
      </c>
      <c r="B1215" s="26" t="s">
        <v>1269</v>
      </c>
      <c r="C1215" s="26" t="s">
        <v>20</v>
      </c>
      <c r="D1215" s="26">
        <v>1</v>
      </c>
      <c r="E1215" s="27">
        <v>0</v>
      </c>
      <c r="F1215" s="28">
        <v>23.88</v>
      </c>
      <c r="G1215" s="27">
        <v>4.7064975868951302E-3</v>
      </c>
      <c r="H1215" s="26">
        <v>2</v>
      </c>
      <c r="I1215" s="90" t="s">
        <v>7777</v>
      </c>
      <c r="J1215" s="94" t="s">
        <v>9295</v>
      </c>
      <c r="K1215" s="94" t="s">
        <v>10815</v>
      </c>
      <c r="L1215" s="29" t="s">
        <v>12333</v>
      </c>
      <c r="M1215" s="30">
        <v>1</v>
      </c>
    </row>
    <row r="1216" spans="1:13" ht="24.9" customHeight="1" x14ac:dyDescent="0.3">
      <c r="A1216" s="25" t="s">
        <v>2811</v>
      </c>
      <c r="B1216" s="26" t="s">
        <v>2797</v>
      </c>
      <c r="C1216" s="26" t="s">
        <v>32</v>
      </c>
      <c r="D1216" s="26">
        <v>1</v>
      </c>
      <c r="E1216" s="27">
        <v>0</v>
      </c>
      <c r="F1216" s="28">
        <v>65.27</v>
      </c>
      <c r="G1216" s="27">
        <v>3.2688326349118298E-7</v>
      </c>
      <c r="H1216" s="26">
        <v>2</v>
      </c>
      <c r="I1216" s="90" t="s">
        <v>8796</v>
      </c>
      <c r="J1216" s="94" t="s">
        <v>10316</v>
      </c>
      <c r="K1216" s="94" t="s">
        <v>11834</v>
      </c>
      <c r="L1216" s="29" t="s">
        <v>13354</v>
      </c>
      <c r="M1216" s="30">
        <v>1</v>
      </c>
    </row>
    <row r="1217" spans="1:13" ht="24.9" customHeight="1" x14ac:dyDescent="0.3">
      <c r="A1217" s="25" t="s">
        <v>3304</v>
      </c>
      <c r="B1217" s="26" t="s">
        <v>3302</v>
      </c>
      <c r="C1217" s="26" t="s">
        <v>3309</v>
      </c>
      <c r="D1217" s="26">
        <v>1</v>
      </c>
      <c r="E1217" s="27">
        <v>0</v>
      </c>
      <c r="F1217" s="28">
        <v>26.33</v>
      </c>
      <c r="G1217" s="27">
        <v>4.4233733895635199E-3</v>
      </c>
      <c r="H1217" s="26">
        <v>3</v>
      </c>
      <c r="I1217" s="90" t="s">
        <v>7873</v>
      </c>
      <c r="J1217" s="94" t="s">
        <v>9391</v>
      </c>
      <c r="K1217" s="94" t="s">
        <v>10911</v>
      </c>
      <c r="L1217" s="29" t="s">
        <v>12429</v>
      </c>
      <c r="M1217" s="30">
        <v>1</v>
      </c>
    </row>
    <row r="1218" spans="1:13" ht="24.9" customHeight="1" x14ac:dyDescent="0.3">
      <c r="A1218" s="25" t="s">
        <v>2203</v>
      </c>
      <c r="B1218" s="26" t="s">
        <v>2195</v>
      </c>
      <c r="C1218" s="26" t="s">
        <v>114</v>
      </c>
      <c r="D1218" s="26">
        <v>1</v>
      </c>
      <c r="E1218" s="27">
        <v>0</v>
      </c>
      <c r="F1218" s="28">
        <v>64.930000000000007</v>
      </c>
      <c r="G1218" s="27">
        <v>3.3743435655723301E-7</v>
      </c>
      <c r="H1218" s="26">
        <v>2</v>
      </c>
      <c r="I1218" s="90" t="s">
        <v>8793</v>
      </c>
      <c r="J1218" s="94" t="s">
        <v>10313</v>
      </c>
      <c r="K1218" s="94" t="s">
        <v>11831</v>
      </c>
      <c r="L1218" s="29" t="s">
        <v>13351</v>
      </c>
      <c r="M1218" s="30">
        <v>1</v>
      </c>
    </row>
    <row r="1219" spans="1:13" ht="24.9" customHeight="1" x14ac:dyDescent="0.3">
      <c r="A1219" s="31" t="s">
        <v>6644</v>
      </c>
      <c r="B1219" s="32" t="s">
        <v>6634</v>
      </c>
      <c r="C1219" s="32" t="s">
        <v>454</v>
      </c>
      <c r="D1219" s="32">
        <v>1</v>
      </c>
      <c r="E1219" s="33">
        <v>0</v>
      </c>
      <c r="F1219" s="34">
        <v>56.34</v>
      </c>
      <c r="G1219" s="33">
        <v>2.3172345986814401E-6</v>
      </c>
      <c r="H1219" s="32">
        <v>2</v>
      </c>
      <c r="I1219" s="91" t="s">
        <v>8682</v>
      </c>
      <c r="J1219" s="95" t="s">
        <v>10201</v>
      </c>
      <c r="K1219" s="95" t="s">
        <v>11720</v>
      </c>
      <c r="L1219" s="35" t="s">
        <v>13239</v>
      </c>
      <c r="M1219" s="36">
        <v>1</v>
      </c>
    </row>
    <row r="1220" spans="1:13" ht="24.9" customHeight="1" x14ac:dyDescent="0.3">
      <c r="A1220" s="25" t="s">
        <v>6171</v>
      </c>
      <c r="B1220" s="26" t="s">
        <v>6153</v>
      </c>
      <c r="C1220" s="26" t="s">
        <v>6173</v>
      </c>
      <c r="D1220" s="26">
        <v>1</v>
      </c>
      <c r="E1220" s="27">
        <v>1.7999999999999999E-2</v>
      </c>
      <c r="F1220" s="28">
        <v>17.260000000000002</v>
      </c>
      <c r="G1220" s="27">
        <v>2.2551801801639199E-2</v>
      </c>
      <c r="H1220" s="26">
        <v>2</v>
      </c>
      <c r="I1220" s="90" t="s">
        <v>7524</v>
      </c>
      <c r="J1220" s="94" t="s">
        <v>9042</v>
      </c>
      <c r="K1220" s="94" t="s">
        <v>10562</v>
      </c>
      <c r="L1220" s="29" t="s">
        <v>12080</v>
      </c>
      <c r="M1220" s="30">
        <v>1</v>
      </c>
    </row>
    <row r="1221" spans="1:13" ht="24.9" customHeight="1" x14ac:dyDescent="0.3">
      <c r="A1221" s="25" t="s">
        <v>1868</v>
      </c>
      <c r="B1221" s="26" t="s">
        <v>1866</v>
      </c>
      <c r="C1221" s="26" t="s">
        <v>468</v>
      </c>
      <c r="D1221" s="26">
        <v>1</v>
      </c>
      <c r="E1221" s="27">
        <v>0</v>
      </c>
      <c r="F1221" s="28">
        <v>39.520000000000003</v>
      </c>
      <c r="G1221" s="27">
        <v>2.0103538460050101E-4</v>
      </c>
      <c r="H1221" s="26">
        <v>2</v>
      </c>
      <c r="I1221" s="90" t="s">
        <v>8325</v>
      </c>
      <c r="J1221" s="94" t="s">
        <v>9843</v>
      </c>
      <c r="K1221" s="94" t="s">
        <v>11363</v>
      </c>
      <c r="L1221" s="29" t="s">
        <v>12881</v>
      </c>
      <c r="M1221" s="30">
        <v>1</v>
      </c>
    </row>
    <row r="1222" spans="1:13" ht="24.9" customHeight="1" x14ac:dyDescent="0.3">
      <c r="A1222" s="31" t="s">
        <v>2177</v>
      </c>
      <c r="B1222" s="32" t="s">
        <v>2175</v>
      </c>
      <c r="C1222" s="32" t="s">
        <v>2181</v>
      </c>
      <c r="D1222" s="32">
        <v>1</v>
      </c>
      <c r="E1222" s="33">
        <v>0</v>
      </c>
      <c r="F1222" s="34">
        <v>35.340000000000003</v>
      </c>
      <c r="G1222" s="33">
        <v>2.9172255213687199E-4</v>
      </c>
      <c r="H1222" s="32">
        <v>2</v>
      </c>
      <c r="I1222" s="91" t="s">
        <v>8209</v>
      </c>
      <c r="J1222" s="95" t="s">
        <v>9727</v>
      </c>
      <c r="K1222" s="95" t="s">
        <v>11247</v>
      </c>
      <c r="L1222" s="35" t="s">
        <v>12765</v>
      </c>
      <c r="M1222" s="36">
        <v>1</v>
      </c>
    </row>
    <row r="1223" spans="1:13" ht="24.9" customHeight="1" x14ac:dyDescent="0.3">
      <c r="A1223" s="25" t="s">
        <v>4185</v>
      </c>
      <c r="B1223" s="26" t="s">
        <v>4159</v>
      </c>
      <c r="C1223" s="26" t="s">
        <v>35</v>
      </c>
      <c r="D1223" s="26">
        <v>1</v>
      </c>
      <c r="E1223" s="27">
        <v>0</v>
      </c>
      <c r="F1223" s="28">
        <v>32.880000000000003</v>
      </c>
      <c r="G1223" s="27">
        <v>5.1400814906323695E-4</v>
      </c>
      <c r="H1223" s="26">
        <v>2</v>
      </c>
      <c r="I1223" s="90" t="s">
        <v>8113</v>
      </c>
      <c r="J1223" s="94" t="s">
        <v>9631</v>
      </c>
      <c r="K1223" s="94" t="s">
        <v>11151</v>
      </c>
      <c r="L1223" s="29" t="s">
        <v>12669</v>
      </c>
      <c r="M1223" s="30">
        <v>1</v>
      </c>
    </row>
    <row r="1224" spans="1:13" ht="24.9" customHeight="1" x14ac:dyDescent="0.3">
      <c r="A1224" s="25" t="s">
        <v>2959</v>
      </c>
      <c r="B1224" s="26" t="s">
        <v>2949</v>
      </c>
      <c r="C1224" s="26" t="s">
        <v>371</v>
      </c>
      <c r="D1224" s="26">
        <v>1</v>
      </c>
      <c r="E1224" s="27">
        <v>0</v>
      </c>
      <c r="F1224" s="28">
        <v>67.510000000000005</v>
      </c>
      <c r="G1224" s="27">
        <v>1.7699867054171701E-7</v>
      </c>
      <c r="H1224" s="26">
        <v>2</v>
      </c>
      <c r="I1224" s="90" t="s">
        <v>8820</v>
      </c>
      <c r="J1224" s="94" t="s">
        <v>10340</v>
      </c>
      <c r="K1224" s="94" t="s">
        <v>11858</v>
      </c>
      <c r="L1224" s="29" t="s">
        <v>13378</v>
      </c>
      <c r="M1224" s="30">
        <v>1</v>
      </c>
    </row>
    <row r="1225" spans="1:13" ht="24.9" customHeight="1" x14ac:dyDescent="0.3">
      <c r="A1225" s="25" t="s">
        <v>2876</v>
      </c>
      <c r="B1225" s="26" t="s">
        <v>2869</v>
      </c>
      <c r="C1225" s="26" t="s">
        <v>333</v>
      </c>
      <c r="D1225" s="26">
        <v>1</v>
      </c>
      <c r="E1225" s="27">
        <v>0</v>
      </c>
      <c r="F1225" s="28">
        <v>90.34</v>
      </c>
      <c r="G1225" s="27">
        <v>1.15587271742278E-9</v>
      </c>
      <c r="H1225" s="26">
        <v>2</v>
      </c>
      <c r="I1225" s="90" t="s">
        <v>8929</v>
      </c>
      <c r="J1225" s="94" t="s">
        <v>10449</v>
      </c>
      <c r="K1225" s="94" t="s">
        <v>11967</v>
      </c>
      <c r="L1225" s="29" t="s">
        <v>13487</v>
      </c>
      <c r="M1225" s="30">
        <v>1</v>
      </c>
    </row>
    <row r="1226" spans="1:13" ht="24.9" customHeight="1" x14ac:dyDescent="0.3">
      <c r="A1226" s="31" t="s">
        <v>3134</v>
      </c>
      <c r="B1226" s="32" t="s">
        <v>3132</v>
      </c>
      <c r="C1226" s="32" t="s">
        <v>38</v>
      </c>
      <c r="D1226" s="32">
        <v>1</v>
      </c>
      <c r="E1226" s="33">
        <v>1E-3</v>
      </c>
      <c r="F1226" s="34">
        <v>31.26</v>
      </c>
      <c r="G1226" s="33">
        <v>7.4639720478949796E-4</v>
      </c>
      <c r="H1226" s="32">
        <v>2</v>
      </c>
      <c r="I1226" s="91" t="s">
        <v>8043</v>
      </c>
      <c r="J1226" s="95" t="s">
        <v>9561</v>
      </c>
      <c r="K1226" s="95" t="s">
        <v>11081</v>
      </c>
      <c r="L1226" s="35" t="s">
        <v>12599</v>
      </c>
      <c r="M1226" s="36">
        <v>1</v>
      </c>
    </row>
    <row r="1227" spans="1:13" ht="24.9" customHeight="1" x14ac:dyDescent="0.3">
      <c r="A1227" s="25" t="s">
        <v>5721</v>
      </c>
      <c r="B1227" s="26" t="s">
        <v>5720</v>
      </c>
      <c r="C1227" s="26" t="s">
        <v>38</v>
      </c>
      <c r="D1227" s="26">
        <v>1</v>
      </c>
      <c r="E1227" s="27">
        <v>0</v>
      </c>
      <c r="F1227" s="28">
        <v>47.8</v>
      </c>
      <c r="G1227" s="27">
        <v>2.9872564333876099E-5</v>
      </c>
      <c r="H1227" s="26">
        <v>2</v>
      </c>
      <c r="I1227" s="90" t="s">
        <v>8508</v>
      </c>
      <c r="J1227" s="94" t="s">
        <v>10026</v>
      </c>
      <c r="K1227" s="94" t="s">
        <v>11546</v>
      </c>
      <c r="L1227" s="29" t="s">
        <v>13064</v>
      </c>
      <c r="M1227" s="30">
        <v>1</v>
      </c>
    </row>
    <row r="1228" spans="1:13" ht="24.9" customHeight="1" x14ac:dyDescent="0.3">
      <c r="A1228" s="31" t="s">
        <v>6969</v>
      </c>
      <c r="B1228" s="32" t="s">
        <v>6963</v>
      </c>
      <c r="C1228" s="32" t="s">
        <v>56</v>
      </c>
      <c r="D1228" s="32">
        <v>1</v>
      </c>
      <c r="E1228" s="33">
        <v>2E-3</v>
      </c>
      <c r="F1228" s="34">
        <v>21.89</v>
      </c>
      <c r="G1228" s="33">
        <v>7.7657113889830001E-3</v>
      </c>
      <c r="H1228" s="32">
        <v>2</v>
      </c>
      <c r="I1228" s="91" t="s">
        <v>7706</v>
      </c>
      <c r="J1228" s="95" t="s">
        <v>9224</v>
      </c>
      <c r="K1228" s="95" t="s">
        <v>10744</v>
      </c>
      <c r="L1228" s="35" t="s">
        <v>12262</v>
      </c>
      <c r="M1228" s="36">
        <v>1</v>
      </c>
    </row>
    <row r="1229" spans="1:13" ht="24.9" customHeight="1" x14ac:dyDescent="0.3">
      <c r="A1229" s="25" t="s">
        <v>3397</v>
      </c>
      <c r="B1229" s="26" t="s">
        <v>3369</v>
      </c>
      <c r="C1229" s="26" t="s">
        <v>56</v>
      </c>
      <c r="D1229" s="26">
        <v>1</v>
      </c>
      <c r="E1229" s="27">
        <v>1E-3</v>
      </c>
      <c r="F1229" s="28">
        <v>27.35</v>
      </c>
      <c r="G1229" s="27">
        <v>4.3258142034520502E-3</v>
      </c>
      <c r="H1229" s="26">
        <v>2</v>
      </c>
      <c r="I1229" s="90" t="s">
        <v>7904</v>
      </c>
      <c r="J1229" s="94" t="s">
        <v>9422</v>
      </c>
      <c r="K1229" s="94" t="s">
        <v>10942</v>
      </c>
      <c r="L1229" s="29" t="s">
        <v>12460</v>
      </c>
      <c r="M1229" s="30">
        <v>1</v>
      </c>
    </row>
    <row r="1230" spans="1:13" ht="24.9" customHeight="1" x14ac:dyDescent="0.3">
      <c r="A1230" s="25" t="s">
        <v>6991</v>
      </c>
      <c r="B1230" s="26" t="s">
        <v>6985</v>
      </c>
      <c r="C1230" s="26" t="s">
        <v>32</v>
      </c>
      <c r="D1230" s="26">
        <v>1</v>
      </c>
      <c r="E1230" s="27">
        <v>0</v>
      </c>
      <c r="F1230" s="28">
        <v>60.44</v>
      </c>
      <c r="G1230" s="27">
        <v>1.1295618421528799E-6</v>
      </c>
      <c r="H1230" s="26">
        <v>2</v>
      </c>
      <c r="I1230" s="90" t="s">
        <v>8743</v>
      </c>
      <c r="J1230" s="94" t="s">
        <v>10262</v>
      </c>
      <c r="K1230" s="94" t="s">
        <v>11781</v>
      </c>
      <c r="L1230" s="29" t="s">
        <v>13300</v>
      </c>
      <c r="M1230" s="30">
        <v>1</v>
      </c>
    </row>
    <row r="1231" spans="1:13" ht="24.9" customHeight="1" x14ac:dyDescent="0.3">
      <c r="A1231" s="25" t="s">
        <v>68</v>
      </c>
      <c r="B1231" s="26" t="s">
        <v>66</v>
      </c>
      <c r="C1231" s="26" t="s">
        <v>35</v>
      </c>
      <c r="D1231" s="26">
        <v>1</v>
      </c>
      <c r="E1231" s="27">
        <v>0</v>
      </c>
      <c r="F1231" s="28">
        <v>33.909999999999997</v>
      </c>
      <c r="G1231" s="27">
        <v>5.2837632791477704E-4</v>
      </c>
      <c r="H1231" s="26">
        <v>2</v>
      </c>
      <c r="I1231" s="90" t="s">
        <v>8153</v>
      </c>
      <c r="J1231" s="94" t="s">
        <v>9671</v>
      </c>
      <c r="K1231" s="94" t="s">
        <v>11191</v>
      </c>
      <c r="L1231" s="29" t="s">
        <v>12709</v>
      </c>
      <c r="M1231" s="30">
        <v>1</v>
      </c>
    </row>
    <row r="1232" spans="1:13" ht="24.9" customHeight="1" x14ac:dyDescent="0.3">
      <c r="A1232" s="25" t="s">
        <v>4657</v>
      </c>
      <c r="B1232" s="26" t="s">
        <v>4645</v>
      </c>
      <c r="C1232" s="26" t="s">
        <v>4659</v>
      </c>
      <c r="D1232" s="26">
        <v>1</v>
      </c>
      <c r="E1232" s="27">
        <v>0</v>
      </c>
      <c r="F1232" s="28">
        <v>39.520000000000003</v>
      </c>
      <c r="G1232" s="27">
        <v>2.28956965795015E-4</v>
      </c>
      <c r="H1232" s="26">
        <v>2</v>
      </c>
      <c r="I1232" s="90" t="s">
        <v>8326</v>
      </c>
      <c r="J1232" s="94" t="s">
        <v>9844</v>
      </c>
      <c r="K1232" s="94" t="s">
        <v>11364</v>
      </c>
      <c r="L1232" s="29" t="s">
        <v>12882</v>
      </c>
      <c r="M1232" s="30">
        <v>1</v>
      </c>
    </row>
    <row r="1233" spans="1:13" ht="24.9" customHeight="1" x14ac:dyDescent="0.3">
      <c r="A1233" s="25" t="s">
        <v>2327</v>
      </c>
      <c r="B1233" s="26" t="s">
        <v>2321</v>
      </c>
      <c r="C1233" s="26" t="s">
        <v>56</v>
      </c>
      <c r="D1233" s="26">
        <v>1</v>
      </c>
      <c r="E1233" s="27">
        <v>1E-3</v>
      </c>
      <c r="F1233" s="28">
        <v>23.78</v>
      </c>
      <c r="G1233" s="27">
        <v>9.2134584325942008E-3</v>
      </c>
      <c r="H1233" s="26">
        <v>2</v>
      </c>
      <c r="I1233" s="90" t="s">
        <v>7774</v>
      </c>
      <c r="J1233" s="94" t="s">
        <v>9292</v>
      </c>
      <c r="K1233" s="94" t="s">
        <v>10812</v>
      </c>
      <c r="L1233" s="29" t="s">
        <v>12330</v>
      </c>
      <c r="M1233" s="30">
        <v>1</v>
      </c>
    </row>
    <row r="1234" spans="1:13" ht="24.9" customHeight="1" x14ac:dyDescent="0.3">
      <c r="A1234" s="25" t="s">
        <v>6384</v>
      </c>
      <c r="B1234" s="26" t="s">
        <v>6369</v>
      </c>
      <c r="C1234" s="26" t="s">
        <v>56</v>
      </c>
      <c r="D1234" s="26">
        <v>1</v>
      </c>
      <c r="E1234" s="27">
        <v>0</v>
      </c>
      <c r="F1234" s="28">
        <v>22.89</v>
      </c>
      <c r="G1234" s="27">
        <v>5.1282596312570402E-3</v>
      </c>
      <c r="H1234" s="26">
        <v>2</v>
      </c>
      <c r="I1234" s="90" t="s">
        <v>7735</v>
      </c>
      <c r="J1234" s="94" t="s">
        <v>9253</v>
      </c>
      <c r="K1234" s="94" t="s">
        <v>10773</v>
      </c>
      <c r="L1234" s="29" t="s">
        <v>12291</v>
      </c>
      <c r="M1234" s="30">
        <v>1</v>
      </c>
    </row>
    <row r="1235" spans="1:13" ht="24.9" customHeight="1" x14ac:dyDescent="0.3">
      <c r="A1235" s="25" t="s">
        <v>2347</v>
      </c>
      <c r="B1235" s="26" t="s">
        <v>2340</v>
      </c>
      <c r="C1235" s="26" t="s">
        <v>35</v>
      </c>
      <c r="D1235" s="26">
        <v>1</v>
      </c>
      <c r="E1235" s="27">
        <v>0</v>
      </c>
      <c r="F1235" s="28">
        <v>42.69</v>
      </c>
      <c r="G1235" s="27">
        <v>5.3699470617062297E-5</v>
      </c>
      <c r="H1235" s="26">
        <v>2</v>
      </c>
      <c r="I1235" s="90" t="s">
        <v>8411</v>
      </c>
      <c r="J1235" s="94" t="s">
        <v>9929</v>
      </c>
      <c r="K1235" s="94" t="s">
        <v>11449</v>
      </c>
      <c r="L1235" s="29" t="s">
        <v>12967</v>
      </c>
      <c r="M1235" s="30">
        <v>1</v>
      </c>
    </row>
    <row r="1236" spans="1:13" ht="24.9" customHeight="1" x14ac:dyDescent="0.3">
      <c r="A1236" s="25" t="s">
        <v>741</v>
      </c>
      <c r="B1236" s="26" t="s">
        <v>7271</v>
      </c>
      <c r="C1236" s="26" t="s">
        <v>123</v>
      </c>
      <c r="D1236" s="26">
        <v>1</v>
      </c>
      <c r="E1236" s="27">
        <v>0</v>
      </c>
      <c r="F1236" s="28">
        <v>30.54</v>
      </c>
      <c r="G1236" s="27">
        <v>8.8098802320581496E-4</v>
      </c>
      <c r="H1236" s="26">
        <v>2</v>
      </c>
      <c r="I1236" s="90" t="s">
        <v>8017</v>
      </c>
      <c r="J1236" s="94" t="s">
        <v>9535</v>
      </c>
      <c r="K1236" s="94" t="s">
        <v>11055</v>
      </c>
      <c r="L1236" s="29" t="s">
        <v>12573</v>
      </c>
      <c r="M1236" s="30">
        <v>1</v>
      </c>
    </row>
    <row r="1237" spans="1:13" ht="24.9" customHeight="1" x14ac:dyDescent="0.3">
      <c r="A1237" s="25" t="s">
        <v>1361</v>
      </c>
      <c r="B1237" s="26" t="s">
        <v>1360</v>
      </c>
      <c r="C1237" s="26" t="s">
        <v>123</v>
      </c>
      <c r="D1237" s="26">
        <v>1</v>
      </c>
      <c r="E1237" s="27">
        <v>0</v>
      </c>
      <c r="F1237" s="28">
        <v>39.24</v>
      </c>
      <c r="G1237" s="27">
        <v>1.1884201433124399E-4</v>
      </c>
      <c r="H1237" s="26">
        <v>2</v>
      </c>
      <c r="I1237" s="90" t="s">
        <v>8314</v>
      </c>
      <c r="J1237" s="94" t="s">
        <v>9832</v>
      </c>
      <c r="K1237" s="94" t="s">
        <v>11352</v>
      </c>
      <c r="L1237" s="29" t="s">
        <v>12870</v>
      </c>
      <c r="M1237" s="30">
        <v>1</v>
      </c>
    </row>
    <row r="1238" spans="1:13" ht="24.9" customHeight="1" x14ac:dyDescent="0.3">
      <c r="A1238" s="25" t="s">
        <v>3422</v>
      </c>
      <c r="B1238" s="26" t="s">
        <v>3420</v>
      </c>
      <c r="C1238" s="26" t="s">
        <v>123</v>
      </c>
      <c r="D1238" s="26">
        <v>1</v>
      </c>
      <c r="E1238" s="27">
        <v>6.0000000000000001E-3</v>
      </c>
      <c r="F1238" s="28">
        <v>23.05</v>
      </c>
      <c r="G1238" s="27">
        <v>4.9427654732846901E-3</v>
      </c>
      <c r="H1238" s="26">
        <v>2</v>
      </c>
      <c r="I1238" s="90" t="s">
        <v>7742</v>
      </c>
      <c r="J1238" s="94" t="s">
        <v>9260</v>
      </c>
      <c r="K1238" s="94" t="s">
        <v>10780</v>
      </c>
      <c r="L1238" s="29" t="s">
        <v>12298</v>
      </c>
      <c r="M1238" s="30">
        <v>1</v>
      </c>
    </row>
    <row r="1239" spans="1:13" ht="24.9" customHeight="1" x14ac:dyDescent="0.3">
      <c r="A1239" s="31" t="s">
        <v>1906</v>
      </c>
      <c r="B1239" s="32" t="s">
        <v>1898</v>
      </c>
      <c r="C1239" s="32" t="s">
        <v>123</v>
      </c>
      <c r="D1239" s="32">
        <v>1</v>
      </c>
      <c r="E1239" s="33">
        <v>0</v>
      </c>
      <c r="F1239" s="34">
        <v>46.13</v>
      </c>
      <c r="G1239" s="33">
        <v>3.7786067684715702E-5</v>
      </c>
      <c r="H1239" s="32">
        <v>2</v>
      </c>
      <c r="I1239" s="91" t="s">
        <v>8472</v>
      </c>
      <c r="J1239" s="95" t="s">
        <v>9990</v>
      </c>
      <c r="K1239" s="95" t="s">
        <v>11510</v>
      </c>
      <c r="L1239" s="35" t="s">
        <v>13028</v>
      </c>
      <c r="M1239" s="36">
        <v>1</v>
      </c>
    </row>
    <row r="1240" spans="1:13" ht="24.9" customHeight="1" x14ac:dyDescent="0.3">
      <c r="A1240" s="25" t="s">
        <v>6017</v>
      </c>
      <c r="B1240" s="26" t="s">
        <v>6015</v>
      </c>
      <c r="C1240" s="26" t="s">
        <v>123</v>
      </c>
      <c r="D1240" s="26">
        <v>1</v>
      </c>
      <c r="E1240" s="27">
        <v>0</v>
      </c>
      <c r="F1240" s="28">
        <v>50.44</v>
      </c>
      <c r="G1240" s="27">
        <v>9.0150887042978498E-6</v>
      </c>
      <c r="H1240" s="26">
        <v>2</v>
      </c>
      <c r="I1240" s="90" t="s">
        <v>8569</v>
      </c>
      <c r="J1240" s="94" t="s">
        <v>10087</v>
      </c>
      <c r="K1240" s="94" t="s">
        <v>11607</v>
      </c>
      <c r="L1240" s="29" t="s">
        <v>13125</v>
      </c>
      <c r="M1240" s="30">
        <v>1</v>
      </c>
    </row>
    <row r="1241" spans="1:13" ht="24.9" customHeight="1" x14ac:dyDescent="0.3">
      <c r="A1241" s="25" t="s">
        <v>1107</v>
      </c>
      <c r="B1241" s="26" t="s">
        <v>1099</v>
      </c>
      <c r="C1241" s="26" t="s">
        <v>1109</v>
      </c>
      <c r="D1241" s="26">
        <v>1</v>
      </c>
      <c r="E1241" s="27">
        <v>0</v>
      </c>
      <c r="F1241" s="28">
        <v>39.61</v>
      </c>
      <c r="G1241" s="27">
        <v>1.6956323677217499E-4</v>
      </c>
      <c r="H1241" s="26">
        <v>2</v>
      </c>
      <c r="I1241" s="90" t="s">
        <v>8331</v>
      </c>
      <c r="J1241" s="94" t="s">
        <v>9849</v>
      </c>
      <c r="K1241" s="94" t="s">
        <v>11369</v>
      </c>
      <c r="L1241" s="29" t="s">
        <v>12887</v>
      </c>
      <c r="M1241" s="30">
        <v>1</v>
      </c>
    </row>
    <row r="1242" spans="1:13" ht="24.9" customHeight="1" x14ac:dyDescent="0.3">
      <c r="A1242" s="31" t="s">
        <v>670</v>
      </c>
      <c r="B1242" s="32" t="s">
        <v>660</v>
      </c>
      <c r="C1242" s="32" t="s">
        <v>20</v>
      </c>
      <c r="D1242" s="32">
        <v>1</v>
      </c>
      <c r="E1242" s="33">
        <v>0</v>
      </c>
      <c r="F1242" s="34">
        <v>62.19</v>
      </c>
      <c r="G1242" s="33">
        <v>1.05691010140867E-6</v>
      </c>
      <c r="H1242" s="32">
        <v>2</v>
      </c>
      <c r="I1242" s="91" t="s">
        <v>8759</v>
      </c>
      <c r="J1242" s="95" t="s">
        <v>10279</v>
      </c>
      <c r="K1242" s="95" t="s">
        <v>11797</v>
      </c>
      <c r="L1242" s="35" t="s">
        <v>13317</v>
      </c>
      <c r="M1242" s="36">
        <v>1</v>
      </c>
    </row>
    <row r="1243" spans="1:13" ht="24.9" customHeight="1" x14ac:dyDescent="0.3">
      <c r="A1243" s="25" t="s">
        <v>5864</v>
      </c>
      <c r="B1243" s="26" t="s">
        <v>5862</v>
      </c>
      <c r="C1243" s="26" t="s">
        <v>35</v>
      </c>
      <c r="D1243" s="26">
        <v>1</v>
      </c>
      <c r="E1243" s="27">
        <v>0</v>
      </c>
      <c r="F1243" s="28">
        <v>14.97</v>
      </c>
      <c r="G1243" s="27">
        <v>3.1766546592587201E-2</v>
      </c>
      <c r="H1243" s="26">
        <v>2</v>
      </c>
      <c r="I1243" s="90" t="s">
        <v>7435</v>
      </c>
      <c r="J1243" s="94" t="s">
        <v>8953</v>
      </c>
      <c r="K1243" s="94" t="s">
        <v>10473</v>
      </c>
      <c r="L1243" s="29" t="s">
        <v>11991</v>
      </c>
      <c r="M1243" s="30">
        <v>1</v>
      </c>
    </row>
    <row r="1244" spans="1:13" ht="24.9" customHeight="1" x14ac:dyDescent="0.3">
      <c r="A1244" s="25" t="s">
        <v>2994</v>
      </c>
      <c r="B1244" s="26" t="s">
        <v>2993</v>
      </c>
      <c r="C1244" s="26" t="s">
        <v>2998</v>
      </c>
      <c r="D1244" s="26">
        <v>1</v>
      </c>
      <c r="E1244" s="27">
        <v>0</v>
      </c>
      <c r="F1244" s="28">
        <v>37.75</v>
      </c>
      <c r="G1244" s="27">
        <v>1.67482719578914E-4</v>
      </c>
      <c r="H1244" s="26">
        <v>2</v>
      </c>
      <c r="I1244" s="90" t="s">
        <v>8268</v>
      </c>
      <c r="J1244" s="94" t="s">
        <v>9786</v>
      </c>
      <c r="K1244" s="94" t="s">
        <v>11306</v>
      </c>
      <c r="L1244" s="29" t="s">
        <v>12824</v>
      </c>
      <c r="M1244" s="30">
        <v>1</v>
      </c>
    </row>
    <row r="1245" spans="1:13" ht="24.9" customHeight="1" x14ac:dyDescent="0.3">
      <c r="A1245" s="25" t="s">
        <v>2044</v>
      </c>
      <c r="B1245" s="26" t="s">
        <v>2042</v>
      </c>
      <c r="C1245" s="26" t="s">
        <v>154</v>
      </c>
      <c r="D1245" s="26">
        <v>1</v>
      </c>
      <c r="E1245" s="27">
        <v>0</v>
      </c>
      <c r="F1245" s="28">
        <v>64.69</v>
      </c>
      <c r="G1245" s="27">
        <v>6.4528801792177697E-7</v>
      </c>
      <c r="H1245" s="26">
        <v>2</v>
      </c>
      <c r="I1245" s="90" t="s">
        <v>8787</v>
      </c>
      <c r="J1245" s="94" t="s">
        <v>10307</v>
      </c>
      <c r="K1245" s="94" t="s">
        <v>11825</v>
      </c>
      <c r="L1245" s="29" t="s">
        <v>13345</v>
      </c>
      <c r="M1245" s="30">
        <v>1</v>
      </c>
    </row>
    <row r="1246" spans="1:13" ht="24.9" customHeight="1" x14ac:dyDescent="0.3">
      <c r="A1246" s="25" t="s">
        <v>205</v>
      </c>
      <c r="B1246" s="26" t="s">
        <v>204</v>
      </c>
      <c r="C1246" s="26" t="s">
        <v>136</v>
      </c>
      <c r="D1246" s="26">
        <v>1</v>
      </c>
      <c r="E1246" s="27">
        <v>1E-3</v>
      </c>
      <c r="F1246" s="28">
        <v>52.55</v>
      </c>
      <c r="G1246" s="27">
        <v>9.45037237359687E-6</v>
      </c>
      <c r="H1246" s="26">
        <v>2</v>
      </c>
      <c r="I1246" s="90" t="s">
        <v>8621</v>
      </c>
      <c r="J1246" s="94" t="s">
        <v>10140</v>
      </c>
      <c r="K1246" s="94" t="s">
        <v>11659</v>
      </c>
      <c r="L1246" s="29" t="s">
        <v>13178</v>
      </c>
      <c r="M1246" s="30">
        <v>1</v>
      </c>
    </row>
    <row r="1247" spans="1:13" ht="24.9" customHeight="1" x14ac:dyDescent="0.3">
      <c r="A1247" s="25" t="s">
        <v>4927</v>
      </c>
      <c r="B1247" s="26" t="s">
        <v>4925</v>
      </c>
      <c r="C1247" s="26" t="s">
        <v>693</v>
      </c>
      <c r="D1247" s="26">
        <v>1</v>
      </c>
      <c r="E1247" s="27">
        <v>0</v>
      </c>
      <c r="F1247" s="28">
        <v>69.97</v>
      </c>
      <c r="G1247" s="27">
        <v>1.3090111695073499E-7</v>
      </c>
      <c r="H1247" s="26">
        <v>2</v>
      </c>
      <c r="I1247" s="90" t="s">
        <v>8842</v>
      </c>
      <c r="J1247" s="94" t="s">
        <v>10362</v>
      </c>
      <c r="K1247" s="94" t="s">
        <v>11880</v>
      </c>
      <c r="L1247" s="29" t="s">
        <v>13400</v>
      </c>
      <c r="M1247" s="30">
        <v>1</v>
      </c>
    </row>
    <row r="1248" spans="1:13" ht="24.9" customHeight="1" x14ac:dyDescent="0.3">
      <c r="A1248" s="25" t="s">
        <v>4356</v>
      </c>
      <c r="B1248" s="26" t="s">
        <v>4344</v>
      </c>
      <c r="C1248" s="26" t="s">
        <v>20</v>
      </c>
      <c r="D1248" s="26">
        <v>1</v>
      </c>
      <c r="E1248" s="27">
        <v>0</v>
      </c>
      <c r="F1248" s="28">
        <v>50.47</v>
      </c>
      <c r="G1248" s="27">
        <v>1.74998614927646E-5</v>
      </c>
      <c r="H1248" s="26">
        <v>2</v>
      </c>
      <c r="I1248" s="90" t="s">
        <v>8572</v>
      </c>
      <c r="J1248" s="94" t="s">
        <v>10090</v>
      </c>
      <c r="K1248" s="94" t="s">
        <v>11610</v>
      </c>
      <c r="L1248" s="29" t="s">
        <v>13128</v>
      </c>
      <c r="M1248" s="30">
        <v>1</v>
      </c>
    </row>
    <row r="1249" spans="1:13" ht="24.9" customHeight="1" x14ac:dyDescent="0.3">
      <c r="A1249" s="25" t="s">
        <v>4019</v>
      </c>
      <c r="B1249" s="26" t="s">
        <v>4017</v>
      </c>
      <c r="C1249" s="26" t="s">
        <v>3343</v>
      </c>
      <c r="D1249" s="26">
        <v>1</v>
      </c>
      <c r="E1249" s="27">
        <v>0</v>
      </c>
      <c r="F1249" s="28">
        <v>41.36</v>
      </c>
      <c r="G1249" s="27">
        <v>1.2794933960959799E-4</v>
      </c>
      <c r="H1249" s="26">
        <v>3</v>
      </c>
      <c r="I1249" s="90" t="s">
        <v>8378</v>
      </c>
      <c r="J1249" s="94" t="s">
        <v>9896</v>
      </c>
      <c r="K1249" s="94" t="s">
        <v>11416</v>
      </c>
      <c r="L1249" s="29" t="s">
        <v>12934</v>
      </c>
      <c r="M1249" s="30">
        <v>1</v>
      </c>
    </row>
    <row r="1250" spans="1:13" ht="24.9" customHeight="1" x14ac:dyDescent="0.3">
      <c r="A1250" s="25" t="s">
        <v>133</v>
      </c>
      <c r="B1250" s="26" t="s">
        <v>132</v>
      </c>
      <c r="C1250" s="26" t="s">
        <v>136</v>
      </c>
      <c r="D1250" s="26">
        <v>1</v>
      </c>
      <c r="E1250" s="27">
        <v>0</v>
      </c>
      <c r="F1250" s="28">
        <v>16.97</v>
      </c>
      <c r="G1250" s="27">
        <v>2.0043335881365101E-2</v>
      </c>
      <c r="H1250" s="26">
        <v>2</v>
      </c>
      <c r="I1250" s="90" t="s">
        <v>7511</v>
      </c>
      <c r="J1250" s="94" t="s">
        <v>9029</v>
      </c>
      <c r="K1250" s="94" t="s">
        <v>10549</v>
      </c>
      <c r="L1250" s="29" t="s">
        <v>12067</v>
      </c>
      <c r="M1250" s="30">
        <v>1</v>
      </c>
    </row>
    <row r="1251" spans="1:13" ht="24.9" customHeight="1" x14ac:dyDescent="0.3">
      <c r="A1251" s="25" t="s">
        <v>7044</v>
      </c>
      <c r="B1251" s="26" t="s">
        <v>7042</v>
      </c>
      <c r="C1251" s="26" t="s">
        <v>20</v>
      </c>
      <c r="D1251" s="26">
        <v>1</v>
      </c>
      <c r="E1251" s="27">
        <v>1E-3</v>
      </c>
      <c r="F1251" s="28">
        <v>32.86</v>
      </c>
      <c r="G1251" s="27">
        <v>5.6936751514562504E-4</v>
      </c>
      <c r="H1251" s="26">
        <v>2</v>
      </c>
      <c r="I1251" s="90" t="s">
        <v>8111</v>
      </c>
      <c r="J1251" s="94" t="s">
        <v>9629</v>
      </c>
      <c r="K1251" s="94" t="s">
        <v>11149</v>
      </c>
      <c r="L1251" s="29" t="s">
        <v>12667</v>
      </c>
      <c r="M1251" s="30">
        <v>1</v>
      </c>
    </row>
    <row r="1252" spans="1:13" ht="24.9" customHeight="1" x14ac:dyDescent="0.3">
      <c r="A1252" s="25" t="s">
        <v>6229</v>
      </c>
      <c r="B1252" s="26" t="s">
        <v>6228</v>
      </c>
      <c r="C1252" s="26" t="s">
        <v>1239</v>
      </c>
      <c r="D1252" s="26">
        <v>1</v>
      </c>
      <c r="E1252" s="27">
        <v>0</v>
      </c>
      <c r="F1252" s="28">
        <v>89.83</v>
      </c>
      <c r="G1252" s="27">
        <v>1.5078842404521401E-9</v>
      </c>
      <c r="H1252" s="26">
        <v>2</v>
      </c>
      <c r="I1252" s="90" t="s">
        <v>8928</v>
      </c>
      <c r="J1252" s="94" t="s">
        <v>10448</v>
      </c>
      <c r="K1252" s="94" t="s">
        <v>11966</v>
      </c>
      <c r="L1252" s="29" t="s">
        <v>13486</v>
      </c>
      <c r="M1252" s="30">
        <v>1</v>
      </c>
    </row>
    <row r="1253" spans="1:13" ht="24.9" customHeight="1" x14ac:dyDescent="0.3">
      <c r="A1253" s="25" t="s">
        <v>3085</v>
      </c>
      <c r="B1253" s="26" t="s">
        <v>3070</v>
      </c>
      <c r="C1253" s="26" t="s">
        <v>56</v>
      </c>
      <c r="D1253" s="26">
        <v>1</v>
      </c>
      <c r="E1253" s="27">
        <v>1E-3</v>
      </c>
      <c r="F1253" s="28">
        <v>30.66</v>
      </c>
      <c r="G1253" s="27">
        <v>1.2455696061828201E-3</v>
      </c>
      <c r="H1253" s="26">
        <v>2</v>
      </c>
      <c r="I1253" s="90" t="s">
        <v>8022</v>
      </c>
      <c r="J1253" s="94" t="s">
        <v>9540</v>
      </c>
      <c r="K1253" s="94" t="s">
        <v>11060</v>
      </c>
      <c r="L1253" s="29" t="s">
        <v>12578</v>
      </c>
      <c r="M1253" s="30">
        <v>1</v>
      </c>
    </row>
    <row r="1254" spans="1:13" ht="24.9" customHeight="1" x14ac:dyDescent="0.3">
      <c r="A1254" s="25" t="s">
        <v>701</v>
      </c>
      <c r="B1254" s="26" t="s">
        <v>700</v>
      </c>
      <c r="C1254" s="26" t="s">
        <v>705</v>
      </c>
      <c r="D1254" s="26">
        <v>1</v>
      </c>
      <c r="E1254" s="27">
        <v>0</v>
      </c>
      <c r="F1254" s="28">
        <v>85.85</v>
      </c>
      <c r="G1254" s="27">
        <v>3.77023136658964E-9</v>
      </c>
      <c r="H1254" s="26">
        <v>2</v>
      </c>
      <c r="I1254" s="90" t="s">
        <v>8920</v>
      </c>
      <c r="J1254" s="94" t="s">
        <v>10440</v>
      </c>
      <c r="K1254" s="94" t="s">
        <v>11958</v>
      </c>
      <c r="L1254" s="29" t="s">
        <v>13478</v>
      </c>
      <c r="M1254" s="30">
        <v>1</v>
      </c>
    </row>
    <row r="1255" spans="1:13" ht="24.9" customHeight="1" x14ac:dyDescent="0.3">
      <c r="A1255" s="25" t="s">
        <v>1747</v>
      </c>
      <c r="B1255" s="26" t="s">
        <v>1739</v>
      </c>
      <c r="C1255" s="26" t="s">
        <v>114</v>
      </c>
      <c r="D1255" s="26">
        <v>1</v>
      </c>
      <c r="E1255" s="27">
        <v>4.0000000000000001E-3</v>
      </c>
      <c r="F1255" s="28">
        <v>17.559999999999999</v>
      </c>
      <c r="G1255" s="27">
        <v>2.1046566022101199E-2</v>
      </c>
      <c r="H1255" s="26">
        <v>2</v>
      </c>
      <c r="I1255" s="90" t="s">
        <v>7533</v>
      </c>
      <c r="J1255" s="94" t="s">
        <v>9051</v>
      </c>
      <c r="K1255" s="94" t="s">
        <v>10571</v>
      </c>
      <c r="L1255" s="29" t="s">
        <v>12089</v>
      </c>
      <c r="M1255" s="30">
        <v>1</v>
      </c>
    </row>
    <row r="1256" spans="1:13" ht="24.9" customHeight="1" x14ac:dyDescent="0.3">
      <c r="A1256" s="31" t="s">
        <v>1745</v>
      </c>
      <c r="B1256" s="32" t="s">
        <v>1739</v>
      </c>
      <c r="C1256" s="32" t="s">
        <v>693</v>
      </c>
      <c r="D1256" s="32">
        <v>1</v>
      </c>
      <c r="E1256" s="33">
        <v>2E-3</v>
      </c>
      <c r="F1256" s="34">
        <v>19.190000000000001</v>
      </c>
      <c r="G1256" s="33">
        <v>1.20218140000347E-2</v>
      </c>
      <c r="H1256" s="32">
        <v>3</v>
      </c>
      <c r="I1256" s="91" t="s">
        <v>7599</v>
      </c>
      <c r="J1256" s="95" t="s">
        <v>9117</v>
      </c>
      <c r="K1256" s="95" t="s">
        <v>10637</v>
      </c>
      <c r="L1256" s="35" t="s">
        <v>12155</v>
      </c>
      <c r="M1256" s="36">
        <v>1</v>
      </c>
    </row>
    <row r="1257" spans="1:13" ht="24.9" customHeight="1" x14ac:dyDescent="0.3">
      <c r="A1257" s="25" t="s">
        <v>6041</v>
      </c>
      <c r="B1257" s="26" t="s">
        <v>6028</v>
      </c>
      <c r="C1257" s="26" t="s">
        <v>38</v>
      </c>
      <c r="D1257" s="26">
        <v>1</v>
      </c>
      <c r="E1257" s="27">
        <v>0</v>
      </c>
      <c r="F1257" s="28">
        <v>42.63</v>
      </c>
      <c r="G1257" s="27">
        <v>9.82364149964287E-5</v>
      </c>
      <c r="H1257" s="26">
        <v>2</v>
      </c>
      <c r="I1257" s="90" t="s">
        <v>8407</v>
      </c>
      <c r="J1257" s="94" t="s">
        <v>9925</v>
      </c>
      <c r="K1257" s="94" t="s">
        <v>11445</v>
      </c>
      <c r="L1257" s="29" t="s">
        <v>12963</v>
      </c>
      <c r="M1257" s="30">
        <v>1</v>
      </c>
    </row>
    <row r="1258" spans="1:13" ht="24.9" customHeight="1" x14ac:dyDescent="0.3">
      <c r="A1258" s="25" t="s">
        <v>5509</v>
      </c>
      <c r="B1258" s="26" t="s">
        <v>5503</v>
      </c>
      <c r="C1258" s="26" t="s">
        <v>666</v>
      </c>
      <c r="D1258" s="26">
        <v>1</v>
      </c>
      <c r="E1258" s="27">
        <v>0</v>
      </c>
      <c r="F1258" s="28">
        <v>65.28</v>
      </c>
      <c r="G1258" s="27">
        <v>4.1507639453340802E-7</v>
      </c>
      <c r="H1258" s="26">
        <v>2</v>
      </c>
      <c r="I1258" s="90" t="s">
        <v>8797</v>
      </c>
      <c r="J1258" s="94" t="s">
        <v>10317</v>
      </c>
      <c r="K1258" s="94" t="s">
        <v>11835</v>
      </c>
      <c r="L1258" s="29" t="s">
        <v>13355</v>
      </c>
      <c r="M1258" s="30">
        <v>1</v>
      </c>
    </row>
    <row r="1259" spans="1:13" ht="24.9" customHeight="1" x14ac:dyDescent="0.3">
      <c r="A1259" s="25" t="s">
        <v>6932</v>
      </c>
      <c r="B1259" s="26" t="s">
        <v>6926</v>
      </c>
      <c r="C1259" s="26" t="s">
        <v>5314</v>
      </c>
      <c r="D1259" s="26">
        <v>1</v>
      </c>
      <c r="E1259" s="27">
        <v>0</v>
      </c>
      <c r="F1259" s="28">
        <v>46.54</v>
      </c>
      <c r="G1259" s="27">
        <v>3.1054749877203102E-5</v>
      </c>
      <c r="H1259" s="26">
        <v>2</v>
      </c>
      <c r="I1259" s="90" t="s">
        <v>8484</v>
      </c>
      <c r="J1259" s="94" t="s">
        <v>10002</v>
      </c>
      <c r="K1259" s="94" t="s">
        <v>11522</v>
      </c>
      <c r="L1259" s="29" t="s">
        <v>13040</v>
      </c>
      <c r="M1259" s="30">
        <v>1</v>
      </c>
    </row>
    <row r="1260" spans="1:13" ht="24.9" customHeight="1" x14ac:dyDescent="0.3">
      <c r="A1260" s="25" t="s">
        <v>322</v>
      </c>
      <c r="B1260" s="26" t="s">
        <v>312</v>
      </c>
      <c r="C1260" s="26" t="s">
        <v>20</v>
      </c>
      <c r="D1260" s="26">
        <v>1</v>
      </c>
      <c r="E1260" s="27">
        <v>0</v>
      </c>
      <c r="F1260" s="28">
        <v>58.83</v>
      </c>
      <c r="G1260" s="27">
        <v>2.2256092690989902E-6</v>
      </c>
      <c r="H1260" s="26">
        <v>2</v>
      </c>
      <c r="I1260" s="90" t="s">
        <v>8717</v>
      </c>
      <c r="J1260" s="94" t="s">
        <v>10236</v>
      </c>
      <c r="K1260" s="94" t="s">
        <v>11755</v>
      </c>
      <c r="L1260" s="29" t="s">
        <v>13274</v>
      </c>
      <c r="M1260" s="30">
        <v>1</v>
      </c>
    </row>
    <row r="1261" spans="1:13" ht="24.9" customHeight="1" x14ac:dyDescent="0.3">
      <c r="A1261" s="25" t="s">
        <v>6883</v>
      </c>
      <c r="B1261" s="26" t="s">
        <v>6878</v>
      </c>
      <c r="C1261" s="26" t="s">
        <v>693</v>
      </c>
      <c r="D1261" s="26">
        <v>1</v>
      </c>
      <c r="E1261" s="27">
        <v>0</v>
      </c>
      <c r="F1261" s="28">
        <v>38.53</v>
      </c>
      <c r="G1261" s="27">
        <v>2.80562740912391E-4</v>
      </c>
      <c r="H1261" s="26">
        <v>2</v>
      </c>
      <c r="I1261" s="90" t="s">
        <v>8293</v>
      </c>
      <c r="J1261" s="94" t="s">
        <v>9811</v>
      </c>
      <c r="K1261" s="94" t="s">
        <v>11331</v>
      </c>
      <c r="L1261" s="29" t="s">
        <v>12849</v>
      </c>
      <c r="M1261" s="30">
        <v>1</v>
      </c>
    </row>
    <row r="1262" spans="1:13" ht="24.9" customHeight="1" x14ac:dyDescent="0.3">
      <c r="A1262" s="25" t="s">
        <v>3493</v>
      </c>
      <c r="B1262" s="26" t="s">
        <v>3481</v>
      </c>
      <c r="C1262" s="26" t="s">
        <v>3495</v>
      </c>
      <c r="D1262" s="26">
        <v>1</v>
      </c>
      <c r="E1262" s="27">
        <v>0</v>
      </c>
      <c r="F1262" s="28">
        <v>38.9</v>
      </c>
      <c r="G1262" s="27">
        <v>1.9967868051243599E-4</v>
      </c>
      <c r="H1262" s="26">
        <v>3</v>
      </c>
      <c r="I1262" s="90" t="s">
        <v>8304</v>
      </c>
      <c r="J1262" s="94" t="s">
        <v>9822</v>
      </c>
      <c r="K1262" s="94" t="s">
        <v>11342</v>
      </c>
      <c r="L1262" s="29" t="s">
        <v>12860</v>
      </c>
      <c r="M1262" s="30">
        <v>1</v>
      </c>
    </row>
    <row r="1263" spans="1:13" ht="24.9" customHeight="1" x14ac:dyDescent="0.3">
      <c r="A1263" s="25" t="s">
        <v>4834</v>
      </c>
      <c r="B1263" s="26" t="s">
        <v>4833</v>
      </c>
      <c r="C1263" s="26" t="s">
        <v>136</v>
      </c>
      <c r="D1263" s="26">
        <v>1</v>
      </c>
      <c r="E1263" s="27">
        <v>0</v>
      </c>
      <c r="F1263" s="28">
        <v>59.89</v>
      </c>
      <c r="G1263" s="27">
        <v>1.17949971518912E-6</v>
      </c>
      <c r="H1263" s="26">
        <v>2</v>
      </c>
      <c r="I1263" s="90" t="s">
        <v>8732</v>
      </c>
      <c r="J1263" s="94" t="s">
        <v>10251</v>
      </c>
      <c r="K1263" s="94" t="s">
        <v>11770</v>
      </c>
      <c r="L1263" s="29" t="s">
        <v>13289</v>
      </c>
      <c r="M1263" s="30">
        <v>1</v>
      </c>
    </row>
    <row r="1264" spans="1:13" ht="24.9" customHeight="1" x14ac:dyDescent="0.3">
      <c r="A1264" s="25" t="s">
        <v>4501</v>
      </c>
      <c r="B1264" s="26" t="s">
        <v>4499</v>
      </c>
      <c r="C1264" s="26" t="s">
        <v>38</v>
      </c>
      <c r="D1264" s="26">
        <v>1</v>
      </c>
      <c r="E1264" s="27">
        <v>0</v>
      </c>
      <c r="F1264" s="28">
        <v>26.2</v>
      </c>
      <c r="G1264" s="27">
        <v>3.3583660866272902E-3</v>
      </c>
      <c r="H1264" s="26">
        <v>2</v>
      </c>
      <c r="I1264" s="90" t="s">
        <v>7868</v>
      </c>
      <c r="J1264" s="94" t="s">
        <v>9386</v>
      </c>
      <c r="K1264" s="94" t="s">
        <v>10906</v>
      </c>
      <c r="L1264" s="29" t="s">
        <v>12424</v>
      </c>
      <c r="M1264" s="30">
        <v>1</v>
      </c>
    </row>
    <row r="1265" spans="1:13" ht="24.9" customHeight="1" x14ac:dyDescent="0.3">
      <c r="A1265" s="25" t="s">
        <v>1066</v>
      </c>
      <c r="B1265" s="26" t="s">
        <v>1053</v>
      </c>
      <c r="C1265" s="26" t="s">
        <v>136</v>
      </c>
      <c r="D1265" s="26">
        <v>1</v>
      </c>
      <c r="E1265" s="27">
        <v>0</v>
      </c>
      <c r="F1265" s="28">
        <v>59.04</v>
      </c>
      <c r="G1265" s="27">
        <v>2.4947670284858802E-6</v>
      </c>
      <c r="H1265" s="26">
        <v>2</v>
      </c>
      <c r="I1265" s="90" t="s">
        <v>8719</v>
      </c>
      <c r="J1265" s="94" t="s">
        <v>10238</v>
      </c>
      <c r="K1265" s="94" t="s">
        <v>11757</v>
      </c>
      <c r="L1265" s="29" t="s">
        <v>13276</v>
      </c>
      <c r="M1265" s="30">
        <v>1</v>
      </c>
    </row>
    <row r="1266" spans="1:13" ht="24.9" customHeight="1" x14ac:dyDescent="0.3">
      <c r="A1266" s="25" t="s">
        <v>4303</v>
      </c>
      <c r="B1266" s="26" t="s">
        <v>4296</v>
      </c>
      <c r="C1266" s="26" t="s">
        <v>136</v>
      </c>
      <c r="D1266" s="26">
        <v>1</v>
      </c>
      <c r="E1266" s="27">
        <v>1E-3</v>
      </c>
      <c r="F1266" s="28">
        <v>28.9</v>
      </c>
      <c r="G1266" s="27">
        <v>2.5120866258016099E-3</v>
      </c>
      <c r="H1266" s="26">
        <v>2</v>
      </c>
      <c r="I1266" s="90" t="s">
        <v>7963</v>
      </c>
      <c r="J1266" s="94" t="s">
        <v>9481</v>
      </c>
      <c r="K1266" s="94" t="s">
        <v>11001</v>
      </c>
      <c r="L1266" s="29" t="s">
        <v>12519</v>
      </c>
      <c r="M1266" s="30">
        <v>1</v>
      </c>
    </row>
    <row r="1267" spans="1:13" ht="24.9" customHeight="1" x14ac:dyDescent="0.3">
      <c r="A1267" s="25" t="s">
        <v>1617</v>
      </c>
      <c r="B1267" s="26" t="s">
        <v>1597</v>
      </c>
      <c r="C1267" s="26" t="s">
        <v>1619</v>
      </c>
      <c r="D1267" s="26">
        <v>1</v>
      </c>
      <c r="E1267" s="27">
        <v>2E-3</v>
      </c>
      <c r="F1267" s="28">
        <v>28.1</v>
      </c>
      <c r="G1267" s="27">
        <v>1.54514771625679E-3</v>
      </c>
      <c r="H1267" s="26">
        <v>2</v>
      </c>
      <c r="I1267" s="90" t="s">
        <v>7931</v>
      </c>
      <c r="J1267" s="94" t="s">
        <v>9449</v>
      </c>
      <c r="K1267" s="94" t="s">
        <v>10969</v>
      </c>
      <c r="L1267" s="29" t="s">
        <v>12487</v>
      </c>
      <c r="M1267" s="30">
        <v>1</v>
      </c>
    </row>
    <row r="1268" spans="1:13" ht="24.9" customHeight="1" x14ac:dyDescent="0.3">
      <c r="A1268" s="25" t="s">
        <v>6961</v>
      </c>
      <c r="B1268" s="26" t="s">
        <v>6955</v>
      </c>
      <c r="C1268" s="26" t="s">
        <v>38</v>
      </c>
      <c r="D1268" s="26">
        <v>1</v>
      </c>
      <c r="E1268" s="27">
        <v>0</v>
      </c>
      <c r="F1268" s="28">
        <v>19.29</v>
      </c>
      <c r="G1268" s="27">
        <v>1.47200746690101E-2</v>
      </c>
      <c r="H1268" s="26">
        <v>3</v>
      </c>
      <c r="I1268" s="90" t="s">
        <v>7604</v>
      </c>
      <c r="J1268" s="94" t="s">
        <v>9122</v>
      </c>
      <c r="K1268" s="94" t="s">
        <v>10642</v>
      </c>
      <c r="L1268" s="29" t="s">
        <v>12160</v>
      </c>
      <c r="M1268" s="30">
        <v>1</v>
      </c>
    </row>
    <row r="1269" spans="1:13" ht="24.9" customHeight="1" x14ac:dyDescent="0.3">
      <c r="A1269" s="25" t="s">
        <v>1826</v>
      </c>
      <c r="B1269" s="26" t="s">
        <v>1816</v>
      </c>
      <c r="C1269" s="26" t="s">
        <v>693</v>
      </c>
      <c r="D1269" s="26">
        <v>1</v>
      </c>
      <c r="E1269" s="27">
        <v>1E-3</v>
      </c>
      <c r="F1269" s="28">
        <v>40.799999999999997</v>
      </c>
      <c r="G1269" s="27">
        <v>1.41399841087454E-4</v>
      </c>
      <c r="H1269" s="26">
        <v>2</v>
      </c>
      <c r="I1269" s="90" t="s">
        <v>8367</v>
      </c>
      <c r="J1269" s="94" t="s">
        <v>9885</v>
      </c>
      <c r="K1269" s="94" t="s">
        <v>11405</v>
      </c>
      <c r="L1269" s="29" t="s">
        <v>12923</v>
      </c>
      <c r="M1269" s="30">
        <v>1</v>
      </c>
    </row>
    <row r="1270" spans="1:13" ht="24.9" customHeight="1" x14ac:dyDescent="0.3">
      <c r="A1270" s="25" t="s">
        <v>5478</v>
      </c>
      <c r="B1270" s="26" t="s">
        <v>5476</v>
      </c>
      <c r="C1270" s="26" t="s">
        <v>454</v>
      </c>
      <c r="D1270" s="26">
        <v>1</v>
      </c>
      <c r="E1270" s="27">
        <v>0</v>
      </c>
      <c r="F1270" s="28">
        <v>20.440000000000001</v>
      </c>
      <c r="G1270" s="27">
        <v>1.58138657901403E-2</v>
      </c>
      <c r="H1270" s="26">
        <v>3</v>
      </c>
      <c r="I1270" s="90" t="s">
        <v>7655</v>
      </c>
      <c r="J1270" s="94" t="s">
        <v>9173</v>
      </c>
      <c r="K1270" s="94" t="s">
        <v>10693</v>
      </c>
      <c r="L1270" s="29" t="s">
        <v>12211</v>
      </c>
      <c r="M1270" s="30">
        <v>1</v>
      </c>
    </row>
    <row r="1271" spans="1:13" ht="24.9" customHeight="1" x14ac:dyDescent="0.3">
      <c r="A1271" s="25" t="s">
        <v>2313</v>
      </c>
      <c r="B1271" s="26" t="s">
        <v>2306</v>
      </c>
      <c r="C1271" s="26" t="s">
        <v>404</v>
      </c>
      <c r="D1271" s="26">
        <v>1</v>
      </c>
      <c r="E1271" s="27">
        <v>0</v>
      </c>
      <c r="F1271" s="28">
        <v>58.06</v>
      </c>
      <c r="G1271" s="27">
        <v>2.7355083746216701E-6</v>
      </c>
      <c r="H1271" s="26">
        <v>2</v>
      </c>
      <c r="I1271" s="90" t="s">
        <v>8710</v>
      </c>
      <c r="J1271" s="94" t="s">
        <v>10229</v>
      </c>
      <c r="K1271" s="94" t="s">
        <v>11748</v>
      </c>
      <c r="L1271" s="29" t="s">
        <v>13267</v>
      </c>
      <c r="M1271" s="30">
        <v>1</v>
      </c>
    </row>
    <row r="1272" spans="1:13" ht="24.9" customHeight="1" x14ac:dyDescent="0.3">
      <c r="A1272" s="25" t="s">
        <v>2896</v>
      </c>
      <c r="B1272" s="26" t="s">
        <v>2869</v>
      </c>
      <c r="C1272" s="26" t="s">
        <v>479</v>
      </c>
      <c r="D1272" s="26">
        <v>1</v>
      </c>
      <c r="E1272" s="27">
        <v>0</v>
      </c>
      <c r="F1272" s="28">
        <v>17.89</v>
      </c>
      <c r="G1272" s="27">
        <v>2.27576825805068E-2</v>
      </c>
      <c r="H1272" s="26">
        <v>3</v>
      </c>
      <c r="I1272" s="90" t="s">
        <v>7550</v>
      </c>
      <c r="J1272" s="94" t="s">
        <v>9068</v>
      </c>
      <c r="K1272" s="94" t="s">
        <v>10588</v>
      </c>
      <c r="L1272" s="29" t="s">
        <v>12106</v>
      </c>
      <c r="M1272" s="30">
        <v>1</v>
      </c>
    </row>
    <row r="1273" spans="1:13" ht="24.9" customHeight="1" x14ac:dyDescent="0.3">
      <c r="A1273" s="25" t="s">
        <v>1545</v>
      </c>
      <c r="B1273" s="26" t="s">
        <v>1544</v>
      </c>
      <c r="C1273" s="26" t="s">
        <v>38</v>
      </c>
      <c r="D1273" s="26">
        <v>1</v>
      </c>
      <c r="E1273" s="27">
        <v>2E-3</v>
      </c>
      <c r="F1273" s="28">
        <v>17.649999999999999</v>
      </c>
      <c r="G1273" s="27">
        <v>1.7138389327322499E-2</v>
      </c>
      <c r="H1273" s="26">
        <v>2</v>
      </c>
      <c r="I1273" s="90" t="s">
        <v>7537</v>
      </c>
      <c r="J1273" s="94" t="s">
        <v>9055</v>
      </c>
      <c r="K1273" s="94" t="s">
        <v>10575</v>
      </c>
      <c r="L1273" s="29" t="s">
        <v>12093</v>
      </c>
      <c r="M1273" s="30">
        <v>1</v>
      </c>
    </row>
    <row r="1274" spans="1:13" ht="24.9" customHeight="1" x14ac:dyDescent="0.3">
      <c r="A1274" s="25" t="s">
        <v>5262</v>
      </c>
      <c r="B1274" s="26" t="s">
        <v>5260</v>
      </c>
      <c r="C1274" s="26" t="s">
        <v>468</v>
      </c>
      <c r="D1274" s="26">
        <v>1</v>
      </c>
      <c r="E1274" s="27">
        <v>0</v>
      </c>
      <c r="F1274" s="28">
        <v>38.07</v>
      </c>
      <c r="G1274" s="27">
        <v>2.8851721302298599E-4</v>
      </c>
      <c r="H1274" s="26">
        <v>2</v>
      </c>
      <c r="I1274" s="90" t="s">
        <v>8278</v>
      </c>
      <c r="J1274" s="94" t="s">
        <v>9796</v>
      </c>
      <c r="K1274" s="94" t="s">
        <v>11316</v>
      </c>
      <c r="L1274" s="29" t="s">
        <v>12834</v>
      </c>
      <c r="M1274" s="30">
        <v>1</v>
      </c>
    </row>
    <row r="1275" spans="1:13" ht="24.9" customHeight="1" x14ac:dyDescent="0.3">
      <c r="A1275" s="25" t="s">
        <v>3335</v>
      </c>
      <c r="B1275" s="26" t="s">
        <v>3327</v>
      </c>
      <c r="C1275" s="26" t="s">
        <v>20</v>
      </c>
      <c r="D1275" s="26">
        <v>1</v>
      </c>
      <c r="E1275" s="27">
        <v>1E-3</v>
      </c>
      <c r="F1275" s="28">
        <v>32.08</v>
      </c>
      <c r="G1275" s="27">
        <v>9.9110572012285191E-4</v>
      </c>
      <c r="H1275" s="26">
        <v>2</v>
      </c>
      <c r="I1275" s="90" t="s">
        <v>8075</v>
      </c>
      <c r="J1275" s="94" t="s">
        <v>9593</v>
      </c>
      <c r="K1275" s="94" t="s">
        <v>11113</v>
      </c>
      <c r="L1275" s="29" t="s">
        <v>12631</v>
      </c>
      <c r="M1275" s="30">
        <v>1</v>
      </c>
    </row>
    <row r="1276" spans="1:13" ht="24.9" customHeight="1" x14ac:dyDescent="0.3">
      <c r="A1276" s="25" t="s">
        <v>3854</v>
      </c>
      <c r="B1276" s="26" t="s">
        <v>3853</v>
      </c>
      <c r="C1276" s="26" t="s">
        <v>154</v>
      </c>
      <c r="D1276" s="26">
        <v>1</v>
      </c>
      <c r="E1276" s="27">
        <v>0</v>
      </c>
      <c r="F1276" s="28">
        <v>55.33</v>
      </c>
      <c r="G1276" s="27">
        <v>3.5170718943003901E-6</v>
      </c>
      <c r="H1276" s="26">
        <v>2</v>
      </c>
      <c r="I1276" s="90" t="s">
        <v>8669</v>
      </c>
      <c r="J1276" s="94" t="s">
        <v>10188</v>
      </c>
      <c r="K1276" s="94" t="s">
        <v>11707</v>
      </c>
      <c r="L1276" s="29" t="s">
        <v>13226</v>
      </c>
      <c r="M1276" s="30">
        <v>1</v>
      </c>
    </row>
    <row r="1277" spans="1:13" ht="24.9" customHeight="1" x14ac:dyDescent="0.3">
      <c r="A1277" s="25" t="s">
        <v>7005</v>
      </c>
      <c r="B1277" s="26" t="s">
        <v>6985</v>
      </c>
      <c r="C1277" s="26" t="s">
        <v>114</v>
      </c>
      <c r="D1277" s="26">
        <v>1</v>
      </c>
      <c r="E1277" s="27">
        <v>1E-3</v>
      </c>
      <c r="F1277" s="28">
        <v>35.450000000000003</v>
      </c>
      <c r="G1277" s="27">
        <v>2.84426465421921E-4</v>
      </c>
      <c r="H1277" s="26">
        <v>2</v>
      </c>
      <c r="I1277" s="90" t="s">
        <v>8213</v>
      </c>
      <c r="J1277" s="94" t="s">
        <v>9731</v>
      </c>
      <c r="K1277" s="94" t="s">
        <v>11251</v>
      </c>
      <c r="L1277" s="29" t="s">
        <v>12769</v>
      </c>
      <c r="M1277" s="30">
        <v>1</v>
      </c>
    </row>
    <row r="1278" spans="1:13" ht="24.9" customHeight="1" x14ac:dyDescent="0.3">
      <c r="A1278" s="25" t="s">
        <v>968</v>
      </c>
      <c r="B1278" s="26" t="s">
        <v>966</v>
      </c>
      <c r="C1278" s="26" t="s">
        <v>371</v>
      </c>
      <c r="D1278" s="26">
        <v>1</v>
      </c>
      <c r="E1278" s="27">
        <v>1E-3</v>
      </c>
      <c r="F1278" s="28">
        <v>32.19</v>
      </c>
      <c r="G1278" s="27">
        <v>6.0394862937637999E-4</v>
      </c>
      <c r="H1278" s="26">
        <v>2</v>
      </c>
      <c r="I1278" s="90" t="s">
        <v>8083</v>
      </c>
      <c r="J1278" s="94" t="s">
        <v>9601</v>
      </c>
      <c r="K1278" s="94" t="s">
        <v>11121</v>
      </c>
      <c r="L1278" s="29" t="s">
        <v>12639</v>
      </c>
      <c r="M1278" s="30">
        <v>1</v>
      </c>
    </row>
    <row r="1279" spans="1:13" ht="24.9" customHeight="1" x14ac:dyDescent="0.3">
      <c r="A1279" s="25" t="s">
        <v>5056</v>
      </c>
      <c r="B1279" s="26" t="s">
        <v>5049</v>
      </c>
      <c r="C1279" s="26" t="s">
        <v>56</v>
      </c>
      <c r="D1279" s="26">
        <v>1</v>
      </c>
      <c r="E1279" s="27">
        <v>1E-3</v>
      </c>
      <c r="F1279" s="28">
        <v>16.96</v>
      </c>
      <c r="G1279" s="27">
        <v>2.0089540542447E-2</v>
      </c>
      <c r="H1279" s="26">
        <v>2</v>
      </c>
      <c r="I1279" s="90" t="s">
        <v>7510</v>
      </c>
      <c r="J1279" s="94" t="s">
        <v>9028</v>
      </c>
      <c r="K1279" s="94" t="s">
        <v>10548</v>
      </c>
      <c r="L1279" s="29" t="s">
        <v>12066</v>
      </c>
      <c r="M1279" s="30">
        <v>1</v>
      </c>
    </row>
    <row r="1280" spans="1:13" ht="24.9" customHeight="1" x14ac:dyDescent="0.3">
      <c r="A1280" s="25" t="s">
        <v>809</v>
      </c>
      <c r="B1280" s="26" t="s">
        <v>793</v>
      </c>
      <c r="C1280" s="26" t="s">
        <v>35</v>
      </c>
      <c r="D1280" s="26">
        <v>1</v>
      </c>
      <c r="E1280" s="27">
        <v>0</v>
      </c>
      <c r="F1280" s="28">
        <v>42.66</v>
      </c>
      <c r="G1280" s="27">
        <v>8.6720142464260003E-5</v>
      </c>
      <c r="H1280" s="26">
        <v>2</v>
      </c>
      <c r="I1280" s="90" t="s">
        <v>8408</v>
      </c>
      <c r="J1280" s="94" t="s">
        <v>9926</v>
      </c>
      <c r="K1280" s="94" t="s">
        <v>11446</v>
      </c>
      <c r="L1280" s="29" t="s">
        <v>12964</v>
      </c>
      <c r="M1280" s="30">
        <v>1</v>
      </c>
    </row>
    <row r="1281" spans="1:13" ht="24.9" customHeight="1" x14ac:dyDescent="0.3">
      <c r="A1281" s="25" t="s">
        <v>4368</v>
      </c>
      <c r="B1281" s="26" t="s">
        <v>4344</v>
      </c>
      <c r="C1281" s="26" t="s">
        <v>38</v>
      </c>
      <c r="D1281" s="26">
        <v>1</v>
      </c>
      <c r="E1281" s="27">
        <v>0</v>
      </c>
      <c r="F1281" s="28">
        <v>48.07</v>
      </c>
      <c r="G1281" s="27">
        <v>1.5558581685530099E-5</v>
      </c>
      <c r="H1281" s="26">
        <v>2</v>
      </c>
      <c r="I1281" s="90" t="s">
        <v>8515</v>
      </c>
      <c r="J1281" s="94" t="s">
        <v>10033</v>
      </c>
      <c r="K1281" s="94" t="s">
        <v>11553</v>
      </c>
      <c r="L1281" s="29" t="s">
        <v>13071</v>
      </c>
      <c r="M1281" s="30">
        <v>1</v>
      </c>
    </row>
    <row r="1282" spans="1:13" ht="24.9" customHeight="1" x14ac:dyDescent="0.3">
      <c r="A1282" s="25" t="s">
        <v>1811</v>
      </c>
      <c r="B1282" s="26" t="s">
        <v>1791</v>
      </c>
      <c r="C1282" s="26" t="s">
        <v>20</v>
      </c>
      <c r="D1282" s="26">
        <v>1</v>
      </c>
      <c r="E1282" s="27">
        <v>0</v>
      </c>
      <c r="F1282" s="28">
        <v>27.95</v>
      </c>
      <c r="G1282" s="27">
        <v>2.48503035556956E-3</v>
      </c>
      <c r="H1282" s="26">
        <v>2</v>
      </c>
      <c r="I1282" s="90" t="s">
        <v>7924</v>
      </c>
      <c r="J1282" s="94" t="s">
        <v>9442</v>
      </c>
      <c r="K1282" s="94" t="s">
        <v>10962</v>
      </c>
      <c r="L1282" s="29" t="s">
        <v>12480</v>
      </c>
      <c r="M1282" s="30">
        <v>1</v>
      </c>
    </row>
    <row r="1283" spans="1:13" ht="24.9" customHeight="1" x14ac:dyDescent="0.3">
      <c r="A1283" s="25" t="s">
        <v>4717</v>
      </c>
      <c r="B1283" s="26" t="s">
        <v>4706</v>
      </c>
      <c r="C1283" s="26" t="s">
        <v>38</v>
      </c>
      <c r="D1283" s="26">
        <v>1</v>
      </c>
      <c r="E1283" s="27">
        <v>0</v>
      </c>
      <c r="F1283" s="28">
        <v>61.14</v>
      </c>
      <c r="G1283" s="27">
        <v>1.26906522647291E-6</v>
      </c>
      <c r="H1283" s="26">
        <v>2</v>
      </c>
      <c r="I1283" s="90" t="s">
        <v>8752</v>
      </c>
      <c r="J1283" s="94" t="s">
        <v>10271</v>
      </c>
      <c r="K1283" s="94" t="s">
        <v>11790</v>
      </c>
      <c r="L1283" s="29" t="s">
        <v>13309</v>
      </c>
      <c r="M1283" s="30">
        <v>1</v>
      </c>
    </row>
    <row r="1284" spans="1:13" ht="24.9" customHeight="1" x14ac:dyDescent="0.3">
      <c r="A1284" s="25" t="s">
        <v>5300</v>
      </c>
      <c r="B1284" s="26" t="s">
        <v>5270</v>
      </c>
      <c r="C1284" s="26" t="s">
        <v>38</v>
      </c>
      <c r="D1284" s="26">
        <v>1</v>
      </c>
      <c r="E1284" s="27">
        <v>0</v>
      </c>
      <c r="F1284" s="28">
        <v>43.07</v>
      </c>
      <c r="G1284" s="27">
        <v>7.6441939613015102E-5</v>
      </c>
      <c r="H1284" s="26">
        <v>2</v>
      </c>
      <c r="I1284" s="90" t="s">
        <v>8423</v>
      </c>
      <c r="J1284" s="94" t="s">
        <v>9941</v>
      </c>
      <c r="K1284" s="94" t="s">
        <v>11461</v>
      </c>
      <c r="L1284" s="29" t="s">
        <v>12979</v>
      </c>
      <c r="M1284" s="30">
        <v>1</v>
      </c>
    </row>
    <row r="1285" spans="1:13" ht="24.9" customHeight="1" x14ac:dyDescent="0.3">
      <c r="A1285" s="25" t="s">
        <v>885</v>
      </c>
      <c r="B1285" s="26" t="s">
        <v>874</v>
      </c>
      <c r="C1285" s="26" t="s">
        <v>114</v>
      </c>
      <c r="D1285" s="26">
        <v>1</v>
      </c>
      <c r="E1285" s="27">
        <v>0</v>
      </c>
      <c r="F1285" s="28">
        <v>65.599999999999994</v>
      </c>
      <c r="G1285" s="27">
        <v>2.75422870333817E-7</v>
      </c>
      <c r="H1285" s="26">
        <v>2</v>
      </c>
      <c r="I1285" s="90" t="s">
        <v>8802</v>
      </c>
      <c r="J1285" s="94" t="s">
        <v>10322</v>
      </c>
      <c r="K1285" s="94" t="s">
        <v>11840</v>
      </c>
      <c r="L1285" s="29" t="s">
        <v>13360</v>
      </c>
      <c r="M1285" s="30">
        <v>1</v>
      </c>
    </row>
    <row r="1286" spans="1:13" ht="24.9" customHeight="1" x14ac:dyDescent="0.3">
      <c r="A1286" s="25" t="s">
        <v>3316</v>
      </c>
      <c r="B1286" s="26" t="s">
        <v>3314</v>
      </c>
      <c r="C1286" s="26" t="s">
        <v>38</v>
      </c>
      <c r="D1286" s="26">
        <v>1</v>
      </c>
      <c r="E1286" s="27">
        <v>3.0000000000000001E-3</v>
      </c>
      <c r="F1286" s="28">
        <v>29.99</v>
      </c>
      <c r="G1286" s="27">
        <v>1.70391890473243E-3</v>
      </c>
      <c r="H1286" s="26">
        <v>2</v>
      </c>
      <c r="I1286" s="90" t="s">
        <v>8001</v>
      </c>
      <c r="J1286" s="94" t="s">
        <v>9519</v>
      </c>
      <c r="K1286" s="94" t="s">
        <v>11039</v>
      </c>
      <c r="L1286" s="29" t="s">
        <v>12557</v>
      </c>
      <c r="M1286" s="30">
        <v>1</v>
      </c>
    </row>
    <row r="1287" spans="1:13" ht="24.9" customHeight="1" x14ac:dyDescent="0.3">
      <c r="A1287" s="25" t="s">
        <v>988</v>
      </c>
      <c r="B1287" s="26" t="s">
        <v>981</v>
      </c>
      <c r="C1287" s="26" t="s">
        <v>371</v>
      </c>
      <c r="D1287" s="26">
        <v>1</v>
      </c>
      <c r="E1287" s="27">
        <v>0</v>
      </c>
      <c r="F1287" s="28">
        <v>22.03</v>
      </c>
      <c r="G1287" s="27">
        <v>6.2661386467233503E-3</v>
      </c>
      <c r="H1287" s="26">
        <v>2</v>
      </c>
      <c r="I1287" s="90" t="s">
        <v>7709</v>
      </c>
      <c r="J1287" s="94" t="s">
        <v>9227</v>
      </c>
      <c r="K1287" s="94" t="s">
        <v>10747</v>
      </c>
      <c r="L1287" s="29" t="s">
        <v>12265</v>
      </c>
      <c r="M1287" s="30">
        <v>2</v>
      </c>
    </row>
    <row r="1288" spans="1:13" ht="24.9" customHeight="1" x14ac:dyDescent="0.3">
      <c r="A1288" s="25" t="s">
        <v>2211</v>
      </c>
      <c r="B1288" s="26" t="s">
        <v>2209</v>
      </c>
      <c r="C1288" s="26" t="s">
        <v>32</v>
      </c>
      <c r="D1288" s="26">
        <v>1</v>
      </c>
      <c r="E1288" s="27">
        <v>1E-3</v>
      </c>
      <c r="F1288" s="28">
        <v>16.829999999999998</v>
      </c>
      <c r="G1288" s="27">
        <v>4.6685554142735501E-2</v>
      </c>
      <c r="H1288" s="26">
        <v>3</v>
      </c>
      <c r="I1288" s="90" t="s">
        <v>7505</v>
      </c>
      <c r="J1288" s="94" t="s">
        <v>9023</v>
      </c>
      <c r="K1288" s="94" t="s">
        <v>10543</v>
      </c>
      <c r="L1288" s="29" t="s">
        <v>12061</v>
      </c>
      <c r="M1288" s="30">
        <v>1</v>
      </c>
    </row>
    <row r="1289" spans="1:13" ht="24.9" customHeight="1" x14ac:dyDescent="0.3">
      <c r="A1289" s="25" t="s">
        <v>6928</v>
      </c>
      <c r="B1289" s="26" t="s">
        <v>6926</v>
      </c>
      <c r="C1289" s="26" t="s">
        <v>114</v>
      </c>
      <c r="D1289" s="26">
        <v>1</v>
      </c>
      <c r="E1289" s="27">
        <v>0</v>
      </c>
      <c r="F1289" s="28">
        <v>38.549999999999997</v>
      </c>
      <c r="G1289" s="27">
        <v>3.2116472304286601E-4</v>
      </c>
      <c r="H1289" s="26">
        <v>2</v>
      </c>
      <c r="I1289" s="90" t="s">
        <v>8294</v>
      </c>
      <c r="J1289" s="94" t="s">
        <v>9812</v>
      </c>
      <c r="K1289" s="94" t="s">
        <v>11332</v>
      </c>
      <c r="L1289" s="29" t="s">
        <v>12850</v>
      </c>
      <c r="M1289" s="30">
        <v>1</v>
      </c>
    </row>
    <row r="1290" spans="1:13" ht="24.9" customHeight="1" x14ac:dyDescent="0.3">
      <c r="A1290" s="25" t="s">
        <v>6986</v>
      </c>
      <c r="B1290" s="26" t="s">
        <v>6985</v>
      </c>
      <c r="C1290" s="26" t="s">
        <v>35</v>
      </c>
      <c r="D1290" s="26">
        <v>1</v>
      </c>
      <c r="E1290" s="27">
        <v>1E-3</v>
      </c>
      <c r="F1290" s="28">
        <v>35.21</v>
      </c>
      <c r="G1290" s="27">
        <v>4.51950903627918E-4</v>
      </c>
      <c r="H1290" s="26">
        <v>2</v>
      </c>
      <c r="I1290" s="90" t="s">
        <v>8205</v>
      </c>
      <c r="J1290" s="94" t="s">
        <v>9723</v>
      </c>
      <c r="K1290" s="94" t="s">
        <v>11243</v>
      </c>
      <c r="L1290" s="29" t="s">
        <v>12761</v>
      </c>
      <c r="M1290" s="30">
        <v>1</v>
      </c>
    </row>
    <row r="1291" spans="1:13" ht="24.9" customHeight="1" x14ac:dyDescent="0.3">
      <c r="A1291" s="25" t="s">
        <v>1942</v>
      </c>
      <c r="B1291" s="26" t="s">
        <v>1936</v>
      </c>
      <c r="C1291" s="26" t="s">
        <v>35</v>
      </c>
      <c r="D1291" s="26">
        <v>1</v>
      </c>
      <c r="E1291" s="27">
        <v>0</v>
      </c>
      <c r="F1291" s="28">
        <v>73.45</v>
      </c>
      <c r="G1291" s="27">
        <v>4.5185594437492201E-8</v>
      </c>
      <c r="H1291" s="26">
        <v>2</v>
      </c>
      <c r="I1291" s="90" t="s">
        <v>8865</v>
      </c>
      <c r="J1291" s="94" t="s">
        <v>10385</v>
      </c>
      <c r="K1291" s="94" t="s">
        <v>11903</v>
      </c>
      <c r="L1291" s="29" t="s">
        <v>13423</v>
      </c>
      <c r="M1291" s="30">
        <v>1</v>
      </c>
    </row>
    <row r="1292" spans="1:13" ht="24.9" customHeight="1" x14ac:dyDescent="0.3">
      <c r="A1292" s="25" t="s">
        <v>5350</v>
      </c>
      <c r="B1292" s="26" t="s">
        <v>5336</v>
      </c>
      <c r="C1292" s="26" t="s">
        <v>3343</v>
      </c>
      <c r="D1292" s="26">
        <v>1</v>
      </c>
      <c r="E1292" s="27">
        <v>0</v>
      </c>
      <c r="F1292" s="28">
        <v>39.049999999999997</v>
      </c>
      <c r="G1292" s="27">
        <v>1.7423204564799401E-4</v>
      </c>
      <c r="H1292" s="26">
        <v>2</v>
      </c>
      <c r="I1292" s="90" t="s">
        <v>8311</v>
      </c>
      <c r="J1292" s="94" t="s">
        <v>9829</v>
      </c>
      <c r="K1292" s="94" t="s">
        <v>11349</v>
      </c>
      <c r="L1292" s="29" t="s">
        <v>12867</v>
      </c>
      <c r="M1292" s="30">
        <v>1</v>
      </c>
    </row>
    <row r="1293" spans="1:13" ht="24.9" customHeight="1" x14ac:dyDescent="0.3">
      <c r="A1293" s="25" t="s">
        <v>4226</v>
      </c>
      <c r="B1293" s="26" t="s">
        <v>4215</v>
      </c>
      <c r="C1293" s="26" t="s">
        <v>32</v>
      </c>
      <c r="D1293" s="26">
        <v>1</v>
      </c>
      <c r="E1293" s="27">
        <v>0</v>
      </c>
      <c r="F1293" s="28">
        <v>29.71</v>
      </c>
      <c r="G1293" s="27">
        <v>1.8173932946785199E-3</v>
      </c>
      <c r="H1293" s="26">
        <v>3</v>
      </c>
      <c r="I1293" s="90" t="s">
        <v>7994</v>
      </c>
      <c r="J1293" s="94" t="s">
        <v>9512</v>
      </c>
      <c r="K1293" s="94" t="s">
        <v>11032</v>
      </c>
      <c r="L1293" s="29" t="s">
        <v>12550</v>
      </c>
      <c r="M1293" s="30">
        <v>1</v>
      </c>
    </row>
    <row r="1294" spans="1:13" ht="24.9" customHeight="1" x14ac:dyDescent="0.3">
      <c r="A1294" s="25" t="s">
        <v>1042</v>
      </c>
      <c r="B1294" s="26" t="s">
        <v>1019</v>
      </c>
      <c r="C1294" s="26" t="s">
        <v>56</v>
      </c>
      <c r="D1294" s="26">
        <v>1</v>
      </c>
      <c r="E1294" s="27">
        <v>0</v>
      </c>
      <c r="F1294" s="28">
        <v>46</v>
      </c>
      <c r="G1294" s="27">
        <v>3.1398580393869697E-5</v>
      </c>
      <c r="H1294" s="26">
        <v>2</v>
      </c>
      <c r="I1294" s="90" t="s">
        <v>8469</v>
      </c>
      <c r="J1294" s="94" t="s">
        <v>9987</v>
      </c>
      <c r="K1294" s="94" t="s">
        <v>11507</v>
      </c>
      <c r="L1294" s="29" t="s">
        <v>13025</v>
      </c>
      <c r="M1294" s="30">
        <v>1</v>
      </c>
    </row>
    <row r="1295" spans="1:13" ht="24.9" customHeight="1" x14ac:dyDescent="0.3">
      <c r="A1295" s="31" t="s">
        <v>2191</v>
      </c>
      <c r="B1295" s="32" t="s">
        <v>2190</v>
      </c>
      <c r="C1295" s="32" t="s">
        <v>56</v>
      </c>
      <c r="D1295" s="32">
        <v>1</v>
      </c>
      <c r="E1295" s="33">
        <v>0</v>
      </c>
      <c r="F1295" s="34">
        <v>35.47</v>
      </c>
      <c r="G1295" s="33">
        <v>4.3987744940844099E-4</v>
      </c>
      <c r="H1295" s="32">
        <v>2</v>
      </c>
      <c r="I1295" s="91" t="s">
        <v>8216</v>
      </c>
      <c r="J1295" s="95" t="s">
        <v>9734</v>
      </c>
      <c r="K1295" s="95" t="s">
        <v>11254</v>
      </c>
      <c r="L1295" s="35" t="s">
        <v>12772</v>
      </c>
      <c r="M1295" s="36">
        <v>1</v>
      </c>
    </row>
    <row r="1296" spans="1:13" ht="24.9" customHeight="1" x14ac:dyDescent="0.3">
      <c r="A1296" s="25" t="s">
        <v>1519</v>
      </c>
      <c r="B1296" s="26" t="s">
        <v>1513</v>
      </c>
      <c r="C1296" s="26" t="s">
        <v>56</v>
      </c>
      <c r="D1296" s="26">
        <v>1</v>
      </c>
      <c r="E1296" s="27">
        <v>0</v>
      </c>
      <c r="F1296" s="28">
        <v>32.99</v>
      </c>
      <c r="G1296" s="27">
        <v>8.7909953166417703E-4</v>
      </c>
      <c r="H1296" s="26">
        <v>2</v>
      </c>
      <c r="I1296" s="90" t="s">
        <v>8120</v>
      </c>
      <c r="J1296" s="94" t="s">
        <v>9638</v>
      </c>
      <c r="K1296" s="94" t="s">
        <v>11158</v>
      </c>
      <c r="L1296" s="29" t="s">
        <v>12676</v>
      </c>
      <c r="M1296" s="30">
        <v>1</v>
      </c>
    </row>
    <row r="1297" spans="1:13" ht="24.9" customHeight="1" x14ac:dyDescent="0.3">
      <c r="A1297" s="25" t="s">
        <v>1957</v>
      </c>
      <c r="B1297" s="26" t="s">
        <v>1955</v>
      </c>
      <c r="C1297" s="26" t="s">
        <v>693</v>
      </c>
      <c r="D1297" s="26">
        <v>1</v>
      </c>
      <c r="E1297" s="27">
        <v>0</v>
      </c>
      <c r="F1297" s="28">
        <v>81.36</v>
      </c>
      <c r="G1297" s="27">
        <v>7.2940713013767398E-9</v>
      </c>
      <c r="H1297" s="26">
        <v>2</v>
      </c>
      <c r="I1297" s="90" t="s">
        <v>8903</v>
      </c>
      <c r="J1297" s="94" t="s">
        <v>10423</v>
      </c>
      <c r="K1297" s="94" t="s">
        <v>11941</v>
      </c>
      <c r="L1297" s="29" t="s">
        <v>13461</v>
      </c>
      <c r="M1297" s="30">
        <v>1</v>
      </c>
    </row>
    <row r="1298" spans="1:13" ht="24.9" customHeight="1" x14ac:dyDescent="0.3">
      <c r="A1298" s="25" t="s">
        <v>6406</v>
      </c>
      <c r="B1298" s="26" t="s">
        <v>6400</v>
      </c>
      <c r="C1298" s="26" t="s">
        <v>35</v>
      </c>
      <c r="D1298" s="26">
        <v>1</v>
      </c>
      <c r="E1298" s="27">
        <v>1E-3</v>
      </c>
      <c r="F1298" s="28">
        <v>47.58</v>
      </c>
      <c r="G1298" s="27">
        <v>5.15017535111549E-5</v>
      </c>
      <c r="H1298" s="26">
        <v>2</v>
      </c>
      <c r="I1298" s="90" t="s">
        <v>8505</v>
      </c>
      <c r="J1298" s="94" t="s">
        <v>10023</v>
      </c>
      <c r="K1298" s="94" t="s">
        <v>11543</v>
      </c>
      <c r="L1298" s="29" t="s">
        <v>13061</v>
      </c>
      <c r="M1298" s="30">
        <v>1</v>
      </c>
    </row>
    <row r="1299" spans="1:13" ht="24.9" customHeight="1" x14ac:dyDescent="0.3">
      <c r="A1299" s="25" t="s">
        <v>1690</v>
      </c>
      <c r="B1299" s="26" t="s">
        <v>1670</v>
      </c>
      <c r="C1299" s="26" t="s">
        <v>1692</v>
      </c>
      <c r="D1299" s="26">
        <v>1</v>
      </c>
      <c r="E1299" s="27">
        <v>0</v>
      </c>
      <c r="F1299" s="28">
        <v>19.899999999999999</v>
      </c>
      <c r="G1299" s="27">
        <v>1.0208689723347699E-2</v>
      </c>
      <c r="H1299" s="26">
        <v>3</v>
      </c>
      <c r="I1299" s="90" t="s">
        <v>7629</v>
      </c>
      <c r="J1299" s="94" t="s">
        <v>9147</v>
      </c>
      <c r="K1299" s="94" t="s">
        <v>10667</v>
      </c>
      <c r="L1299" s="29" t="s">
        <v>12185</v>
      </c>
      <c r="M1299" s="30">
        <v>1</v>
      </c>
    </row>
    <row r="1300" spans="1:13" ht="24.9" customHeight="1" x14ac:dyDescent="0.3">
      <c r="A1300" s="25" t="s">
        <v>6888</v>
      </c>
      <c r="B1300" s="26" t="s">
        <v>6887</v>
      </c>
      <c r="C1300" s="26" t="s">
        <v>6892</v>
      </c>
      <c r="D1300" s="26">
        <v>1</v>
      </c>
      <c r="E1300" s="27">
        <v>0</v>
      </c>
      <c r="F1300" s="28">
        <v>71.89</v>
      </c>
      <c r="G1300" s="27">
        <v>8.41285400473158E-8</v>
      </c>
      <c r="H1300" s="26">
        <v>2</v>
      </c>
      <c r="I1300" s="90" t="s">
        <v>8855</v>
      </c>
      <c r="J1300" s="94" t="s">
        <v>10375</v>
      </c>
      <c r="K1300" s="94" t="s">
        <v>11893</v>
      </c>
      <c r="L1300" s="29" t="s">
        <v>13413</v>
      </c>
      <c r="M1300" s="30">
        <v>1</v>
      </c>
    </row>
    <row r="1301" spans="1:13" ht="24.9" customHeight="1" x14ac:dyDescent="0.3">
      <c r="A1301" s="31" t="s">
        <v>5496</v>
      </c>
      <c r="B1301" s="32" t="s">
        <v>5494</v>
      </c>
      <c r="C1301" s="32" t="s">
        <v>35</v>
      </c>
      <c r="D1301" s="32">
        <v>1</v>
      </c>
      <c r="E1301" s="33">
        <v>0</v>
      </c>
      <c r="F1301" s="34">
        <v>55.34</v>
      </c>
      <c r="G1301" s="33">
        <v>3.2165676156276698E-6</v>
      </c>
      <c r="H1301" s="32">
        <v>2</v>
      </c>
      <c r="I1301" s="91" t="s">
        <v>8670</v>
      </c>
      <c r="J1301" s="95" t="s">
        <v>10189</v>
      </c>
      <c r="K1301" s="95" t="s">
        <v>11708</v>
      </c>
      <c r="L1301" s="35" t="s">
        <v>13227</v>
      </c>
      <c r="M1301" s="36">
        <v>1</v>
      </c>
    </row>
    <row r="1302" spans="1:13" ht="24.9" customHeight="1" x14ac:dyDescent="0.3">
      <c r="A1302" s="25" t="s">
        <v>2669</v>
      </c>
      <c r="B1302" s="26" t="s">
        <v>2663</v>
      </c>
      <c r="C1302" s="26" t="s">
        <v>154</v>
      </c>
      <c r="D1302" s="26">
        <v>1</v>
      </c>
      <c r="E1302" s="27">
        <v>0</v>
      </c>
      <c r="F1302" s="28">
        <v>65.239999999999995</v>
      </c>
      <c r="G1302" s="27">
        <v>4.9372366504035202E-7</v>
      </c>
      <c r="H1302" s="26">
        <v>2</v>
      </c>
      <c r="I1302" s="90" t="s">
        <v>8795</v>
      </c>
      <c r="J1302" s="94" t="s">
        <v>10315</v>
      </c>
      <c r="K1302" s="94" t="s">
        <v>11833</v>
      </c>
      <c r="L1302" s="29" t="s">
        <v>13353</v>
      </c>
      <c r="M1302" s="30">
        <v>1</v>
      </c>
    </row>
    <row r="1303" spans="1:13" ht="24.9" customHeight="1" x14ac:dyDescent="0.3">
      <c r="A1303" s="25" t="s">
        <v>1970</v>
      </c>
      <c r="B1303" s="26" t="s">
        <v>1969</v>
      </c>
      <c r="C1303" s="26" t="s">
        <v>371</v>
      </c>
      <c r="D1303" s="26">
        <v>1</v>
      </c>
      <c r="E1303" s="27">
        <v>0</v>
      </c>
      <c r="F1303" s="28">
        <v>48.99</v>
      </c>
      <c r="G1303" s="27">
        <v>2.1451068088041399E-5</v>
      </c>
      <c r="H1303" s="26">
        <v>2</v>
      </c>
      <c r="I1303" s="90" t="s">
        <v>8540</v>
      </c>
      <c r="J1303" s="94" t="s">
        <v>10058</v>
      </c>
      <c r="K1303" s="94" t="s">
        <v>11578</v>
      </c>
      <c r="L1303" s="29" t="s">
        <v>13096</v>
      </c>
      <c r="M1303" s="30">
        <v>1</v>
      </c>
    </row>
    <row r="1304" spans="1:13" ht="24.9" customHeight="1" x14ac:dyDescent="0.3">
      <c r="A1304" s="25" t="s">
        <v>6769</v>
      </c>
      <c r="B1304" s="26" t="s">
        <v>6764</v>
      </c>
      <c r="C1304" s="26" t="s">
        <v>6262</v>
      </c>
      <c r="D1304" s="26">
        <v>1</v>
      </c>
      <c r="E1304" s="27">
        <v>0</v>
      </c>
      <c r="F1304" s="28">
        <v>68.12</v>
      </c>
      <c r="G1304" s="27">
        <v>1.85004054353947E-7</v>
      </c>
      <c r="H1304" s="26">
        <v>2</v>
      </c>
      <c r="I1304" s="90" t="s">
        <v>8828</v>
      </c>
      <c r="J1304" s="94" t="s">
        <v>10348</v>
      </c>
      <c r="K1304" s="94" t="s">
        <v>11866</v>
      </c>
      <c r="L1304" s="29" t="s">
        <v>13386</v>
      </c>
      <c r="M1304" s="30">
        <v>1</v>
      </c>
    </row>
    <row r="1305" spans="1:13" ht="24.9" customHeight="1" x14ac:dyDescent="0.3">
      <c r="A1305" s="25" t="s">
        <v>691</v>
      </c>
      <c r="B1305" s="26" t="s">
        <v>674</v>
      </c>
      <c r="C1305" s="26" t="s">
        <v>693</v>
      </c>
      <c r="D1305" s="26">
        <v>1</v>
      </c>
      <c r="E1305" s="27">
        <v>0</v>
      </c>
      <c r="F1305" s="28">
        <v>34.5</v>
      </c>
      <c r="G1305" s="27">
        <v>5.1447941438868404E-4</v>
      </c>
      <c r="H1305" s="26">
        <v>2</v>
      </c>
      <c r="I1305" s="90" t="s">
        <v>8171</v>
      </c>
      <c r="J1305" s="94" t="s">
        <v>9689</v>
      </c>
      <c r="K1305" s="94" t="s">
        <v>11209</v>
      </c>
      <c r="L1305" s="29" t="s">
        <v>12727</v>
      </c>
      <c r="M1305" s="30">
        <v>1</v>
      </c>
    </row>
    <row r="1306" spans="1:13" ht="24.9" customHeight="1" x14ac:dyDescent="0.3">
      <c r="A1306" s="25" t="s">
        <v>1302</v>
      </c>
      <c r="B1306" s="26" t="s">
        <v>1282</v>
      </c>
      <c r="C1306" s="26" t="s">
        <v>20</v>
      </c>
      <c r="D1306" s="26">
        <v>1</v>
      </c>
      <c r="E1306" s="27">
        <v>0</v>
      </c>
      <c r="F1306" s="28">
        <v>95.67</v>
      </c>
      <c r="G1306" s="27">
        <v>5.2848736821871305E-10</v>
      </c>
      <c r="H1306" s="26">
        <v>2</v>
      </c>
      <c r="I1306" s="90" t="s">
        <v>8938</v>
      </c>
      <c r="J1306" s="94" t="s">
        <v>10458</v>
      </c>
      <c r="K1306" s="94" t="s">
        <v>11976</v>
      </c>
      <c r="L1306" s="29" t="s">
        <v>13496</v>
      </c>
      <c r="M1306" s="30">
        <v>1</v>
      </c>
    </row>
    <row r="1307" spans="1:13" ht="24.9" customHeight="1" x14ac:dyDescent="0.3">
      <c r="A1307" s="25" t="s">
        <v>1300</v>
      </c>
      <c r="B1307" s="26" t="s">
        <v>1282</v>
      </c>
      <c r="C1307" s="26" t="s">
        <v>20</v>
      </c>
      <c r="D1307" s="26">
        <v>1</v>
      </c>
      <c r="E1307" s="27">
        <v>0</v>
      </c>
      <c r="F1307" s="28">
        <v>47.95</v>
      </c>
      <c r="G1307" s="27">
        <v>2.7255171641730701E-5</v>
      </c>
      <c r="H1307" s="26">
        <v>2</v>
      </c>
      <c r="I1307" s="90" t="s">
        <v>8510</v>
      </c>
      <c r="J1307" s="94" t="s">
        <v>10028</v>
      </c>
      <c r="K1307" s="94" t="s">
        <v>11548</v>
      </c>
      <c r="L1307" s="29" t="s">
        <v>13066</v>
      </c>
      <c r="M1307" s="30">
        <v>2</v>
      </c>
    </row>
    <row r="1308" spans="1:13" ht="24.9" customHeight="1" x14ac:dyDescent="0.3">
      <c r="A1308" s="25" t="s">
        <v>6759</v>
      </c>
      <c r="B1308" s="26" t="s">
        <v>6753</v>
      </c>
      <c r="C1308" s="26" t="s">
        <v>454</v>
      </c>
      <c r="D1308" s="26">
        <v>1</v>
      </c>
      <c r="E1308" s="27">
        <v>0</v>
      </c>
      <c r="F1308" s="28">
        <v>18.82</v>
      </c>
      <c r="G1308" s="27">
        <v>2.23073982833265E-2</v>
      </c>
      <c r="H1308" s="26">
        <v>3</v>
      </c>
      <c r="I1308" s="90" t="s">
        <v>7586</v>
      </c>
      <c r="J1308" s="94" t="s">
        <v>9104</v>
      </c>
      <c r="K1308" s="94" t="s">
        <v>10624</v>
      </c>
      <c r="L1308" s="29" t="s">
        <v>12142</v>
      </c>
      <c r="M1308" s="30">
        <v>1</v>
      </c>
    </row>
    <row r="1309" spans="1:13" ht="24.9" customHeight="1" x14ac:dyDescent="0.3">
      <c r="A1309" s="25" t="s">
        <v>1781</v>
      </c>
      <c r="B1309" s="26" t="s">
        <v>1780</v>
      </c>
      <c r="C1309" s="26" t="s">
        <v>136</v>
      </c>
      <c r="D1309" s="26">
        <v>1</v>
      </c>
      <c r="E1309" s="27">
        <v>0</v>
      </c>
      <c r="F1309" s="28">
        <v>56.88</v>
      </c>
      <c r="G1309" s="27">
        <v>2.8716270503557901E-6</v>
      </c>
      <c r="H1309" s="26">
        <v>2</v>
      </c>
      <c r="I1309" s="90" t="s">
        <v>8693</v>
      </c>
      <c r="J1309" s="94" t="s">
        <v>10212</v>
      </c>
      <c r="K1309" s="94" t="s">
        <v>11731</v>
      </c>
      <c r="L1309" s="29" t="s">
        <v>13250</v>
      </c>
      <c r="M1309" s="30">
        <v>1</v>
      </c>
    </row>
    <row r="1310" spans="1:13" ht="24.9" customHeight="1" x14ac:dyDescent="0.3">
      <c r="A1310" s="25" t="s">
        <v>539</v>
      </c>
      <c r="B1310" s="26" t="s">
        <v>538</v>
      </c>
      <c r="C1310" s="26" t="s">
        <v>35</v>
      </c>
      <c r="D1310" s="26">
        <v>1</v>
      </c>
      <c r="E1310" s="27">
        <v>0</v>
      </c>
      <c r="F1310" s="28">
        <v>31.8</v>
      </c>
      <c r="G1310" s="27">
        <v>8.5890148240987498E-4</v>
      </c>
      <c r="H1310" s="26">
        <v>2</v>
      </c>
      <c r="I1310" s="90" t="s">
        <v>8065</v>
      </c>
      <c r="J1310" s="94" t="s">
        <v>9583</v>
      </c>
      <c r="K1310" s="94" t="s">
        <v>11103</v>
      </c>
      <c r="L1310" s="29" t="s">
        <v>12621</v>
      </c>
      <c r="M1310" s="30">
        <v>1</v>
      </c>
    </row>
    <row r="1311" spans="1:13" ht="24.9" customHeight="1" x14ac:dyDescent="0.3">
      <c r="A1311" s="25" t="s">
        <v>2315</v>
      </c>
      <c r="B1311" s="26" t="s">
        <v>2306</v>
      </c>
      <c r="C1311" s="26" t="s">
        <v>114</v>
      </c>
      <c r="D1311" s="26">
        <v>1</v>
      </c>
      <c r="E1311" s="27">
        <v>0</v>
      </c>
      <c r="F1311" s="28">
        <v>23.76</v>
      </c>
      <c r="G1311" s="27">
        <v>4.1972999325969899E-3</v>
      </c>
      <c r="H1311" s="26">
        <v>2</v>
      </c>
      <c r="I1311" s="90" t="s">
        <v>7773</v>
      </c>
      <c r="J1311" s="94" t="s">
        <v>9291</v>
      </c>
      <c r="K1311" s="94" t="s">
        <v>10811</v>
      </c>
      <c r="L1311" s="29" t="s">
        <v>12329</v>
      </c>
      <c r="M1311" s="30">
        <v>1</v>
      </c>
    </row>
    <row r="1312" spans="1:13" ht="24.9" customHeight="1" x14ac:dyDescent="0.3">
      <c r="A1312" s="25" t="s">
        <v>4183</v>
      </c>
      <c r="B1312" s="26" t="s">
        <v>4159</v>
      </c>
      <c r="C1312" s="26" t="s">
        <v>35</v>
      </c>
      <c r="D1312" s="26">
        <v>1</v>
      </c>
      <c r="E1312" s="27">
        <v>0</v>
      </c>
      <c r="F1312" s="28">
        <v>41.51</v>
      </c>
      <c r="G1312" s="27">
        <v>9.1821282054185103E-5</v>
      </c>
      <c r="H1312" s="26">
        <v>2</v>
      </c>
      <c r="I1312" s="90" t="s">
        <v>8381</v>
      </c>
      <c r="J1312" s="94" t="s">
        <v>9899</v>
      </c>
      <c r="K1312" s="94" t="s">
        <v>11419</v>
      </c>
      <c r="L1312" s="29" t="s">
        <v>12937</v>
      </c>
      <c r="M1312" s="30">
        <v>1</v>
      </c>
    </row>
    <row r="1313" spans="1:13" ht="24.9" customHeight="1" x14ac:dyDescent="0.3">
      <c r="A1313" s="25" t="s">
        <v>1679</v>
      </c>
      <c r="B1313" s="26" t="s">
        <v>1670</v>
      </c>
      <c r="C1313" s="26" t="s">
        <v>20</v>
      </c>
      <c r="D1313" s="26">
        <v>1</v>
      </c>
      <c r="E1313" s="27">
        <v>0</v>
      </c>
      <c r="F1313" s="28">
        <v>47.51</v>
      </c>
      <c r="G1313" s="27">
        <v>3.6370884358248401E-5</v>
      </c>
      <c r="H1313" s="26">
        <v>2</v>
      </c>
      <c r="I1313" s="90" t="s">
        <v>8503</v>
      </c>
      <c r="J1313" s="94" t="s">
        <v>10021</v>
      </c>
      <c r="K1313" s="94" t="s">
        <v>11541</v>
      </c>
      <c r="L1313" s="29" t="s">
        <v>13059</v>
      </c>
      <c r="M1313" s="30">
        <v>1</v>
      </c>
    </row>
    <row r="1314" spans="1:13" ht="24.9" customHeight="1" x14ac:dyDescent="0.3">
      <c r="A1314" s="25" t="s">
        <v>1689</v>
      </c>
      <c r="B1314" s="26" t="s">
        <v>1670</v>
      </c>
      <c r="C1314" s="26" t="s">
        <v>20</v>
      </c>
      <c r="D1314" s="26">
        <v>1</v>
      </c>
      <c r="E1314" s="27">
        <v>0</v>
      </c>
      <c r="F1314" s="28">
        <v>16.47</v>
      </c>
      <c r="G1314" s="27">
        <v>3.38135881822864E-2</v>
      </c>
      <c r="H1314" s="26">
        <v>3</v>
      </c>
      <c r="I1314" s="90" t="s">
        <v>7486</v>
      </c>
      <c r="J1314" s="94" t="s">
        <v>9004</v>
      </c>
      <c r="K1314" s="94" t="s">
        <v>10524</v>
      </c>
      <c r="L1314" s="29" t="s">
        <v>12042</v>
      </c>
      <c r="M1314" s="30">
        <v>2</v>
      </c>
    </row>
    <row r="1315" spans="1:13" ht="24.9" customHeight="1" x14ac:dyDescent="0.3">
      <c r="A1315" s="25" t="s">
        <v>2110</v>
      </c>
      <c r="B1315" s="26" t="s">
        <v>2108</v>
      </c>
      <c r="C1315" s="26" t="s">
        <v>114</v>
      </c>
      <c r="D1315" s="26">
        <v>1</v>
      </c>
      <c r="E1315" s="27">
        <v>4.0000000000000001E-3</v>
      </c>
      <c r="F1315" s="28">
        <v>34.86</v>
      </c>
      <c r="G1315" s="27">
        <v>8.81787146865307E-4</v>
      </c>
      <c r="H1315" s="26">
        <v>2</v>
      </c>
      <c r="I1315" s="90" t="s">
        <v>8187</v>
      </c>
      <c r="J1315" s="94" t="s">
        <v>9705</v>
      </c>
      <c r="K1315" s="94" t="s">
        <v>11225</v>
      </c>
      <c r="L1315" s="29" t="s">
        <v>12743</v>
      </c>
      <c r="M1315" s="30">
        <v>1</v>
      </c>
    </row>
    <row r="1316" spans="1:13" ht="24.9" customHeight="1" x14ac:dyDescent="0.3">
      <c r="A1316" s="25" t="s">
        <v>1850</v>
      </c>
      <c r="B1316" s="26" t="s">
        <v>1849</v>
      </c>
      <c r="C1316" s="26" t="s">
        <v>468</v>
      </c>
      <c r="D1316" s="26">
        <v>1</v>
      </c>
      <c r="E1316" s="27">
        <v>7.0000000000000001E-3</v>
      </c>
      <c r="F1316" s="28">
        <v>17.11</v>
      </c>
      <c r="G1316" s="27">
        <v>1.9407518299532401E-2</v>
      </c>
      <c r="H1316" s="26">
        <v>3</v>
      </c>
      <c r="I1316" s="90" t="s">
        <v>7518</v>
      </c>
      <c r="J1316" s="94" t="s">
        <v>9036</v>
      </c>
      <c r="K1316" s="94" t="s">
        <v>10556</v>
      </c>
      <c r="L1316" s="29" t="s">
        <v>12074</v>
      </c>
      <c r="M1316" s="30">
        <v>1</v>
      </c>
    </row>
    <row r="1317" spans="1:13" ht="24.9" customHeight="1" x14ac:dyDescent="0.3">
      <c r="A1317" s="25" t="s">
        <v>5907</v>
      </c>
      <c r="B1317" s="26" t="s">
        <v>5902</v>
      </c>
      <c r="C1317" s="26" t="s">
        <v>38</v>
      </c>
      <c r="D1317" s="26">
        <v>1</v>
      </c>
      <c r="E1317" s="27">
        <v>0</v>
      </c>
      <c r="F1317" s="28">
        <v>75.28</v>
      </c>
      <c r="G1317" s="27">
        <v>5.3366965011438197E-8</v>
      </c>
      <c r="H1317" s="26">
        <v>2</v>
      </c>
      <c r="I1317" s="90" t="s">
        <v>8885</v>
      </c>
      <c r="J1317" s="94" t="s">
        <v>10405</v>
      </c>
      <c r="K1317" s="94" t="s">
        <v>11923</v>
      </c>
      <c r="L1317" s="29" t="s">
        <v>13443</v>
      </c>
      <c r="M1317" s="30">
        <v>1</v>
      </c>
    </row>
    <row r="1318" spans="1:13" ht="24.9" customHeight="1" x14ac:dyDescent="0.3">
      <c r="A1318" s="25" t="s">
        <v>3083</v>
      </c>
      <c r="B1318" s="26" t="s">
        <v>3070</v>
      </c>
      <c r="C1318" s="26" t="s">
        <v>20</v>
      </c>
      <c r="D1318" s="26">
        <v>1</v>
      </c>
      <c r="E1318" s="27">
        <v>0</v>
      </c>
      <c r="F1318" s="28">
        <v>65.72</v>
      </c>
      <c r="G1318" s="27">
        <v>5.6262534821199696E-7</v>
      </c>
      <c r="H1318" s="26">
        <v>2</v>
      </c>
      <c r="I1318" s="90" t="s">
        <v>8803</v>
      </c>
      <c r="J1318" s="94" t="s">
        <v>10323</v>
      </c>
      <c r="K1318" s="94" t="s">
        <v>11841</v>
      </c>
      <c r="L1318" s="29" t="s">
        <v>13361</v>
      </c>
      <c r="M1318" s="30">
        <v>1</v>
      </c>
    </row>
    <row r="1319" spans="1:13" ht="24.9" customHeight="1" x14ac:dyDescent="0.3">
      <c r="A1319" s="25" t="s">
        <v>1638</v>
      </c>
      <c r="B1319" s="26" t="s">
        <v>1631</v>
      </c>
      <c r="C1319" s="26" t="s">
        <v>20</v>
      </c>
      <c r="D1319" s="26">
        <v>1</v>
      </c>
      <c r="E1319" s="27">
        <v>1E-3</v>
      </c>
      <c r="F1319" s="28">
        <v>23.59</v>
      </c>
      <c r="G1319" s="27">
        <v>9.6254863134815506E-3</v>
      </c>
      <c r="H1319" s="26">
        <v>2</v>
      </c>
      <c r="I1319" s="90" t="s">
        <v>7762</v>
      </c>
      <c r="J1319" s="94" t="s">
        <v>9280</v>
      </c>
      <c r="K1319" s="94" t="s">
        <v>10800</v>
      </c>
      <c r="L1319" s="29" t="s">
        <v>12318</v>
      </c>
      <c r="M1319" s="30">
        <v>1</v>
      </c>
    </row>
    <row r="1320" spans="1:13" ht="24.9" customHeight="1" x14ac:dyDescent="0.3">
      <c r="A1320" s="25" t="s">
        <v>2851</v>
      </c>
      <c r="B1320" s="26" t="s">
        <v>2849</v>
      </c>
      <c r="C1320" s="26" t="s">
        <v>154</v>
      </c>
      <c r="D1320" s="26">
        <v>1</v>
      </c>
      <c r="E1320" s="27">
        <v>0</v>
      </c>
      <c r="F1320" s="28">
        <v>67.790000000000006</v>
      </c>
      <c r="G1320" s="27">
        <v>4.0753609934069099E-7</v>
      </c>
      <c r="H1320" s="26">
        <v>2</v>
      </c>
      <c r="I1320" s="90" t="s">
        <v>8825</v>
      </c>
      <c r="J1320" s="94" t="s">
        <v>10345</v>
      </c>
      <c r="K1320" s="94" t="s">
        <v>11863</v>
      </c>
      <c r="L1320" s="29" t="s">
        <v>13383</v>
      </c>
      <c r="M1320" s="30">
        <v>1</v>
      </c>
    </row>
    <row r="1321" spans="1:13" ht="24.9" customHeight="1" x14ac:dyDescent="0.3">
      <c r="A1321" s="25" t="s">
        <v>3626</v>
      </c>
      <c r="B1321" s="26" t="s">
        <v>3621</v>
      </c>
      <c r="C1321" s="26" t="s">
        <v>693</v>
      </c>
      <c r="D1321" s="26">
        <v>1</v>
      </c>
      <c r="E1321" s="27">
        <v>0</v>
      </c>
      <c r="F1321" s="28">
        <v>28.11</v>
      </c>
      <c r="G1321" s="27">
        <v>3.7086106548921902E-3</v>
      </c>
      <c r="H1321" s="26">
        <v>2</v>
      </c>
      <c r="I1321" s="90" t="s">
        <v>7932</v>
      </c>
      <c r="J1321" s="94" t="s">
        <v>9450</v>
      </c>
      <c r="K1321" s="94" t="s">
        <v>10970</v>
      </c>
      <c r="L1321" s="29" t="s">
        <v>12488</v>
      </c>
      <c r="M1321" s="30">
        <v>1</v>
      </c>
    </row>
    <row r="1322" spans="1:13" ht="24.9" customHeight="1" x14ac:dyDescent="0.3">
      <c r="A1322" s="25" t="s">
        <v>320</v>
      </c>
      <c r="B1322" s="26" t="s">
        <v>312</v>
      </c>
      <c r="C1322" s="26" t="s">
        <v>114</v>
      </c>
      <c r="D1322" s="26">
        <v>1</v>
      </c>
      <c r="E1322" s="27">
        <v>0</v>
      </c>
      <c r="F1322" s="28">
        <v>71.34</v>
      </c>
      <c r="G1322" s="27">
        <v>1.1017708022356699E-7</v>
      </c>
      <c r="H1322" s="26">
        <v>2</v>
      </c>
      <c r="I1322" s="90" t="s">
        <v>8849</v>
      </c>
      <c r="J1322" s="94" t="s">
        <v>10369</v>
      </c>
      <c r="K1322" s="94" t="s">
        <v>11887</v>
      </c>
      <c r="L1322" s="29" t="s">
        <v>13407</v>
      </c>
      <c r="M1322" s="30">
        <v>1</v>
      </c>
    </row>
    <row r="1323" spans="1:13" ht="24.9" customHeight="1" x14ac:dyDescent="0.3">
      <c r="A1323" s="25" t="s">
        <v>2498</v>
      </c>
      <c r="B1323" s="26" t="s">
        <v>2490</v>
      </c>
      <c r="C1323" s="26" t="s">
        <v>2500</v>
      </c>
      <c r="D1323" s="26">
        <v>1</v>
      </c>
      <c r="E1323" s="27">
        <v>0</v>
      </c>
      <c r="F1323" s="28">
        <v>33.340000000000003</v>
      </c>
      <c r="G1323" s="27">
        <v>6.9517037960443204E-4</v>
      </c>
      <c r="H1323" s="26">
        <v>3</v>
      </c>
      <c r="I1323" s="90" t="s">
        <v>8130</v>
      </c>
      <c r="J1323" s="94" t="s">
        <v>9648</v>
      </c>
      <c r="K1323" s="94" t="s">
        <v>11168</v>
      </c>
      <c r="L1323" s="29" t="s">
        <v>12686</v>
      </c>
      <c r="M1323" s="30">
        <v>1</v>
      </c>
    </row>
    <row r="1324" spans="1:13" ht="24.9" customHeight="1" x14ac:dyDescent="0.3">
      <c r="A1324" s="25" t="s">
        <v>4801</v>
      </c>
      <c r="B1324" s="26" t="s">
        <v>4785</v>
      </c>
      <c r="C1324" s="26" t="s">
        <v>136</v>
      </c>
      <c r="D1324" s="26">
        <v>1</v>
      </c>
      <c r="E1324" s="27">
        <v>1E-3</v>
      </c>
      <c r="F1324" s="28">
        <v>29.62</v>
      </c>
      <c r="G1324" s="27">
        <v>1.08885488617658E-3</v>
      </c>
      <c r="H1324" s="26">
        <v>2</v>
      </c>
      <c r="I1324" s="90" t="s">
        <v>7988</v>
      </c>
      <c r="J1324" s="94" t="s">
        <v>9506</v>
      </c>
      <c r="K1324" s="94" t="s">
        <v>11026</v>
      </c>
      <c r="L1324" s="29" t="s">
        <v>12544</v>
      </c>
      <c r="M1324" s="30">
        <v>1</v>
      </c>
    </row>
    <row r="1325" spans="1:13" ht="24.9" customHeight="1" x14ac:dyDescent="0.3">
      <c r="A1325" s="25" t="s">
        <v>1532</v>
      </c>
      <c r="B1325" s="26" t="s">
        <v>1531</v>
      </c>
      <c r="C1325" s="26" t="s">
        <v>468</v>
      </c>
      <c r="D1325" s="26">
        <v>1</v>
      </c>
      <c r="E1325" s="27">
        <v>0</v>
      </c>
      <c r="F1325" s="28">
        <v>43.14</v>
      </c>
      <c r="G1325" s="27">
        <v>9.4631257531613706E-5</v>
      </c>
      <c r="H1325" s="26">
        <v>2</v>
      </c>
      <c r="I1325" s="90" t="s">
        <v>8425</v>
      </c>
      <c r="J1325" s="94" t="s">
        <v>9943</v>
      </c>
      <c r="K1325" s="94" t="s">
        <v>11463</v>
      </c>
      <c r="L1325" s="29" t="s">
        <v>12981</v>
      </c>
      <c r="M1325" s="30">
        <v>1</v>
      </c>
    </row>
    <row r="1326" spans="1:13" ht="24.9" customHeight="1" x14ac:dyDescent="0.3">
      <c r="A1326" s="25" t="s">
        <v>2452</v>
      </c>
      <c r="B1326" s="26" t="s">
        <v>2446</v>
      </c>
      <c r="C1326" s="26" t="s">
        <v>136</v>
      </c>
      <c r="D1326" s="26">
        <v>1</v>
      </c>
      <c r="E1326" s="27">
        <v>0</v>
      </c>
      <c r="F1326" s="28">
        <v>66.290000000000006</v>
      </c>
      <c r="G1326" s="27">
        <v>3.2894859491876301E-7</v>
      </c>
      <c r="H1326" s="26">
        <v>2</v>
      </c>
      <c r="I1326" s="90" t="s">
        <v>8808</v>
      </c>
      <c r="J1326" s="94" t="s">
        <v>10328</v>
      </c>
      <c r="K1326" s="94" t="s">
        <v>11846</v>
      </c>
      <c r="L1326" s="29" t="s">
        <v>13366</v>
      </c>
      <c r="M1326" s="30">
        <v>1</v>
      </c>
    </row>
    <row r="1327" spans="1:13" ht="24.9" customHeight="1" x14ac:dyDescent="0.3">
      <c r="A1327" s="25" t="s">
        <v>2509</v>
      </c>
      <c r="B1327" s="26" t="s">
        <v>2507</v>
      </c>
      <c r="C1327" s="26" t="s">
        <v>114</v>
      </c>
      <c r="D1327" s="26">
        <v>1</v>
      </c>
      <c r="E1327" s="27">
        <v>0</v>
      </c>
      <c r="F1327" s="28">
        <v>52.7</v>
      </c>
      <c r="G1327" s="27">
        <v>5.3575965261880299E-6</v>
      </c>
      <c r="H1327" s="26">
        <v>2</v>
      </c>
      <c r="I1327" s="90" t="s">
        <v>8624</v>
      </c>
      <c r="J1327" s="94" t="s">
        <v>10143</v>
      </c>
      <c r="K1327" s="94" t="s">
        <v>11662</v>
      </c>
      <c r="L1327" s="29" t="s">
        <v>13181</v>
      </c>
      <c r="M1327" s="30">
        <v>1</v>
      </c>
    </row>
    <row r="1328" spans="1:13" ht="24.9" customHeight="1" x14ac:dyDescent="0.3">
      <c r="A1328" s="25" t="s">
        <v>5824</v>
      </c>
      <c r="B1328" s="26" t="s">
        <v>5818</v>
      </c>
      <c r="C1328" s="26" t="s">
        <v>5826</v>
      </c>
      <c r="D1328" s="26">
        <v>1</v>
      </c>
      <c r="E1328" s="27">
        <v>0</v>
      </c>
      <c r="F1328" s="28">
        <v>37.130000000000003</v>
      </c>
      <c r="G1328" s="27">
        <v>1.9318348852703399E-4</v>
      </c>
      <c r="H1328" s="26">
        <v>2</v>
      </c>
      <c r="I1328" s="90" t="s">
        <v>8258</v>
      </c>
      <c r="J1328" s="94" t="s">
        <v>9776</v>
      </c>
      <c r="K1328" s="94" t="s">
        <v>11296</v>
      </c>
      <c r="L1328" s="29" t="s">
        <v>12814</v>
      </c>
      <c r="M1328" s="30">
        <v>1</v>
      </c>
    </row>
    <row r="1329" spans="1:13" ht="24.9" customHeight="1" x14ac:dyDescent="0.3">
      <c r="A1329" s="25" t="s">
        <v>5277</v>
      </c>
      <c r="B1329" s="26" t="s">
        <v>5270</v>
      </c>
      <c r="C1329" s="26" t="s">
        <v>1611</v>
      </c>
      <c r="D1329" s="26">
        <v>1</v>
      </c>
      <c r="E1329" s="27">
        <v>0</v>
      </c>
      <c r="F1329" s="28">
        <v>53.33</v>
      </c>
      <c r="G1329" s="27">
        <v>5.3419256650616198E-6</v>
      </c>
      <c r="H1329" s="26">
        <v>2</v>
      </c>
      <c r="I1329" s="90" t="s">
        <v>8636</v>
      </c>
      <c r="J1329" s="94" t="s">
        <v>10155</v>
      </c>
      <c r="K1329" s="94" t="s">
        <v>11674</v>
      </c>
      <c r="L1329" s="29" t="s">
        <v>13193</v>
      </c>
      <c r="M1329" s="30">
        <v>1</v>
      </c>
    </row>
    <row r="1330" spans="1:13" ht="24.9" customHeight="1" x14ac:dyDescent="0.3">
      <c r="A1330" s="25" t="s">
        <v>5323</v>
      </c>
      <c r="B1330" s="26" t="s">
        <v>5321</v>
      </c>
      <c r="C1330" s="26" t="s">
        <v>35</v>
      </c>
      <c r="D1330" s="26">
        <v>1</v>
      </c>
      <c r="E1330" s="27">
        <v>0</v>
      </c>
      <c r="F1330" s="28">
        <v>42.1</v>
      </c>
      <c r="G1330" s="27">
        <v>8.6323300260607603E-5</v>
      </c>
      <c r="H1330" s="26">
        <v>2</v>
      </c>
      <c r="I1330" s="90" t="s">
        <v>8394</v>
      </c>
      <c r="J1330" s="94" t="s">
        <v>9912</v>
      </c>
      <c r="K1330" s="94" t="s">
        <v>11432</v>
      </c>
      <c r="L1330" s="29" t="s">
        <v>12950</v>
      </c>
      <c r="M1330" s="30">
        <v>1</v>
      </c>
    </row>
    <row r="1331" spans="1:13" ht="24.9" customHeight="1" x14ac:dyDescent="0.3">
      <c r="A1331" s="25" t="s">
        <v>2025</v>
      </c>
      <c r="B1331" s="26" t="s">
        <v>2002</v>
      </c>
      <c r="C1331" s="26" t="s">
        <v>114</v>
      </c>
      <c r="D1331" s="26">
        <v>1</v>
      </c>
      <c r="E1331" s="27">
        <v>0</v>
      </c>
      <c r="F1331" s="28">
        <v>37.659999999999997</v>
      </c>
      <c r="G1331" s="27">
        <v>3.5993103457677002E-4</v>
      </c>
      <c r="H1331" s="26">
        <v>2</v>
      </c>
      <c r="I1331" s="90" t="s">
        <v>8266</v>
      </c>
      <c r="J1331" s="94" t="s">
        <v>9784</v>
      </c>
      <c r="K1331" s="94" t="s">
        <v>11304</v>
      </c>
      <c r="L1331" s="29" t="s">
        <v>12822</v>
      </c>
      <c r="M1331" s="30">
        <v>1</v>
      </c>
    </row>
    <row r="1332" spans="1:13" ht="24.9" customHeight="1" x14ac:dyDescent="0.3">
      <c r="A1332" s="25" t="s">
        <v>5956</v>
      </c>
      <c r="B1332" s="26" t="s">
        <v>5954</v>
      </c>
      <c r="C1332" s="26" t="s">
        <v>136</v>
      </c>
      <c r="D1332" s="26">
        <v>1</v>
      </c>
      <c r="E1332" s="27">
        <v>0</v>
      </c>
      <c r="F1332" s="28">
        <v>23.66</v>
      </c>
      <c r="G1332" s="27">
        <v>5.8121092416381004E-3</v>
      </c>
      <c r="H1332" s="26">
        <v>2</v>
      </c>
      <c r="I1332" s="90" t="s">
        <v>7766</v>
      </c>
      <c r="J1332" s="94" t="s">
        <v>9284</v>
      </c>
      <c r="K1332" s="94" t="s">
        <v>10804</v>
      </c>
      <c r="L1332" s="29" t="s">
        <v>12322</v>
      </c>
      <c r="M1332" s="30">
        <v>1</v>
      </c>
    </row>
    <row r="1333" spans="1:13" ht="24.9" customHeight="1" x14ac:dyDescent="0.3">
      <c r="A1333" s="25" t="s">
        <v>7182</v>
      </c>
      <c r="B1333" s="26" t="s">
        <v>7171</v>
      </c>
      <c r="C1333" s="26" t="s">
        <v>32</v>
      </c>
      <c r="D1333" s="26">
        <v>1</v>
      </c>
      <c r="E1333" s="27">
        <v>0</v>
      </c>
      <c r="F1333" s="28">
        <v>67.42</v>
      </c>
      <c r="G1333" s="27">
        <v>2.08304110651254E-7</v>
      </c>
      <c r="H1333" s="26">
        <v>2</v>
      </c>
      <c r="I1333" s="90" t="s">
        <v>8819</v>
      </c>
      <c r="J1333" s="94" t="s">
        <v>10339</v>
      </c>
      <c r="K1333" s="94" t="s">
        <v>11857</v>
      </c>
      <c r="L1333" s="29" t="s">
        <v>13377</v>
      </c>
      <c r="M1333" s="30">
        <v>1</v>
      </c>
    </row>
    <row r="1334" spans="1:13" ht="24.9" customHeight="1" x14ac:dyDescent="0.3">
      <c r="A1334" s="25" t="s">
        <v>7190</v>
      </c>
      <c r="B1334" s="26" t="s">
        <v>7171</v>
      </c>
      <c r="C1334" s="26" t="s">
        <v>32</v>
      </c>
      <c r="D1334" s="26">
        <v>1</v>
      </c>
      <c r="E1334" s="27">
        <v>0</v>
      </c>
      <c r="F1334" s="28">
        <v>52.79</v>
      </c>
      <c r="G1334" s="27">
        <v>5.2477121432616098E-6</v>
      </c>
      <c r="H1334" s="26">
        <v>2</v>
      </c>
      <c r="I1334" s="90" t="s">
        <v>8627</v>
      </c>
      <c r="J1334" s="94" t="s">
        <v>10146</v>
      </c>
      <c r="K1334" s="94" t="s">
        <v>11665</v>
      </c>
      <c r="L1334" s="29" t="s">
        <v>13184</v>
      </c>
      <c r="M1334" s="30">
        <v>2</v>
      </c>
    </row>
    <row r="1335" spans="1:13" ht="24.9" customHeight="1" x14ac:dyDescent="0.3">
      <c r="A1335" s="25" t="s">
        <v>795</v>
      </c>
      <c r="B1335" s="26" t="s">
        <v>793</v>
      </c>
      <c r="C1335" s="26" t="s">
        <v>56</v>
      </c>
      <c r="D1335" s="26">
        <v>1</v>
      </c>
      <c r="E1335" s="27">
        <v>0</v>
      </c>
      <c r="F1335" s="28">
        <v>53.69</v>
      </c>
      <c r="G1335" s="27">
        <v>6.199661849198E-6</v>
      </c>
      <c r="H1335" s="26">
        <v>2</v>
      </c>
      <c r="I1335" s="90" t="s">
        <v>8643</v>
      </c>
      <c r="J1335" s="94" t="s">
        <v>10162</v>
      </c>
      <c r="K1335" s="94" t="s">
        <v>11681</v>
      </c>
      <c r="L1335" s="29" t="s">
        <v>13200</v>
      </c>
      <c r="M1335" s="30">
        <v>1</v>
      </c>
    </row>
    <row r="1336" spans="1:13" ht="24.9" customHeight="1" x14ac:dyDescent="0.3">
      <c r="A1336" s="25" t="s">
        <v>738</v>
      </c>
      <c r="B1336" s="26" t="s">
        <v>726</v>
      </c>
      <c r="C1336" s="26" t="s">
        <v>740</v>
      </c>
      <c r="D1336" s="26">
        <v>1</v>
      </c>
      <c r="E1336" s="27">
        <v>0</v>
      </c>
      <c r="F1336" s="28">
        <v>49.15</v>
      </c>
      <c r="G1336" s="27">
        <v>1.2133050475412099E-5</v>
      </c>
      <c r="H1336" s="26">
        <v>2</v>
      </c>
      <c r="I1336" s="90" t="s">
        <v>8547</v>
      </c>
      <c r="J1336" s="94" t="s">
        <v>10065</v>
      </c>
      <c r="K1336" s="94" t="s">
        <v>11585</v>
      </c>
      <c r="L1336" s="29" t="s">
        <v>13103</v>
      </c>
      <c r="M1336" s="30">
        <v>1</v>
      </c>
    </row>
    <row r="1337" spans="1:13" ht="24.9" customHeight="1" x14ac:dyDescent="0.3">
      <c r="A1337" s="25" t="s">
        <v>2169</v>
      </c>
      <c r="B1337" s="26" t="s">
        <v>2167</v>
      </c>
      <c r="C1337" s="26" t="s">
        <v>2174</v>
      </c>
      <c r="D1337" s="26">
        <v>1</v>
      </c>
      <c r="E1337" s="27">
        <v>0</v>
      </c>
      <c r="F1337" s="28">
        <v>15.98</v>
      </c>
      <c r="G1337" s="27">
        <v>3.7852211587208598E-2</v>
      </c>
      <c r="H1337" s="26">
        <v>3</v>
      </c>
      <c r="I1337" s="90" t="s">
        <v>7467</v>
      </c>
      <c r="J1337" s="94" t="s">
        <v>8985</v>
      </c>
      <c r="K1337" s="94" t="s">
        <v>10505</v>
      </c>
      <c r="L1337" s="29" t="s">
        <v>12023</v>
      </c>
      <c r="M1337" s="30">
        <v>1</v>
      </c>
    </row>
    <row r="1338" spans="1:13" ht="24.9" customHeight="1" x14ac:dyDescent="0.3">
      <c r="A1338" s="25" t="s">
        <v>1644</v>
      </c>
      <c r="B1338" s="26" t="s">
        <v>1631</v>
      </c>
      <c r="C1338" s="26" t="s">
        <v>333</v>
      </c>
      <c r="D1338" s="26">
        <v>1</v>
      </c>
      <c r="E1338" s="27">
        <v>0</v>
      </c>
      <c r="F1338" s="28">
        <v>38.21</v>
      </c>
      <c r="G1338" s="27">
        <v>1.5065030120930601E-4</v>
      </c>
      <c r="H1338" s="26">
        <v>2</v>
      </c>
      <c r="I1338" s="90" t="s">
        <v>8284</v>
      </c>
      <c r="J1338" s="94" t="s">
        <v>9802</v>
      </c>
      <c r="K1338" s="94" t="s">
        <v>11322</v>
      </c>
      <c r="L1338" s="29" t="s">
        <v>12840</v>
      </c>
      <c r="M1338" s="30">
        <v>1</v>
      </c>
    </row>
    <row r="1339" spans="1:13" ht="24.9" customHeight="1" x14ac:dyDescent="0.3">
      <c r="A1339" s="25" t="s">
        <v>996</v>
      </c>
      <c r="B1339" s="26" t="s">
        <v>990</v>
      </c>
      <c r="C1339" s="26" t="s">
        <v>454</v>
      </c>
      <c r="D1339" s="26">
        <v>1</v>
      </c>
      <c r="E1339" s="27">
        <v>0</v>
      </c>
      <c r="F1339" s="28">
        <v>63.53</v>
      </c>
      <c r="G1339" s="27">
        <v>8.4285642346972203E-7</v>
      </c>
      <c r="H1339" s="26">
        <v>2</v>
      </c>
      <c r="I1339" s="90" t="s">
        <v>8775</v>
      </c>
      <c r="J1339" s="94" t="s">
        <v>10295</v>
      </c>
      <c r="K1339" s="94" t="s">
        <v>11813</v>
      </c>
      <c r="L1339" s="29" t="s">
        <v>13333</v>
      </c>
      <c r="M1339" s="30">
        <v>1</v>
      </c>
    </row>
    <row r="1340" spans="1:13" ht="24.9" customHeight="1" x14ac:dyDescent="0.3">
      <c r="A1340" s="25" t="s">
        <v>5788</v>
      </c>
      <c r="B1340" s="26" t="s">
        <v>5786</v>
      </c>
      <c r="C1340" s="26" t="s">
        <v>154</v>
      </c>
      <c r="D1340" s="26">
        <v>1</v>
      </c>
      <c r="E1340" s="27">
        <v>0</v>
      </c>
      <c r="F1340" s="28">
        <v>31.24</v>
      </c>
      <c r="G1340" s="27">
        <v>7.51622894018206E-4</v>
      </c>
      <c r="H1340" s="26">
        <v>2</v>
      </c>
      <c r="I1340" s="90" t="s">
        <v>8041</v>
      </c>
      <c r="J1340" s="94" t="s">
        <v>9559</v>
      </c>
      <c r="K1340" s="94" t="s">
        <v>11079</v>
      </c>
      <c r="L1340" s="29" t="s">
        <v>12597</v>
      </c>
      <c r="M1340" s="30">
        <v>1</v>
      </c>
    </row>
    <row r="1341" spans="1:13" ht="24.9" customHeight="1" x14ac:dyDescent="0.3">
      <c r="A1341" s="25" t="s">
        <v>6297</v>
      </c>
      <c r="B1341" s="26" t="s">
        <v>6290</v>
      </c>
      <c r="C1341" s="26" t="s">
        <v>371</v>
      </c>
      <c r="D1341" s="26">
        <v>1</v>
      </c>
      <c r="E1341" s="27">
        <v>0</v>
      </c>
      <c r="F1341" s="28">
        <v>37.200000000000003</v>
      </c>
      <c r="G1341" s="27">
        <v>4.7636517949081199E-4</v>
      </c>
      <c r="H1341" s="26">
        <v>3</v>
      </c>
      <c r="I1341" s="90" t="s">
        <v>8259</v>
      </c>
      <c r="J1341" s="94" t="s">
        <v>9777</v>
      </c>
      <c r="K1341" s="94" t="s">
        <v>11297</v>
      </c>
      <c r="L1341" s="29" t="s">
        <v>12815</v>
      </c>
      <c r="M1341" s="30">
        <v>1</v>
      </c>
    </row>
    <row r="1342" spans="1:13" ht="24.9" customHeight="1" x14ac:dyDescent="0.3">
      <c r="A1342" s="25" t="s">
        <v>4262</v>
      </c>
      <c r="B1342" s="26" t="s">
        <v>4241</v>
      </c>
      <c r="C1342" s="26" t="s">
        <v>20</v>
      </c>
      <c r="D1342" s="26">
        <v>1</v>
      </c>
      <c r="E1342" s="27">
        <v>0</v>
      </c>
      <c r="F1342" s="28">
        <v>30.17</v>
      </c>
      <c r="G1342" s="27">
        <v>1.8270633289289601E-3</v>
      </c>
      <c r="H1342" s="26">
        <v>3</v>
      </c>
      <c r="I1342" s="90" t="s">
        <v>8008</v>
      </c>
      <c r="J1342" s="94" t="s">
        <v>9526</v>
      </c>
      <c r="K1342" s="94" t="s">
        <v>11046</v>
      </c>
      <c r="L1342" s="29" t="s">
        <v>12564</v>
      </c>
      <c r="M1342" s="30">
        <v>1</v>
      </c>
    </row>
    <row r="1343" spans="1:13" ht="24.9" customHeight="1" x14ac:dyDescent="0.3">
      <c r="A1343" s="25" t="s">
        <v>4254</v>
      </c>
      <c r="B1343" s="26" t="s">
        <v>4241</v>
      </c>
      <c r="C1343" s="26" t="s">
        <v>114</v>
      </c>
      <c r="D1343" s="26">
        <v>1</v>
      </c>
      <c r="E1343" s="27">
        <v>0</v>
      </c>
      <c r="F1343" s="28">
        <v>53.79</v>
      </c>
      <c r="G1343" s="27">
        <v>8.9833528829023698E-6</v>
      </c>
      <c r="H1343" s="26">
        <v>2</v>
      </c>
      <c r="I1343" s="90" t="s">
        <v>8646</v>
      </c>
      <c r="J1343" s="94" t="s">
        <v>10165</v>
      </c>
      <c r="K1343" s="94" t="s">
        <v>11684</v>
      </c>
      <c r="L1343" s="29" t="s">
        <v>13203</v>
      </c>
      <c r="M1343" s="30">
        <v>1</v>
      </c>
    </row>
    <row r="1344" spans="1:13" ht="24.9" customHeight="1" x14ac:dyDescent="0.3">
      <c r="A1344" s="25" t="s">
        <v>3519</v>
      </c>
      <c r="B1344" s="26" t="s">
        <v>3512</v>
      </c>
      <c r="C1344" s="26" t="s">
        <v>114</v>
      </c>
      <c r="D1344" s="26">
        <v>1</v>
      </c>
      <c r="E1344" s="27">
        <v>0</v>
      </c>
      <c r="F1344" s="28">
        <v>46.98</v>
      </c>
      <c r="G1344" s="27">
        <v>3.3073788451525199E-5</v>
      </c>
      <c r="H1344" s="26">
        <v>2</v>
      </c>
      <c r="I1344" s="90" t="s">
        <v>8495</v>
      </c>
      <c r="J1344" s="94" t="s">
        <v>10013</v>
      </c>
      <c r="K1344" s="94" t="s">
        <v>11533</v>
      </c>
      <c r="L1344" s="29" t="s">
        <v>13051</v>
      </c>
      <c r="M1344" s="30">
        <v>1</v>
      </c>
    </row>
    <row r="1345" spans="1:13" ht="24.9" customHeight="1" x14ac:dyDescent="0.3">
      <c r="A1345" s="25" t="s">
        <v>7155</v>
      </c>
      <c r="B1345" s="26" t="s">
        <v>7143</v>
      </c>
      <c r="C1345" s="26" t="s">
        <v>7157</v>
      </c>
      <c r="D1345" s="26">
        <v>1</v>
      </c>
      <c r="E1345" s="27">
        <v>0</v>
      </c>
      <c r="F1345" s="28">
        <v>52.44</v>
      </c>
      <c r="G1345" s="27">
        <v>9.4077104926323297E-6</v>
      </c>
      <c r="H1345" s="26">
        <v>2</v>
      </c>
      <c r="I1345" s="90" t="s">
        <v>8618</v>
      </c>
      <c r="J1345" s="94" t="s">
        <v>10137</v>
      </c>
      <c r="K1345" s="94" t="s">
        <v>11656</v>
      </c>
      <c r="L1345" s="29" t="s">
        <v>13175</v>
      </c>
      <c r="M1345" s="30">
        <v>1</v>
      </c>
    </row>
    <row r="1346" spans="1:13" ht="24.9" customHeight="1" x14ac:dyDescent="0.3">
      <c r="A1346" s="25" t="s">
        <v>6850</v>
      </c>
      <c r="B1346" s="26" t="s">
        <v>6844</v>
      </c>
      <c r="C1346" s="26" t="s">
        <v>20</v>
      </c>
      <c r="D1346" s="26">
        <v>1</v>
      </c>
      <c r="E1346" s="27">
        <v>0</v>
      </c>
      <c r="F1346" s="28">
        <v>91.89</v>
      </c>
      <c r="G1346" s="27">
        <v>1.03542818519773E-9</v>
      </c>
      <c r="H1346" s="26">
        <v>2</v>
      </c>
      <c r="I1346" s="90" t="s">
        <v>8934</v>
      </c>
      <c r="J1346" s="94" t="s">
        <v>10454</v>
      </c>
      <c r="K1346" s="94" t="s">
        <v>11972</v>
      </c>
      <c r="L1346" s="29" t="s">
        <v>13492</v>
      </c>
      <c r="M1346" s="30">
        <v>1</v>
      </c>
    </row>
    <row r="1347" spans="1:13" ht="24.9" customHeight="1" x14ac:dyDescent="0.3">
      <c r="A1347" s="25" t="s">
        <v>6162</v>
      </c>
      <c r="B1347" s="26" t="s">
        <v>6153</v>
      </c>
      <c r="C1347" s="26" t="s">
        <v>454</v>
      </c>
      <c r="D1347" s="26">
        <v>1</v>
      </c>
      <c r="E1347" s="27">
        <v>0</v>
      </c>
      <c r="F1347" s="28">
        <v>34.18</v>
      </c>
      <c r="G1347" s="27">
        <v>5.3472197917606601E-4</v>
      </c>
      <c r="H1347" s="26">
        <v>2</v>
      </c>
      <c r="I1347" s="90" t="s">
        <v>8161</v>
      </c>
      <c r="J1347" s="94" t="s">
        <v>9679</v>
      </c>
      <c r="K1347" s="94" t="s">
        <v>11199</v>
      </c>
      <c r="L1347" s="29" t="s">
        <v>12717</v>
      </c>
      <c r="M1347" s="30">
        <v>1</v>
      </c>
    </row>
    <row r="1348" spans="1:13" ht="24.9" customHeight="1" x14ac:dyDescent="0.3">
      <c r="A1348" s="25" t="s">
        <v>5082</v>
      </c>
      <c r="B1348" s="26" t="s">
        <v>5081</v>
      </c>
      <c r="C1348" s="26" t="s">
        <v>5086</v>
      </c>
      <c r="D1348" s="26">
        <v>1</v>
      </c>
      <c r="E1348" s="27">
        <v>0</v>
      </c>
      <c r="F1348" s="28">
        <v>33.47</v>
      </c>
      <c r="G1348" s="27">
        <v>8.7707071704191204E-4</v>
      </c>
      <c r="H1348" s="26">
        <v>3</v>
      </c>
      <c r="I1348" s="90" t="s">
        <v>8136</v>
      </c>
      <c r="J1348" s="94" t="s">
        <v>9654</v>
      </c>
      <c r="K1348" s="94" t="s">
        <v>11174</v>
      </c>
      <c r="L1348" s="29" t="s">
        <v>12692</v>
      </c>
      <c r="M1348" s="30">
        <v>1</v>
      </c>
    </row>
    <row r="1349" spans="1:13" ht="24.9" customHeight="1" x14ac:dyDescent="0.3">
      <c r="A1349" s="25" t="s">
        <v>3377</v>
      </c>
      <c r="B1349" s="26" t="s">
        <v>3369</v>
      </c>
      <c r="C1349" s="26" t="s">
        <v>3379</v>
      </c>
      <c r="D1349" s="26">
        <v>1</v>
      </c>
      <c r="E1349" s="27">
        <v>0</v>
      </c>
      <c r="F1349" s="28">
        <v>29.61</v>
      </c>
      <c r="G1349" s="27">
        <v>1.64093454940814E-3</v>
      </c>
      <c r="H1349" s="26">
        <v>2</v>
      </c>
      <c r="I1349" s="90" t="s">
        <v>7987</v>
      </c>
      <c r="J1349" s="94" t="s">
        <v>9505</v>
      </c>
      <c r="K1349" s="94" t="s">
        <v>11025</v>
      </c>
      <c r="L1349" s="29" t="s">
        <v>12543</v>
      </c>
      <c r="M1349" s="30">
        <v>1</v>
      </c>
    </row>
    <row r="1350" spans="1:13" ht="24.9" customHeight="1" x14ac:dyDescent="0.3">
      <c r="A1350" s="25" t="s">
        <v>2685</v>
      </c>
      <c r="B1350" s="26" t="s">
        <v>2677</v>
      </c>
      <c r="C1350" s="26" t="s">
        <v>56</v>
      </c>
      <c r="D1350" s="26">
        <v>1</v>
      </c>
      <c r="E1350" s="27">
        <v>1E-3</v>
      </c>
      <c r="F1350" s="28">
        <v>35.11</v>
      </c>
      <c r="G1350" s="27">
        <v>4.7789413228865001E-4</v>
      </c>
      <c r="H1350" s="26">
        <v>2</v>
      </c>
      <c r="I1350" s="90" t="s">
        <v>8195</v>
      </c>
      <c r="J1350" s="94" t="s">
        <v>9713</v>
      </c>
      <c r="K1350" s="94" t="s">
        <v>11233</v>
      </c>
      <c r="L1350" s="29" t="s">
        <v>12751</v>
      </c>
      <c r="M1350" s="30">
        <v>1</v>
      </c>
    </row>
    <row r="1351" spans="1:13" ht="24.9" customHeight="1" x14ac:dyDescent="0.3">
      <c r="A1351" s="25" t="s">
        <v>1944</v>
      </c>
      <c r="B1351" s="26" t="s">
        <v>1936</v>
      </c>
      <c r="C1351" s="26" t="s">
        <v>154</v>
      </c>
      <c r="D1351" s="26">
        <v>1</v>
      </c>
      <c r="E1351" s="27">
        <v>0</v>
      </c>
      <c r="F1351" s="28">
        <v>75.27</v>
      </c>
      <c r="G1351" s="27">
        <v>2.9646266229000001E-8</v>
      </c>
      <c r="H1351" s="26">
        <v>2</v>
      </c>
      <c r="I1351" s="90" t="s">
        <v>8884</v>
      </c>
      <c r="J1351" s="94" t="s">
        <v>10404</v>
      </c>
      <c r="K1351" s="94" t="s">
        <v>11922</v>
      </c>
      <c r="L1351" s="29" t="s">
        <v>13442</v>
      </c>
      <c r="M1351" s="30">
        <v>1</v>
      </c>
    </row>
    <row r="1352" spans="1:13" ht="24.9" customHeight="1" x14ac:dyDescent="0.3">
      <c r="A1352" s="25" t="s">
        <v>3063</v>
      </c>
      <c r="B1352" s="26" t="s">
        <v>3056</v>
      </c>
      <c r="C1352" s="26" t="s">
        <v>32</v>
      </c>
      <c r="D1352" s="26">
        <v>1</v>
      </c>
      <c r="E1352" s="27">
        <v>0</v>
      </c>
      <c r="F1352" s="28">
        <v>66.75</v>
      </c>
      <c r="G1352" s="27">
        <v>4.9666992436161298E-7</v>
      </c>
      <c r="H1352" s="26">
        <v>2</v>
      </c>
      <c r="I1352" s="90" t="s">
        <v>8811</v>
      </c>
      <c r="J1352" s="94" t="s">
        <v>10331</v>
      </c>
      <c r="K1352" s="94" t="s">
        <v>11849</v>
      </c>
      <c r="L1352" s="29" t="s">
        <v>13369</v>
      </c>
      <c r="M1352" s="30">
        <v>1</v>
      </c>
    </row>
    <row r="1353" spans="1:13" ht="24.9" customHeight="1" x14ac:dyDescent="0.3">
      <c r="A1353" s="25" t="s">
        <v>6258</v>
      </c>
      <c r="B1353" s="26" t="s">
        <v>6248</v>
      </c>
      <c r="C1353" s="26" t="s">
        <v>114</v>
      </c>
      <c r="D1353" s="26">
        <v>1</v>
      </c>
      <c r="E1353" s="27">
        <v>0</v>
      </c>
      <c r="F1353" s="28">
        <v>50.63</v>
      </c>
      <c r="G1353" s="27">
        <v>1.1244582944084E-5</v>
      </c>
      <c r="H1353" s="26">
        <v>2</v>
      </c>
      <c r="I1353" s="90" t="s">
        <v>8578</v>
      </c>
      <c r="J1353" s="94" t="s">
        <v>10096</v>
      </c>
      <c r="K1353" s="94" t="s">
        <v>11616</v>
      </c>
      <c r="L1353" s="29" t="s">
        <v>13134</v>
      </c>
      <c r="M1353" s="30">
        <v>1</v>
      </c>
    </row>
    <row r="1354" spans="1:13" ht="24.9" customHeight="1" x14ac:dyDescent="0.3">
      <c r="A1354" s="25" t="s">
        <v>2988</v>
      </c>
      <c r="B1354" s="26" t="s">
        <v>2982</v>
      </c>
      <c r="C1354" s="26" t="s">
        <v>35</v>
      </c>
      <c r="D1354" s="26">
        <v>1</v>
      </c>
      <c r="E1354" s="27">
        <v>0</v>
      </c>
      <c r="F1354" s="28">
        <v>53.48</v>
      </c>
      <c r="G1354" s="27">
        <v>8.0774170187963792E-6</v>
      </c>
      <c r="H1354" s="26">
        <v>2</v>
      </c>
      <c r="I1354" s="90" t="s">
        <v>8639</v>
      </c>
      <c r="J1354" s="94" t="s">
        <v>10158</v>
      </c>
      <c r="K1354" s="94" t="s">
        <v>11677</v>
      </c>
      <c r="L1354" s="29" t="s">
        <v>13196</v>
      </c>
      <c r="M1354" s="30">
        <v>1</v>
      </c>
    </row>
    <row r="1355" spans="1:13" ht="24.9" customHeight="1" x14ac:dyDescent="0.3">
      <c r="A1355" s="25" t="s">
        <v>2391</v>
      </c>
      <c r="B1355" s="26" t="s">
        <v>2383</v>
      </c>
      <c r="C1355" s="26" t="s">
        <v>35</v>
      </c>
      <c r="D1355" s="26">
        <v>1</v>
      </c>
      <c r="E1355" s="27">
        <v>1E-3</v>
      </c>
      <c r="F1355" s="28">
        <v>24.48</v>
      </c>
      <c r="G1355" s="27">
        <v>3.5560675682666399E-3</v>
      </c>
      <c r="H1355" s="26">
        <v>2</v>
      </c>
      <c r="I1355" s="90" t="s">
        <v>7804</v>
      </c>
      <c r="J1355" s="94" t="s">
        <v>9322</v>
      </c>
      <c r="K1355" s="94" t="s">
        <v>10842</v>
      </c>
      <c r="L1355" s="29" t="s">
        <v>12360</v>
      </c>
      <c r="M1355" s="30">
        <v>1</v>
      </c>
    </row>
    <row r="1356" spans="1:13" ht="24.9" customHeight="1" x14ac:dyDescent="0.3">
      <c r="A1356" s="25" t="s">
        <v>3081</v>
      </c>
      <c r="B1356" s="26" t="s">
        <v>3070</v>
      </c>
      <c r="C1356" s="26" t="s">
        <v>123</v>
      </c>
      <c r="D1356" s="26">
        <v>1</v>
      </c>
      <c r="E1356" s="27">
        <v>0</v>
      </c>
      <c r="F1356" s="28">
        <v>56.53</v>
      </c>
      <c r="G1356" s="27">
        <v>4.4466197813028003E-6</v>
      </c>
      <c r="H1356" s="26">
        <v>2</v>
      </c>
      <c r="I1356" s="90" t="s">
        <v>8686</v>
      </c>
      <c r="J1356" s="94" t="s">
        <v>10205</v>
      </c>
      <c r="K1356" s="94" t="s">
        <v>11724</v>
      </c>
      <c r="L1356" s="29" t="s">
        <v>13243</v>
      </c>
      <c r="M1356" s="30">
        <v>1</v>
      </c>
    </row>
    <row r="1357" spans="1:13" ht="24.9" customHeight="1" x14ac:dyDescent="0.3">
      <c r="A1357" s="25" t="s">
        <v>6920</v>
      </c>
      <c r="B1357" s="26" t="s">
        <v>6913</v>
      </c>
      <c r="C1357" s="26" t="s">
        <v>123</v>
      </c>
      <c r="D1357" s="26">
        <v>1</v>
      </c>
      <c r="E1357" s="27">
        <v>0</v>
      </c>
      <c r="F1357" s="28">
        <v>98.63</v>
      </c>
      <c r="G1357" s="27">
        <v>1.36763436315336E-10</v>
      </c>
      <c r="H1357" s="26">
        <v>2</v>
      </c>
      <c r="I1357" s="90" t="s">
        <v>8940</v>
      </c>
      <c r="J1357" s="94" t="s">
        <v>10460</v>
      </c>
      <c r="K1357" s="94" t="s">
        <v>11978</v>
      </c>
      <c r="L1357" s="29" t="s">
        <v>13498</v>
      </c>
      <c r="M1357" s="30">
        <v>1</v>
      </c>
    </row>
    <row r="1358" spans="1:13" ht="24.9" customHeight="1" x14ac:dyDescent="0.3">
      <c r="A1358" s="25" t="s">
        <v>1762</v>
      </c>
      <c r="B1358" s="26" t="s">
        <v>1753</v>
      </c>
      <c r="C1358" s="26" t="s">
        <v>123</v>
      </c>
      <c r="D1358" s="26">
        <v>1</v>
      </c>
      <c r="E1358" s="27">
        <v>0</v>
      </c>
      <c r="F1358" s="28">
        <v>21.85</v>
      </c>
      <c r="G1358" s="27">
        <v>1.4042306881920701E-2</v>
      </c>
      <c r="H1358" s="26">
        <v>2</v>
      </c>
      <c r="I1358" s="90" t="s">
        <v>7703</v>
      </c>
      <c r="J1358" s="94" t="s">
        <v>9221</v>
      </c>
      <c r="K1358" s="94" t="s">
        <v>10741</v>
      </c>
      <c r="L1358" s="29" t="s">
        <v>12259</v>
      </c>
      <c r="M1358" s="30">
        <v>1</v>
      </c>
    </row>
    <row r="1359" spans="1:13" ht="24.9" customHeight="1" x14ac:dyDescent="0.3">
      <c r="A1359" s="25" t="s">
        <v>4210</v>
      </c>
      <c r="B1359" s="26" t="s">
        <v>4197</v>
      </c>
      <c r="C1359" s="26" t="s">
        <v>4212</v>
      </c>
      <c r="D1359" s="26">
        <v>1</v>
      </c>
      <c r="E1359" s="27">
        <v>0</v>
      </c>
      <c r="F1359" s="28">
        <v>22.7</v>
      </c>
      <c r="G1359" s="27">
        <v>8.5925087419240504E-3</v>
      </c>
      <c r="H1359" s="26">
        <v>2</v>
      </c>
      <c r="I1359" s="90" t="s">
        <v>7726</v>
      </c>
      <c r="J1359" s="94" t="s">
        <v>9244</v>
      </c>
      <c r="K1359" s="94" t="s">
        <v>10764</v>
      </c>
      <c r="L1359" s="29" t="s">
        <v>12282</v>
      </c>
      <c r="M1359" s="30">
        <v>1</v>
      </c>
    </row>
    <row r="1360" spans="1:13" ht="24.9" customHeight="1" x14ac:dyDescent="0.3">
      <c r="A1360" s="25" t="s">
        <v>5337</v>
      </c>
      <c r="B1360" s="26" t="s">
        <v>5336</v>
      </c>
      <c r="C1360" s="26" t="s">
        <v>123</v>
      </c>
      <c r="D1360" s="26">
        <v>1</v>
      </c>
      <c r="E1360" s="27">
        <v>1E-3</v>
      </c>
      <c r="F1360" s="28">
        <v>32.76</v>
      </c>
      <c r="G1360" s="27">
        <v>9.0042785461581798E-4</v>
      </c>
      <c r="H1360" s="26">
        <v>2</v>
      </c>
      <c r="I1360" s="90" t="s">
        <v>8107</v>
      </c>
      <c r="J1360" s="94" t="s">
        <v>9625</v>
      </c>
      <c r="K1360" s="94" t="s">
        <v>11145</v>
      </c>
      <c r="L1360" s="29" t="s">
        <v>12663</v>
      </c>
      <c r="M1360" s="30">
        <v>1</v>
      </c>
    </row>
    <row r="1361" spans="1:13" ht="24.9" customHeight="1" x14ac:dyDescent="0.3">
      <c r="A1361" s="25" t="s">
        <v>3445</v>
      </c>
      <c r="B1361" s="26" t="s">
        <v>3443</v>
      </c>
      <c r="C1361" s="26" t="s">
        <v>123</v>
      </c>
      <c r="D1361" s="26">
        <v>1</v>
      </c>
      <c r="E1361" s="27">
        <v>1E-3</v>
      </c>
      <c r="F1361" s="28">
        <v>46.96</v>
      </c>
      <c r="G1361" s="27">
        <v>2.3157828873417499E-5</v>
      </c>
      <c r="H1361" s="26">
        <v>2</v>
      </c>
      <c r="I1361" s="90" t="s">
        <v>8494</v>
      </c>
      <c r="J1361" s="94" t="s">
        <v>10012</v>
      </c>
      <c r="K1361" s="94" t="s">
        <v>11532</v>
      </c>
      <c r="L1361" s="29" t="s">
        <v>13050</v>
      </c>
      <c r="M1361" s="30">
        <v>1</v>
      </c>
    </row>
    <row r="1362" spans="1:13" ht="24.9" customHeight="1" x14ac:dyDescent="0.3">
      <c r="A1362" s="25" t="s">
        <v>4003</v>
      </c>
      <c r="B1362" s="26" t="s">
        <v>3996</v>
      </c>
      <c r="C1362" s="26" t="s">
        <v>123</v>
      </c>
      <c r="D1362" s="26">
        <v>1</v>
      </c>
      <c r="E1362" s="27">
        <v>1E-3</v>
      </c>
      <c r="F1362" s="28">
        <v>26.23</v>
      </c>
      <c r="G1362" s="27">
        <v>2.3766761297140302E-3</v>
      </c>
      <c r="H1362" s="26">
        <v>2</v>
      </c>
      <c r="I1362" s="90" t="s">
        <v>7871</v>
      </c>
      <c r="J1362" s="94" t="s">
        <v>9389</v>
      </c>
      <c r="K1362" s="94" t="s">
        <v>10909</v>
      </c>
      <c r="L1362" s="29" t="s">
        <v>12427</v>
      </c>
      <c r="M1362" s="30">
        <v>1</v>
      </c>
    </row>
    <row r="1363" spans="1:13" ht="24.9" customHeight="1" x14ac:dyDescent="0.3">
      <c r="A1363" s="25" t="s">
        <v>3943</v>
      </c>
      <c r="B1363" s="26" t="s">
        <v>3937</v>
      </c>
      <c r="C1363" s="26" t="s">
        <v>3945</v>
      </c>
      <c r="D1363" s="26">
        <v>1</v>
      </c>
      <c r="E1363" s="27">
        <v>0</v>
      </c>
      <c r="F1363" s="28">
        <v>21.88</v>
      </c>
      <c r="G1363" s="27">
        <v>1.6215860838705999E-2</v>
      </c>
      <c r="H1363" s="26">
        <v>3</v>
      </c>
      <c r="I1363" s="90" t="s">
        <v>7705</v>
      </c>
      <c r="J1363" s="94" t="s">
        <v>9223</v>
      </c>
      <c r="K1363" s="94" t="s">
        <v>10743</v>
      </c>
      <c r="L1363" s="29" t="s">
        <v>12261</v>
      </c>
      <c r="M1363" s="30">
        <v>1</v>
      </c>
    </row>
    <row r="1364" spans="1:13" ht="24.9" customHeight="1" x14ac:dyDescent="0.3">
      <c r="A1364" s="25" t="s">
        <v>5984</v>
      </c>
      <c r="B1364" s="26" t="s">
        <v>5983</v>
      </c>
      <c r="C1364" s="26" t="s">
        <v>123</v>
      </c>
      <c r="D1364" s="26">
        <v>1</v>
      </c>
      <c r="E1364" s="27">
        <v>0</v>
      </c>
      <c r="F1364" s="28">
        <v>33.44</v>
      </c>
      <c r="G1364" s="27">
        <v>1.0869541917686899E-3</v>
      </c>
      <c r="H1364" s="26">
        <v>2</v>
      </c>
      <c r="I1364" s="90" t="s">
        <v>8134</v>
      </c>
      <c r="J1364" s="94" t="s">
        <v>9652</v>
      </c>
      <c r="K1364" s="94" t="s">
        <v>11172</v>
      </c>
      <c r="L1364" s="29" t="s">
        <v>12690</v>
      </c>
      <c r="M1364" s="30">
        <v>1</v>
      </c>
    </row>
    <row r="1365" spans="1:13" ht="24.9" customHeight="1" x14ac:dyDescent="0.3">
      <c r="A1365" s="25" t="s">
        <v>6735</v>
      </c>
      <c r="B1365" s="26" t="s">
        <v>6734</v>
      </c>
      <c r="C1365" s="26" t="s">
        <v>123</v>
      </c>
      <c r="D1365" s="26">
        <v>1</v>
      </c>
      <c r="E1365" s="27">
        <v>4.0000000000000001E-3</v>
      </c>
      <c r="F1365" s="28">
        <v>17.95</v>
      </c>
      <c r="G1365" s="27">
        <v>2.2445435469660598E-2</v>
      </c>
      <c r="H1365" s="26">
        <v>2</v>
      </c>
      <c r="I1365" s="90" t="s">
        <v>7553</v>
      </c>
      <c r="J1365" s="94" t="s">
        <v>9071</v>
      </c>
      <c r="K1365" s="94" t="s">
        <v>10591</v>
      </c>
      <c r="L1365" s="29" t="s">
        <v>12109</v>
      </c>
      <c r="M1365" s="30">
        <v>1</v>
      </c>
    </row>
    <row r="1366" spans="1:13" ht="24.9" customHeight="1" x14ac:dyDescent="0.3">
      <c r="A1366" s="25" t="s">
        <v>5514</v>
      </c>
      <c r="B1366" s="26" t="s">
        <v>5503</v>
      </c>
      <c r="C1366" s="26" t="s">
        <v>123</v>
      </c>
      <c r="D1366" s="26">
        <v>1</v>
      </c>
      <c r="E1366" s="27">
        <v>1E-3</v>
      </c>
      <c r="F1366" s="28">
        <v>18.170000000000002</v>
      </c>
      <c r="G1366" s="27">
        <v>1.52044251283814E-2</v>
      </c>
      <c r="H1366" s="26">
        <v>3</v>
      </c>
      <c r="I1366" s="90" t="s">
        <v>7558</v>
      </c>
      <c r="J1366" s="94" t="s">
        <v>9076</v>
      </c>
      <c r="K1366" s="94" t="s">
        <v>10596</v>
      </c>
      <c r="L1366" s="29" t="s">
        <v>12114</v>
      </c>
      <c r="M1366" s="30">
        <v>2</v>
      </c>
    </row>
    <row r="1367" spans="1:13" ht="24.9" customHeight="1" x14ac:dyDescent="0.3">
      <c r="A1367" s="25" t="s">
        <v>4978</v>
      </c>
      <c r="B1367" s="26" t="s">
        <v>4968</v>
      </c>
      <c r="C1367" s="26" t="s">
        <v>123</v>
      </c>
      <c r="D1367" s="26">
        <v>1</v>
      </c>
      <c r="E1367" s="27">
        <v>0</v>
      </c>
      <c r="F1367" s="28">
        <v>104.34</v>
      </c>
      <c r="G1367" s="27">
        <v>7.1785149860293495E-11</v>
      </c>
      <c r="H1367" s="26">
        <v>2</v>
      </c>
      <c r="I1367" s="90" t="s">
        <v>8942</v>
      </c>
      <c r="J1367" s="94" t="s">
        <v>10462</v>
      </c>
      <c r="K1367" s="94" t="s">
        <v>11980</v>
      </c>
      <c r="L1367" s="29" t="s">
        <v>13500</v>
      </c>
      <c r="M1367" s="30">
        <v>1</v>
      </c>
    </row>
    <row r="1368" spans="1:13" ht="24.9" customHeight="1" x14ac:dyDescent="0.3">
      <c r="A1368" s="25" t="s">
        <v>1808</v>
      </c>
      <c r="B1368" s="26" t="s">
        <v>1791</v>
      </c>
      <c r="C1368" s="26" t="s">
        <v>1810</v>
      </c>
      <c r="D1368" s="26">
        <v>1</v>
      </c>
      <c r="E1368" s="27">
        <v>0</v>
      </c>
      <c r="F1368" s="28">
        <v>38.99</v>
      </c>
      <c r="G1368" s="27">
        <v>1.95583267861554E-4</v>
      </c>
      <c r="H1368" s="26">
        <v>2</v>
      </c>
      <c r="I1368" s="90" t="s">
        <v>8309</v>
      </c>
      <c r="J1368" s="94" t="s">
        <v>9827</v>
      </c>
      <c r="K1368" s="94" t="s">
        <v>11347</v>
      </c>
      <c r="L1368" s="29" t="s">
        <v>12865</v>
      </c>
      <c r="M1368" s="30">
        <v>1</v>
      </c>
    </row>
    <row r="1369" spans="1:13" ht="24.9" customHeight="1" x14ac:dyDescent="0.3">
      <c r="A1369" s="31" t="s">
        <v>5903</v>
      </c>
      <c r="B1369" s="32" t="s">
        <v>5902</v>
      </c>
      <c r="C1369" s="32" t="s">
        <v>123</v>
      </c>
      <c r="D1369" s="32">
        <v>1</v>
      </c>
      <c r="E1369" s="33">
        <v>1E-3</v>
      </c>
      <c r="F1369" s="34">
        <v>35.1</v>
      </c>
      <c r="G1369" s="33">
        <v>3.0829750093074103E-4</v>
      </c>
      <c r="H1369" s="32">
        <v>2</v>
      </c>
      <c r="I1369" s="91" t="s">
        <v>8193</v>
      </c>
      <c r="J1369" s="95" t="s">
        <v>9711</v>
      </c>
      <c r="K1369" s="95" t="s">
        <v>11231</v>
      </c>
      <c r="L1369" s="35" t="s">
        <v>12749</v>
      </c>
      <c r="M1369" s="36">
        <v>1</v>
      </c>
    </row>
    <row r="1370" spans="1:13" ht="24.9" customHeight="1" x14ac:dyDescent="0.3">
      <c r="A1370" s="25" t="s">
        <v>3089</v>
      </c>
      <c r="B1370" s="26" t="s">
        <v>3070</v>
      </c>
      <c r="C1370" s="26" t="s">
        <v>123</v>
      </c>
      <c r="D1370" s="26">
        <v>1</v>
      </c>
      <c r="E1370" s="27">
        <v>0</v>
      </c>
      <c r="F1370" s="28">
        <v>32.17</v>
      </c>
      <c r="G1370" s="27">
        <v>7.2808359550620698E-4</v>
      </c>
      <c r="H1370" s="26">
        <v>2</v>
      </c>
      <c r="I1370" s="90" t="s">
        <v>8080</v>
      </c>
      <c r="J1370" s="94" t="s">
        <v>9598</v>
      </c>
      <c r="K1370" s="94" t="s">
        <v>11118</v>
      </c>
      <c r="L1370" s="29" t="s">
        <v>12636</v>
      </c>
      <c r="M1370" s="30">
        <v>1</v>
      </c>
    </row>
    <row r="1371" spans="1:13" ht="24.9" customHeight="1" x14ac:dyDescent="0.3">
      <c r="A1371" s="25" t="s">
        <v>6009</v>
      </c>
      <c r="B1371" s="26" t="s">
        <v>5996</v>
      </c>
      <c r="C1371" s="26" t="s">
        <v>123</v>
      </c>
      <c r="D1371" s="26">
        <v>1</v>
      </c>
      <c r="E1371" s="27">
        <v>1E-3</v>
      </c>
      <c r="F1371" s="28">
        <v>20.45</v>
      </c>
      <c r="G1371" s="27">
        <v>9.9172825136655297E-3</v>
      </c>
      <c r="H1371" s="26">
        <v>2</v>
      </c>
      <c r="I1371" s="90" t="s">
        <v>7657</v>
      </c>
      <c r="J1371" s="94" t="s">
        <v>9175</v>
      </c>
      <c r="K1371" s="94" t="s">
        <v>10695</v>
      </c>
      <c r="L1371" s="29" t="s">
        <v>12213</v>
      </c>
      <c r="M1371" s="30">
        <v>1</v>
      </c>
    </row>
    <row r="1372" spans="1:13" ht="24.9" customHeight="1" x14ac:dyDescent="0.3">
      <c r="A1372" s="25" t="s">
        <v>2665</v>
      </c>
      <c r="B1372" s="26" t="s">
        <v>2663</v>
      </c>
      <c r="C1372" s="26" t="s">
        <v>123</v>
      </c>
      <c r="D1372" s="26">
        <v>1</v>
      </c>
      <c r="E1372" s="27">
        <v>0</v>
      </c>
      <c r="F1372" s="28">
        <v>31.35</v>
      </c>
      <c r="G1372" s="27">
        <v>1.7954201061903101E-3</v>
      </c>
      <c r="H1372" s="26">
        <v>3</v>
      </c>
      <c r="I1372" s="90" t="s">
        <v>8047</v>
      </c>
      <c r="J1372" s="94" t="s">
        <v>9565</v>
      </c>
      <c r="K1372" s="94" t="s">
        <v>11085</v>
      </c>
      <c r="L1372" s="29" t="s">
        <v>12603</v>
      </c>
      <c r="M1372" s="30">
        <v>1</v>
      </c>
    </row>
    <row r="1373" spans="1:13" ht="24.9" customHeight="1" x14ac:dyDescent="0.3">
      <c r="A1373" s="25" t="s">
        <v>6632</v>
      </c>
      <c r="B1373" s="26" t="s">
        <v>6620</v>
      </c>
      <c r="C1373" s="26" t="s">
        <v>123</v>
      </c>
      <c r="D1373" s="26">
        <v>1</v>
      </c>
      <c r="E1373" s="27">
        <v>0</v>
      </c>
      <c r="F1373" s="28">
        <v>49.11</v>
      </c>
      <c r="G1373" s="27">
        <v>1.9025308082955301E-5</v>
      </c>
      <c r="H1373" s="26">
        <v>2</v>
      </c>
      <c r="I1373" s="90" t="s">
        <v>8545</v>
      </c>
      <c r="J1373" s="94" t="s">
        <v>10063</v>
      </c>
      <c r="K1373" s="94" t="s">
        <v>11583</v>
      </c>
      <c r="L1373" s="29" t="s">
        <v>13101</v>
      </c>
      <c r="M1373" s="30">
        <v>1</v>
      </c>
    </row>
    <row r="1374" spans="1:13" ht="24.9" customHeight="1" x14ac:dyDescent="0.3">
      <c r="A1374" s="25" t="s">
        <v>807</v>
      </c>
      <c r="B1374" s="26" t="s">
        <v>793</v>
      </c>
      <c r="C1374" s="26" t="s">
        <v>123</v>
      </c>
      <c r="D1374" s="26">
        <v>1</v>
      </c>
      <c r="E1374" s="27">
        <v>0</v>
      </c>
      <c r="F1374" s="28">
        <v>21.63</v>
      </c>
      <c r="G1374" s="27">
        <v>6.8544088308242698E-3</v>
      </c>
      <c r="H1374" s="26">
        <v>2</v>
      </c>
      <c r="I1374" s="90" t="s">
        <v>7694</v>
      </c>
      <c r="J1374" s="94" t="s">
        <v>9212</v>
      </c>
      <c r="K1374" s="94" t="s">
        <v>10732</v>
      </c>
      <c r="L1374" s="29" t="s">
        <v>12250</v>
      </c>
      <c r="M1374" s="30">
        <v>1</v>
      </c>
    </row>
    <row r="1375" spans="1:13" ht="24.9" customHeight="1" x14ac:dyDescent="0.3">
      <c r="A1375" s="31" t="s">
        <v>575</v>
      </c>
      <c r="B1375" s="32" t="s">
        <v>558</v>
      </c>
      <c r="C1375" s="32" t="s">
        <v>123</v>
      </c>
      <c r="D1375" s="32">
        <v>1</v>
      </c>
      <c r="E1375" s="33">
        <v>0</v>
      </c>
      <c r="F1375" s="34">
        <v>26.82</v>
      </c>
      <c r="G1375" s="33">
        <v>3.84743887114184E-3</v>
      </c>
      <c r="H1375" s="32">
        <v>3</v>
      </c>
      <c r="I1375" s="91" t="s">
        <v>7885</v>
      </c>
      <c r="J1375" s="95" t="s">
        <v>9403</v>
      </c>
      <c r="K1375" s="95" t="s">
        <v>10923</v>
      </c>
      <c r="L1375" s="35" t="s">
        <v>12441</v>
      </c>
      <c r="M1375" s="36">
        <v>1</v>
      </c>
    </row>
    <row r="1376" spans="1:13" ht="24.9" customHeight="1" x14ac:dyDescent="0.3">
      <c r="A1376" s="25" t="s">
        <v>3774</v>
      </c>
      <c r="B1376" s="26" t="s">
        <v>3767</v>
      </c>
      <c r="C1376" s="26" t="s">
        <v>154</v>
      </c>
      <c r="D1376" s="26">
        <v>1</v>
      </c>
      <c r="E1376" s="27">
        <v>0</v>
      </c>
      <c r="F1376" s="28">
        <v>18.93</v>
      </c>
      <c r="G1376" s="27">
        <v>1.9190719562362901E-2</v>
      </c>
      <c r="H1376" s="26">
        <v>3</v>
      </c>
      <c r="I1376" s="90" t="s">
        <v>7593</v>
      </c>
      <c r="J1376" s="94" t="s">
        <v>9111</v>
      </c>
      <c r="K1376" s="94" t="s">
        <v>10631</v>
      </c>
      <c r="L1376" s="29" t="s">
        <v>12149</v>
      </c>
      <c r="M1376" s="30">
        <v>1</v>
      </c>
    </row>
    <row r="1377" spans="1:13" ht="24.9" customHeight="1" x14ac:dyDescent="0.3">
      <c r="A1377" s="25" t="s">
        <v>4353</v>
      </c>
      <c r="B1377" s="26" t="s">
        <v>4344</v>
      </c>
      <c r="C1377" s="26" t="s">
        <v>4355</v>
      </c>
      <c r="D1377" s="26">
        <v>1</v>
      </c>
      <c r="E1377" s="27">
        <v>0</v>
      </c>
      <c r="F1377" s="28">
        <v>44.73</v>
      </c>
      <c r="G1377" s="27">
        <v>5.3841851100078599E-5</v>
      </c>
      <c r="H1377" s="26">
        <v>3</v>
      </c>
      <c r="I1377" s="90" t="s">
        <v>8445</v>
      </c>
      <c r="J1377" s="94" t="s">
        <v>9963</v>
      </c>
      <c r="K1377" s="94" t="s">
        <v>11483</v>
      </c>
      <c r="L1377" s="29" t="s">
        <v>13001</v>
      </c>
      <c r="M1377" s="30">
        <v>1</v>
      </c>
    </row>
    <row r="1378" spans="1:13" ht="24.9" customHeight="1" x14ac:dyDescent="0.3">
      <c r="A1378" s="25" t="s">
        <v>1151</v>
      </c>
      <c r="B1378" s="26" t="s">
        <v>1145</v>
      </c>
      <c r="C1378" s="26" t="s">
        <v>1153</v>
      </c>
      <c r="D1378" s="26">
        <v>1</v>
      </c>
      <c r="E1378" s="27">
        <v>0</v>
      </c>
      <c r="F1378" s="28">
        <v>62.01</v>
      </c>
      <c r="G1378" s="27">
        <v>1.41638891142869E-6</v>
      </c>
      <c r="H1378" s="26">
        <v>2</v>
      </c>
      <c r="I1378" s="90" t="s">
        <v>8757</v>
      </c>
      <c r="J1378" s="94" t="s">
        <v>10276</v>
      </c>
      <c r="K1378" s="94" t="s">
        <v>11795</v>
      </c>
      <c r="L1378" s="29" t="s">
        <v>13314</v>
      </c>
      <c r="M1378" s="30">
        <v>1</v>
      </c>
    </row>
    <row r="1379" spans="1:13" ht="24.9" customHeight="1" x14ac:dyDescent="0.3">
      <c r="A1379" s="25" t="s">
        <v>4180</v>
      </c>
      <c r="B1379" s="26" t="s">
        <v>4159</v>
      </c>
      <c r="C1379" s="26" t="s">
        <v>1262</v>
      </c>
      <c r="D1379" s="26">
        <v>1</v>
      </c>
      <c r="E1379" s="27">
        <v>0</v>
      </c>
      <c r="F1379" s="28">
        <v>63.49</v>
      </c>
      <c r="G1379" s="27">
        <v>6.9395562147336203E-7</v>
      </c>
      <c r="H1379" s="26">
        <v>2</v>
      </c>
      <c r="I1379" s="90" t="s">
        <v>8773</v>
      </c>
      <c r="J1379" s="94" t="s">
        <v>10293</v>
      </c>
      <c r="K1379" s="94" t="s">
        <v>11811</v>
      </c>
      <c r="L1379" s="29" t="s">
        <v>13331</v>
      </c>
      <c r="M1379" s="30">
        <v>1</v>
      </c>
    </row>
    <row r="1380" spans="1:13" ht="24.9" customHeight="1" x14ac:dyDescent="0.3">
      <c r="A1380" s="25" t="s">
        <v>6628</v>
      </c>
      <c r="B1380" s="26" t="s">
        <v>6620</v>
      </c>
      <c r="C1380" s="26" t="s">
        <v>20</v>
      </c>
      <c r="D1380" s="26">
        <v>1</v>
      </c>
      <c r="E1380" s="27">
        <v>0</v>
      </c>
      <c r="F1380" s="28">
        <v>33.04</v>
      </c>
      <c r="G1380" s="27">
        <v>7.4488848217550501E-4</v>
      </c>
      <c r="H1380" s="26">
        <v>2</v>
      </c>
      <c r="I1380" s="90" t="s">
        <v>8124</v>
      </c>
      <c r="J1380" s="94" t="s">
        <v>9642</v>
      </c>
      <c r="K1380" s="94" t="s">
        <v>11162</v>
      </c>
      <c r="L1380" s="29" t="s">
        <v>12680</v>
      </c>
      <c r="M1380" s="30">
        <v>1</v>
      </c>
    </row>
    <row r="1381" spans="1:13" ht="24.9" customHeight="1" x14ac:dyDescent="0.3">
      <c r="A1381" s="25" t="s">
        <v>6321</v>
      </c>
      <c r="B1381" s="26" t="s">
        <v>6319</v>
      </c>
      <c r="C1381" s="26" t="s">
        <v>6326</v>
      </c>
      <c r="D1381" s="26">
        <v>1</v>
      </c>
      <c r="E1381" s="27">
        <v>0</v>
      </c>
      <c r="F1381" s="28">
        <v>23.53</v>
      </c>
      <c r="G1381" s="27">
        <v>5.9887166930743399E-3</v>
      </c>
      <c r="H1381" s="26">
        <v>2</v>
      </c>
      <c r="I1381" s="90" t="s">
        <v>7760</v>
      </c>
      <c r="J1381" s="94" t="s">
        <v>9278</v>
      </c>
      <c r="K1381" s="94" t="s">
        <v>10798</v>
      </c>
      <c r="L1381" s="29" t="s">
        <v>12316</v>
      </c>
      <c r="M1381" s="30">
        <v>1</v>
      </c>
    </row>
    <row r="1382" spans="1:13" ht="24.9" customHeight="1" x14ac:dyDescent="0.3">
      <c r="A1382" s="25" t="s">
        <v>2351</v>
      </c>
      <c r="B1382" s="26" t="s">
        <v>2349</v>
      </c>
      <c r="C1382" s="26" t="s">
        <v>114</v>
      </c>
      <c r="D1382" s="26">
        <v>1</v>
      </c>
      <c r="E1382" s="27">
        <v>0</v>
      </c>
      <c r="F1382" s="28">
        <v>18.91</v>
      </c>
      <c r="G1382" s="27">
        <v>1.7351369909238801E-2</v>
      </c>
      <c r="H1382" s="26">
        <v>2</v>
      </c>
      <c r="I1382" s="90" t="s">
        <v>7591</v>
      </c>
      <c r="J1382" s="94" t="s">
        <v>9109</v>
      </c>
      <c r="K1382" s="94" t="s">
        <v>10629</v>
      </c>
      <c r="L1382" s="29" t="s">
        <v>12147</v>
      </c>
      <c r="M1382" s="30">
        <v>1</v>
      </c>
    </row>
    <row r="1383" spans="1:13" ht="24.9" customHeight="1" x14ac:dyDescent="0.3">
      <c r="A1383" s="25" t="s">
        <v>2248</v>
      </c>
      <c r="B1383" s="26" t="s">
        <v>2246</v>
      </c>
      <c r="C1383" s="26" t="s">
        <v>32</v>
      </c>
      <c r="D1383" s="26">
        <v>1</v>
      </c>
      <c r="E1383" s="27">
        <v>0</v>
      </c>
      <c r="F1383" s="28">
        <v>59.19</v>
      </c>
      <c r="G1383" s="27">
        <v>1.8678057075762901E-6</v>
      </c>
      <c r="H1383" s="26">
        <v>2</v>
      </c>
      <c r="I1383" s="90" t="s">
        <v>8721</v>
      </c>
      <c r="J1383" s="94" t="s">
        <v>10240</v>
      </c>
      <c r="K1383" s="94" t="s">
        <v>11759</v>
      </c>
      <c r="L1383" s="29" t="s">
        <v>13278</v>
      </c>
      <c r="M1383" s="30">
        <v>1</v>
      </c>
    </row>
    <row r="1384" spans="1:13" ht="24.9" customHeight="1" x14ac:dyDescent="0.3">
      <c r="A1384" s="25" t="s">
        <v>752</v>
      </c>
      <c r="B1384" s="26" t="s">
        <v>751</v>
      </c>
      <c r="C1384" s="26" t="s">
        <v>20</v>
      </c>
      <c r="D1384" s="26">
        <v>1</v>
      </c>
      <c r="E1384" s="27">
        <v>1E-3</v>
      </c>
      <c r="F1384" s="28">
        <v>35.31</v>
      </c>
      <c r="G1384" s="27">
        <v>3.97496920562833E-4</v>
      </c>
      <c r="H1384" s="26">
        <v>2</v>
      </c>
      <c r="I1384" s="90" t="s">
        <v>8207</v>
      </c>
      <c r="J1384" s="94" t="s">
        <v>9725</v>
      </c>
      <c r="K1384" s="94" t="s">
        <v>11245</v>
      </c>
      <c r="L1384" s="29" t="s">
        <v>12763</v>
      </c>
      <c r="M1384" s="30">
        <v>1</v>
      </c>
    </row>
    <row r="1385" spans="1:13" ht="24.9" customHeight="1" x14ac:dyDescent="0.3">
      <c r="A1385" s="25" t="s">
        <v>5981</v>
      </c>
      <c r="B1385" s="26" t="s">
        <v>5974</v>
      </c>
      <c r="C1385" s="26" t="s">
        <v>38</v>
      </c>
      <c r="D1385" s="26">
        <v>1</v>
      </c>
      <c r="E1385" s="27">
        <v>0</v>
      </c>
      <c r="F1385" s="28">
        <v>31.8</v>
      </c>
      <c r="G1385" s="27">
        <v>1.7508376372201301E-3</v>
      </c>
      <c r="H1385" s="26">
        <v>2</v>
      </c>
      <c r="I1385" s="90" t="s">
        <v>8066</v>
      </c>
      <c r="J1385" s="94" t="s">
        <v>9584</v>
      </c>
      <c r="K1385" s="94" t="s">
        <v>11104</v>
      </c>
      <c r="L1385" s="29" t="s">
        <v>12622</v>
      </c>
      <c r="M1385" s="30">
        <v>1</v>
      </c>
    </row>
    <row r="1386" spans="1:13" ht="24.9" customHeight="1" x14ac:dyDescent="0.3">
      <c r="A1386" s="25" t="s">
        <v>6949</v>
      </c>
      <c r="B1386" s="26" t="s">
        <v>6948</v>
      </c>
      <c r="C1386" s="26" t="s">
        <v>56</v>
      </c>
      <c r="D1386" s="26">
        <v>1</v>
      </c>
      <c r="E1386" s="27">
        <v>0</v>
      </c>
      <c r="F1386" s="28">
        <v>50.92</v>
      </c>
      <c r="G1386" s="27">
        <v>8.0717927841324307E-6</v>
      </c>
      <c r="H1386" s="26">
        <v>2</v>
      </c>
      <c r="I1386" s="90" t="s">
        <v>8589</v>
      </c>
      <c r="J1386" s="94" t="s">
        <v>10108</v>
      </c>
      <c r="K1386" s="94" t="s">
        <v>11627</v>
      </c>
      <c r="L1386" s="29" t="s">
        <v>13146</v>
      </c>
      <c r="M1386" s="30">
        <v>1</v>
      </c>
    </row>
    <row r="1387" spans="1:13" ht="24.9" customHeight="1" x14ac:dyDescent="0.3">
      <c r="A1387" s="25" t="s">
        <v>6783</v>
      </c>
      <c r="B1387" s="26" t="s">
        <v>6777</v>
      </c>
      <c r="C1387" s="26" t="s">
        <v>56</v>
      </c>
      <c r="D1387" s="26">
        <v>1</v>
      </c>
      <c r="E1387" s="27">
        <v>4.0000000000000001E-3</v>
      </c>
      <c r="F1387" s="28">
        <v>19.22</v>
      </c>
      <c r="G1387" s="27">
        <v>2.09429592978768E-2</v>
      </c>
      <c r="H1387" s="26">
        <v>2</v>
      </c>
      <c r="I1387" s="90" t="s">
        <v>7601</v>
      </c>
      <c r="J1387" s="94" t="s">
        <v>9119</v>
      </c>
      <c r="K1387" s="94" t="s">
        <v>10639</v>
      </c>
      <c r="L1387" s="29" t="s">
        <v>12157</v>
      </c>
      <c r="M1387" s="30">
        <v>1</v>
      </c>
    </row>
    <row r="1388" spans="1:13" ht="24.9" customHeight="1" x14ac:dyDescent="0.3">
      <c r="A1388" s="25" t="s">
        <v>1379</v>
      </c>
      <c r="B1388" s="26" t="s">
        <v>1378</v>
      </c>
      <c r="C1388" s="26" t="s">
        <v>56</v>
      </c>
      <c r="D1388" s="26">
        <v>1</v>
      </c>
      <c r="E1388" s="27">
        <v>0</v>
      </c>
      <c r="F1388" s="28">
        <v>38.06</v>
      </c>
      <c r="G1388" s="27">
        <v>1.5594447920469701E-4</v>
      </c>
      <c r="H1388" s="26">
        <v>2</v>
      </c>
      <c r="I1388" s="90" t="s">
        <v>8275</v>
      </c>
      <c r="J1388" s="94" t="s">
        <v>9793</v>
      </c>
      <c r="K1388" s="94" t="s">
        <v>11313</v>
      </c>
      <c r="L1388" s="29" t="s">
        <v>12831</v>
      </c>
      <c r="M1388" s="30">
        <v>1</v>
      </c>
    </row>
    <row r="1389" spans="1:13" ht="24.9" customHeight="1" x14ac:dyDescent="0.3">
      <c r="A1389" s="25" t="s">
        <v>4879</v>
      </c>
      <c r="B1389" s="26" t="s">
        <v>4877</v>
      </c>
      <c r="C1389" s="26" t="s">
        <v>56</v>
      </c>
      <c r="D1389" s="26">
        <v>1</v>
      </c>
      <c r="E1389" s="27">
        <v>0</v>
      </c>
      <c r="F1389" s="28">
        <v>32.380000000000003</v>
      </c>
      <c r="G1389" s="27">
        <v>9.2495367584914895E-4</v>
      </c>
      <c r="H1389" s="26">
        <v>2</v>
      </c>
      <c r="I1389" s="90" t="s">
        <v>8092</v>
      </c>
      <c r="J1389" s="94" t="s">
        <v>9610</v>
      </c>
      <c r="K1389" s="94" t="s">
        <v>11130</v>
      </c>
      <c r="L1389" s="29" t="s">
        <v>12648</v>
      </c>
      <c r="M1389" s="30">
        <v>1</v>
      </c>
    </row>
    <row r="1390" spans="1:13" ht="24.9" customHeight="1" x14ac:dyDescent="0.3">
      <c r="A1390" s="25" t="s">
        <v>2845</v>
      </c>
      <c r="B1390" s="26" t="s">
        <v>2843</v>
      </c>
      <c r="C1390" s="26" t="s">
        <v>35</v>
      </c>
      <c r="D1390" s="26">
        <v>1</v>
      </c>
      <c r="E1390" s="27">
        <v>0</v>
      </c>
      <c r="F1390" s="28">
        <v>34.35</v>
      </c>
      <c r="G1390" s="27">
        <v>4.2237464557279801E-4</v>
      </c>
      <c r="H1390" s="26">
        <v>2</v>
      </c>
      <c r="I1390" s="90" t="s">
        <v>8168</v>
      </c>
      <c r="J1390" s="94" t="s">
        <v>9686</v>
      </c>
      <c r="K1390" s="94" t="s">
        <v>11206</v>
      </c>
      <c r="L1390" s="29" t="s">
        <v>12724</v>
      </c>
      <c r="M1390" s="30">
        <v>1</v>
      </c>
    </row>
    <row r="1391" spans="1:13" ht="24.9" customHeight="1" x14ac:dyDescent="0.3">
      <c r="A1391" s="31" t="s">
        <v>734</v>
      </c>
      <c r="B1391" s="32" t="s">
        <v>726</v>
      </c>
      <c r="C1391" s="32" t="s">
        <v>136</v>
      </c>
      <c r="D1391" s="32">
        <v>1</v>
      </c>
      <c r="E1391" s="33">
        <v>0</v>
      </c>
      <c r="F1391" s="34">
        <v>75.099999999999994</v>
      </c>
      <c r="G1391" s="33">
        <v>3.0829750093074202E-8</v>
      </c>
      <c r="H1391" s="32">
        <v>2</v>
      </c>
      <c r="I1391" s="91" t="s">
        <v>8880</v>
      </c>
      <c r="J1391" s="95" t="s">
        <v>10400</v>
      </c>
      <c r="K1391" s="95" t="s">
        <v>11918</v>
      </c>
      <c r="L1391" s="35" t="s">
        <v>13438</v>
      </c>
      <c r="M1391" s="36">
        <v>1</v>
      </c>
    </row>
    <row r="1392" spans="1:13" ht="24.9" customHeight="1" x14ac:dyDescent="0.3">
      <c r="A1392" s="25" t="s">
        <v>5410</v>
      </c>
      <c r="B1392" s="26" t="s">
        <v>5399</v>
      </c>
      <c r="C1392" s="26" t="s">
        <v>38</v>
      </c>
      <c r="D1392" s="26">
        <v>1</v>
      </c>
      <c r="E1392" s="27">
        <v>0</v>
      </c>
      <c r="F1392" s="28">
        <v>35.130000000000003</v>
      </c>
      <c r="G1392" s="27">
        <v>5.2173373802649596E-4</v>
      </c>
      <c r="H1392" s="26">
        <v>2</v>
      </c>
      <c r="I1392" s="90" t="s">
        <v>8198</v>
      </c>
      <c r="J1392" s="94" t="s">
        <v>9716</v>
      </c>
      <c r="K1392" s="94" t="s">
        <v>11236</v>
      </c>
      <c r="L1392" s="29" t="s">
        <v>12754</v>
      </c>
      <c r="M1392" s="30">
        <v>1</v>
      </c>
    </row>
    <row r="1393" spans="1:13" ht="24.9" customHeight="1" x14ac:dyDescent="0.3">
      <c r="A1393" s="25" t="s">
        <v>3567</v>
      </c>
      <c r="B1393" s="26" t="s">
        <v>3565</v>
      </c>
      <c r="C1393" s="26" t="s">
        <v>20</v>
      </c>
      <c r="D1393" s="26">
        <v>1</v>
      </c>
      <c r="E1393" s="27">
        <v>0</v>
      </c>
      <c r="F1393" s="28">
        <v>50.35</v>
      </c>
      <c r="G1393" s="27">
        <v>9.2038600073447707E-6</v>
      </c>
      <c r="H1393" s="26">
        <v>2</v>
      </c>
      <c r="I1393" s="90" t="s">
        <v>8568</v>
      </c>
      <c r="J1393" s="94" t="s">
        <v>10086</v>
      </c>
      <c r="K1393" s="94" t="s">
        <v>11606</v>
      </c>
      <c r="L1393" s="29" t="s">
        <v>13124</v>
      </c>
      <c r="M1393" s="30">
        <v>1</v>
      </c>
    </row>
    <row r="1394" spans="1:13" ht="24.9" customHeight="1" x14ac:dyDescent="0.3">
      <c r="A1394" s="25" t="s">
        <v>2938</v>
      </c>
      <c r="B1394" s="26" t="s">
        <v>2921</v>
      </c>
      <c r="C1394" s="26" t="s">
        <v>2500</v>
      </c>
      <c r="D1394" s="26">
        <v>1</v>
      </c>
      <c r="E1394" s="27">
        <v>0</v>
      </c>
      <c r="F1394" s="28">
        <v>26.33</v>
      </c>
      <c r="G1394" s="27">
        <v>3.14292319784776E-3</v>
      </c>
      <c r="H1394" s="26">
        <v>2</v>
      </c>
      <c r="I1394" s="90" t="s">
        <v>7874</v>
      </c>
      <c r="J1394" s="94" t="s">
        <v>9392</v>
      </c>
      <c r="K1394" s="94" t="s">
        <v>10912</v>
      </c>
      <c r="L1394" s="29" t="s">
        <v>12430</v>
      </c>
      <c r="M1394" s="30">
        <v>1</v>
      </c>
    </row>
    <row r="1395" spans="1:13" ht="24.9" customHeight="1" x14ac:dyDescent="0.3">
      <c r="A1395" s="25" t="s">
        <v>5525</v>
      </c>
      <c r="B1395" s="26" t="s">
        <v>5518</v>
      </c>
      <c r="C1395" s="26" t="s">
        <v>20</v>
      </c>
      <c r="D1395" s="26">
        <v>1</v>
      </c>
      <c r="E1395" s="27">
        <v>0</v>
      </c>
      <c r="F1395" s="28">
        <v>19.62</v>
      </c>
      <c r="G1395" s="27">
        <v>1.0888548861765801E-2</v>
      </c>
      <c r="H1395" s="26">
        <v>2</v>
      </c>
      <c r="I1395" s="90" t="s">
        <v>7621</v>
      </c>
      <c r="J1395" s="94" t="s">
        <v>9139</v>
      </c>
      <c r="K1395" s="94" t="s">
        <v>10659</v>
      </c>
      <c r="L1395" s="29" t="s">
        <v>12177</v>
      </c>
      <c r="M1395" s="30">
        <v>1</v>
      </c>
    </row>
    <row r="1396" spans="1:13" ht="24.9" customHeight="1" x14ac:dyDescent="0.3">
      <c r="A1396" s="25" t="s">
        <v>2717</v>
      </c>
      <c r="B1396" s="26" t="s">
        <v>2707</v>
      </c>
      <c r="C1396" s="26" t="s">
        <v>114</v>
      </c>
      <c r="D1396" s="26">
        <v>1</v>
      </c>
      <c r="E1396" s="27">
        <v>1E-3</v>
      </c>
      <c r="F1396" s="28">
        <v>27.45</v>
      </c>
      <c r="G1396" s="27">
        <v>3.5977418302575699E-3</v>
      </c>
      <c r="H1396" s="26">
        <v>2</v>
      </c>
      <c r="I1396" s="90" t="s">
        <v>7907</v>
      </c>
      <c r="J1396" s="94" t="s">
        <v>9425</v>
      </c>
      <c r="K1396" s="94" t="s">
        <v>10945</v>
      </c>
      <c r="L1396" s="29" t="s">
        <v>12463</v>
      </c>
      <c r="M1396" s="30">
        <v>1</v>
      </c>
    </row>
    <row r="1397" spans="1:13" ht="24.9" customHeight="1" x14ac:dyDescent="0.3">
      <c r="A1397" s="25" t="s">
        <v>4252</v>
      </c>
      <c r="B1397" s="26" t="s">
        <v>4241</v>
      </c>
      <c r="C1397" s="26" t="s">
        <v>35</v>
      </c>
      <c r="D1397" s="26">
        <v>1</v>
      </c>
      <c r="E1397" s="27">
        <v>0</v>
      </c>
      <c r="F1397" s="28">
        <v>60.06</v>
      </c>
      <c r="G1397" s="27">
        <v>9.8394314485342194E-7</v>
      </c>
      <c r="H1397" s="26">
        <v>2</v>
      </c>
      <c r="I1397" s="90" t="s">
        <v>8737</v>
      </c>
      <c r="J1397" s="94" t="s">
        <v>10256</v>
      </c>
      <c r="K1397" s="94" t="s">
        <v>11775</v>
      </c>
      <c r="L1397" s="29" t="s">
        <v>13294</v>
      </c>
      <c r="M1397" s="30">
        <v>1</v>
      </c>
    </row>
    <row r="1398" spans="1:13" ht="24.9" customHeight="1" x14ac:dyDescent="0.3">
      <c r="A1398" s="25" t="s">
        <v>983</v>
      </c>
      <c r="B1398" s="26" t="s">
        <v>981</v>
      </c>
      <c r="C1398" s="26" t="s">
        <v>987</v>
      </c>
      <c r="D1398" s="26">
        <v>1</v>
      </c>
      <c r="E1398" s="27">
        <v>0</v>
      </c>
      <c r="F1398" s="28">
        <v>64.66</v>
      </c>
      <c r="G1398" s="27">
        <v>4.7877121951919305E-7</v>
      </c>
      <c r="H1398" s="26">
        <v>2</v>
      </c>
      <c r="I1398" s="90" t="s">
        <v>8786</v>
      </c>
      <c r="J1398" s="94" t="s">
        <v>10306</v>
      </c>
      <c r="K1398" s="94" t="s">
        <v>11824</v>
      </c>
      <c r="L1398" s="29" t="s">
        <v>13344</v>
      </c>
      <c r="M1398" s="30">
        <v>1</v>
      </c>
    </row>
    <row r="1399" spans="1:13" ht="24.9" customHeight="1" x14ac:dyDescent="0.3">
      <c r="A1399" s="25" t="s">
        <v>487</v>
      </c>
      <c r="B1399" s="26" t="s">
        <v>485</v>
      </c>
      <c r="C1399" s="26" t="s">
        <v>491</v>
      </c>
      <c r="D1399" s="26">
        <v>1</v>
      </c>
      <c r="E1399" s="27">
        <v>0</v>
      </c>
      <c r="F1399" s="28">
        <v>76.22</v>
      </c>
      <c r="G1399" s="27">
        <v>5.7307470789916301E-8</v>
      </c>
      <c r="H1399" s="26">
        <v>2</v>
      </c>
      <c r="I1399" s="90" t="s">
        <v>8890</v>
      </c>
      <c r="J1399" s="94" t="s">
        <v>10410</v>
      </c>
      <c r="K1399" s="94" t="s">
        <v>11928</v>
      </c>
      <c r="L1399" s="29" t="s">
        <v>13448</v>
      </c>
      <c r="M1399" s="30">
        <v>1</v>
      </c>
    </row>
    <row r="1400" spans="1:13" ht="24.9" customHeight="1" x14ac:dyDescent="0.3">
      <c r="A1400" s="25" t="s">
        <v>2892</v>
      </c>
      <c r="B1400" s="26" t="s">
        <v>2869</v>
      </c>
      <c r="C1400" s="26" t="s">
        <v>1078</v>
      </c>
      <c r="D1400" s="26">
        <v>1</v>
      </c>
      <c r="E1400" s="27">
        <v>0</v>
      </c>
      <c r="F1400" s="28">
        <v>68.19</v>
      </c>
      <c r="G1400" s="27">
        <v>2.5031331063079E-7</v>
      </c>
      <c r="H1400" s="26">
        <v>2</v>
      </c>
      <c r="I1400" s="90" t="s">
        <v>8830</v>
      </c>
      <c r="J1400" s="94" t="s">
        <v>10350</v>
      </c>
      <c r="K1400" s="94" t="s">
        <v>11868</v>
      </c>
      <c r="L1400" s="29" t="s">
        <v>13388</v>
      </c>
      <c r="M1400" s="30">
        <v>1</v>
      </c>
    </row>
    <row r="1401" spans="1:13" ht="24.9" customHeight="1" x14ac:dyDescent="0.3">
      <c r="A1401" s="25" t="s">
        <v>554</v>
      </c>
      <c r="B1401" s="26" t="s">
        <v>552</v>
      </c>
      <c r="C1401" s="26" t="s">
        <v>32</v>
      </c>
      <c r="D1401" s="26">
        <v>1</v>
      </c>
      <c r="E1401" s="27">
        <v>0</v>
      </c>
      <c r="F1401" s="28">
        <v>46.39</v>
      </c>
      <c r="G1401" s="27">
        <v>2.98499324254607E-5</v>
      </c>
      <c r="H1401" s="26">
        <v>2</v>
      </c>
      <c r="I1401" s="90" t="s">
        <v>8480</v>
      </c>
      <c r="J1401" s="94" t="s">
        <v>9998</v>
      </c>
      <c r="K1401" s="94" t="s">
        <v>11518</v>
      </c>
      <c r="L1401" s="29" t="s">
        <v>13036</v>
      </c>
      <c r="M1401" s="30">
        <v>1</v>
      </c>
    </row>
    <row r="1402" spans="1:13" ht="24.9" customHeight="1" x14ac:dyDescent="0.3">
      <c r="A1402" s="25" t="s">
        <v>223</v>
      </c>
      <c r="B1402" s="26" t="s">
        <v>212</v>
      </c>
      <c r="C1402" s="26" t="s">
        <v>32</v>
      </c>
      <c r="D1402" s="26">
        <v>1</v>
      </c>
      <c r="E1402" s="27">
        <v>0</v>
      </c>
      <c r="F1402" s="28">
        <v>45.14</v>
      </c>
      <c r="G1402" s="27">
        <v>7.0425158974885601E-5</v>
      </c>
      <c r="H1402" s="26">
        <v>2</v>
      </c>
      <c r="I1402" s="90" t="s">
        <v>8454</v>
      </c>
      <c r="J1402" s="94" t="s">
        <v>9972</v>
      </c>
      <c r="K1402" s="94" t="s">
        <v>11492</v>
      </c>
      <c r="L1402" s="29" t="s">
        <v>13010</v>
      </c>
      <c r="M1402" s="30">
        <v>1</v>
      </c>
    </row>
    <row r="1403" spans="1:13" ht="24.9" customHeight="1" x14ac:dyDescent="0.3">
      <c r="A1403" s="25" t="s">
        <v>1709</v>
      </c>
      <c r="B1403" s="26" t="s">
        <v>1703</v>
      </c>
      <c r="C1403" s="26" t="s">
        <v>154</v>
      </c>
      <c r="D1403" s="26">
        <v>1</v>
      </c>
      <c r="E1403" s="27">
        <v>0</v>
      </c>
      <c r="F1403" s="28">
        <v>31.16</v>
      </c>
      <c r="G1403" s="27">
        <v>1.37807389244026E-3</v>
      </c>
      <c r="H1403" s="26">
        <v>2</v>
      </c>
      <c r="I1403" s="90" t="s">
        <v>8037</v>
      </c>
      <c r="J1403" s="94" t="s">
        <v>9555</v>
      </c>
      <c r="K1403" s="94" t="s">
        <v>11075</v>
      </c>
      <c r="L1403" s="29" t="s">
        <v>12593</v>
      </c>
      <c r="M1403" s="30">
        <v>1</v>
      </c>
    </row>
    <row r="1404" spans="1:13" ht="24.9" customHeight="1" x14ac:dyDescent="0.3">
      <c r="A1404" s="25" t="s">
        <v>2840</v>
      </c>
      <c r="B1404" s="26" t="s">
        <v>2839</v>
      </c>
      <c r="C1404" s="26" t="s">
        <v>56</v>
      </c>
      <c r="D1404" s="26">
        <v>1</v>
      </c>
      <c r="E1404" s="27">
        <v>1E-3</v>
      </c>
      <c r="F1404" s="28">
        <v>25.12</v>
      </c>
      <c r="G1404" s="27">
        <v>5.8445839480073397E-3</v>
      </c>
      <c r="H1404" s="26">
        <v>2</v>
      </c>
      <c r="I1404" s="90" t="s">
        <v>7826</v>
      </c>
      <c r="J1404" s="94" t="s">
        <v>9344</v>
      </c>
      <c r="K1404" s="94" t="s">
        <v>10864</v>
      </c>
      <c r="L1404" s="29" t="s">
        <v>12382</v>
      </c>
      <c r="M1404" s="30">
        <v>1</v>
      </c>
    </row>
    <row r="1405" spans="1:13" ht="24.9" customHeight="1" x14ac:dyDescent="0.3">
      <c r="A1405" s="25" t="s">
        <v>307</v>
      </c>
      <c r="B1405" s="26" t="s">
        <v>297</v>
      </c>
      <c r="C1405" s="26" t="s">
        <v>309</v>
      </c>
      <c r="D1405" s="26">
        <v>1</v>
      </c>
      <c r="E1405" s="27">
        <v>0</v>
      </c>
      <c r="F1405" s="28">
        <v>42.6</v>
      </c>
      <c r="G1405" s="27">
        <v>9.8917357294372394E-5</v>
      </c>
      <c r="H1405" s="26">
        <v>2</v>
      </c>
      <c r="I1405" s="90" t="s">
        <v>8406</v>
      </c>
      <c r="J1405" s="94" t="s">
        <v>9924</v>
      </c>
      <c r="K1405" s="94" t="s">
        <v>11444</v>
      </c>
      <c r="L1405" s="29" t="s">
        <v>12962</v>
      </c>
      <c r="M1405" s="30">
        <v>1</v>
      </c>
    </row>
    <row r="1406" spans="1:13" ht="24.9" customHeight="1" x14ac:dyDescent="0.3">
      <c r="A1406" s="25" t="s">
        <v>6789</v>
      </c>
      <c r="B1406" s="26" t="s">
        <v>6787</v>
      </c>
      <c r="C1406" s="26" t="s">
        <v>32</v>
      </c>
      <c r="D1406" s="26">
        <v>1</v>
      </c>
      <c r="E1406" s="27">
        <v>0</v>
      </c>
      <c r="F1406" s="28">
        <v>52.1</v>
      </c>
      <c r="G1406" s="27">
        <v>7.3991400223377897E-6</v>
      </c>
      <c r="H1406" s="26">
        <v>2</v>
      </c>
      <c r="I1406" s="90" t="s">
        <v>8613</v>
      </c>
      <c r="J1406" s="94" t="s">
        <v>10132</v>
      </c>
      <c r="K1406" s="94" t="s">
        <v>11651</v>
      </c>
      <c r="L1406" s="29" t="s">
        <v>13170</v>
      </c>
      <c r="M1406" s="30">
        <v>1</v>
      </c>
    </row>
    <row r="1407" spans="1:13" ht="24.9" customHeight="1" x14ac:dyDescent="0.3">
      <c r="A1407" s="31" t="s">
        <v>3696</v>
      </c>
      <c r="B1407" s="32" t="s">
        <v>3684</v>
      </c>
      <c r="C1407" s="32" t="s">
        <v>371</v>
      </c>
      <c r="D1407" s="32">
        <v>1</v>
      </c>
      <c r="E1407" s="33">
        <v>0</v>
      </c>
      <c r="F1407" s="34">
        <v>25.07</v>
      </c>
      <c r="G1407" s="33">
        <v>5.2899177730802299E-3</v>
      </c>
      <c r="H1407" s="32">
        <v>3</v>
      </c>
      <c r="I1407" s="91" t="s">
        <v>7825</v>
      </c>
      <c r="J1407" s="95" t="s">
        <v>9343</v>
      </c>
      <c r="K1407" s="95" t="s">
        <v>10863</v>
      </c>
      <c r="L1407" s="35" t="s">
        <v>12381</v>
      </c>
      <c r="M1407" s="36">
        <v>1</v>
      </c>
    </row>
    <row r="1408" spans="1:13" ht="24.9" customHeight="1" x14ac:dyDescent="0.3">
      <c r="A1408" s="25" t="s">
        <v>1009</v>
      </c>
      <c r="B1408" s="26" t="s">
        <v>1000</v>
      </c>
      <c r="C1408" s="26" t="s">
        <v>38</v>
      </c>
      <c r="D1408" s="26">
        <v>1</v>
      </c>
      <c r="E1408" s="27">
        <v>0</v>
      </c>
      <c r="F1408" s="28">
        <v>53.76</v>
      </c>
      <c r="G1408" s="27">
        <v>4.1972999325969903E-6</v>
      </c>
      <c r="H1408" s="26">
        <v>2</v>
      </c>
      <c r="I1408" s="90" t="s">
        <v>8645</v>
      </c>
      <c r="J1408" s="94" t="s">
        <v>10164</v>
      </c>
      <c r="K1408" s="94" t="s">
        <v>11683</v>
      </c>
      <c r="L1408" s="29" t="s">
        <v>13202</v>
      </c>
      <c r="M1408" s="30">
        <v>1</v>
      </c>
    </row>
    <row r="1409" spans="1:13" ht="24.9" customHeight="1" x14ac:dyDescent="0.3">
      <c r="A1409" s="25" t="s">
        <v>2803</v>
      </c>
      <c r="B1409" s="26" t="s">
        <v>2797</v>
      </c>
      <c r="C1409" s="26" t="s">
        <v>20</v>
      </c>
      <c r="D1409" s="26">
        <v>1</v>
      </c>
      <c r="E1409" s="27">
        <v>0</v>
      </c>
      <c r="F1409" s="28">
        <v>38.700000000000003</v>
      </c>
      <c r="G1409" s="27">
        <v>1.4838591708508201E-4</v>
      </c>
      <c r="H1409" s="26">
        <v>2</v>
      </c>
      <c r="I1409" s="90" t="s">
        <v>8300</v>
      </c>
      <c r="J1409" s="94" t="s">
        <v>9818</v>
      </c>
      <c r="K1409" s="94" t="s">
        <v>11338</v>
      </c>
      <c r="L1409" s="29" t="s">
        <v>12856</v>
      </c>
      <c r="M1409" s="30">
        <v>1</v>
      </c>
    </row>
    <row r="1410" spans="1:13" ht="24.9" customHeight="1" x14ac:dyDescent="0.3">
      <c r="A1410" s="25" t="s">
        <v>145</v>
      </c>
      <c r="B1410" s="26" t="s">
        <v>143</v>
      </c>
      <c r="C1410" s="26" t="s">
        <v>150</v>
      </c>
      <c r="D1410" s="26">
        <v>1</v>
      </c>
      <c r="E1410" s="27">
        <v>0</v>
      </c>
      <c r="F1410" s="28">
        <v>75.459999999999994</v>
      </c>
      <c r="G1410" s="27">
        <v>3.1289072181927099E-8</v>
      </c>
      <c r="H1410" s="26">
        <v>2</v>
      </c>
      <c r="I1410" s="90" t="s">
        <v>8887</v>
      </c>
      <c r="J1410" s="94" t="s">
        <v>10407</v>
      </c>
      <c r="K1410" s="94" t="s">
        <v>11925</v>
      </c>
      <c r="L1410" s="29" t="s">
        <v>13445</v>
      </c>
      <c r="M1410" s="30">
        <v>1</v>
      </c>
    </row>
    <row r="1411" spans="1:13" ht="24.9" customHeight="1" x14ac:dyDescent="0.3">
      <c r="A1411" s="25" t="s">
        <v>2674</v>
      </c>
      <c r="B1411" s="26" t="s">
        <v>2673</v>
      </c>
      <c r="C1411" s="26" t="s">
        <v>38</v>
      </c>
      <c r="D1411" s="26">
        <v>1</v>
      </c>
      <c r="E1411" s="27">
        <v>1E-3</v>
      </c>
      <c r="F1411" s="28">
        <v>20.440000000000001</v>
      </c>
      <c r="G1411" s="27">
        <v>9.0150887042978398E-3</v>
      </c>
      <c r="H1411" s="26">
        <v>2</v>
      </c>
      <c r="I1411" s="90" t="s">
        <v>7656</v>
      </c>
      <c r="J1411" s="94" t="s">
        <v>9174</v>
      </c>
      <c r="K1411" s="94" t="s">
        <v>10694</v>
      </c>
      <c r="L1411" s="29" t="s">
        <v>12212</v>
      </c>
      <c r="M1411" s="30">
        <v>1</v>
      </c>
    </row>
    <row r="1412" spans="1:13" ht="24.9" customHeight="1" x14ac:dyDescent="0.3">
      <c r="A1412" s="25" t="s">
        <v>4157</v>
      </c>
      <c r="B1412" s="26" t="s">
        <v>4150</v>
      </c>
      <c r="C1412" s="26" t="s">
        <v>35</v>
      </c>
      <c r="D1412" s="26">
        <v>1</v>
      </c>
      <c r="E1412" s="27">
        <v>7.0000000000000001E-3</v>
      </c>
      <c r="F1412" s="28">
        <v>17.77</v>
      </c>
      <c r="G1412" s="27">
        <v>1.66713206381617E-2</v>
      </c>
      <c r="H1412" s="26">
        <v>2</v>
      </c>
      <c r="I1412" s="90" t="s">
        <v>7543</v>
      </c>
      <c r="J1412" s="94" t="s">
        <v>9061</v>
      </c>
      <c r="K1412" s="94" t="s">
        <v>10581</v>
      </c>
      <c r="L1412" s="29" t="s">
        <v>12099</v>
      </c>
      <c r="M1412" s="30">
        <v>1</v>
      </c>
    </row>
    <row r="1413" spans="1:13" ht="24.9" customHeight="1" x14ac:dyDescent="0.3">
      <c r="A1413" s="25" t="s">
        <v>210</v>
      </c>
      <c r="B1413" s="26" t="s">
        <v>204</v>
      </c>
      <c r="C1413" s="26" t="s">
        <v>20</v>
      </c>
      <c r="D1413" s="26">
        <v>1</v>
      </c>
      <c r="E1413" s="27">
        <v>4.0000000000000001E-3</v>
      </c>
      <c r="F1413" s="28">
        <v>18.3</v>
      </c>
      <c r="G1413" s="27">
        <v>1.6270192269850301E-2</v>
      </c>
      <c r="H1413" s="26">
        <v>2</v>
      </c>
      <c r="I1413" s="90" t="s">
        <v>7566</v>
      </c>
      <c r="J1413" s="94" t="s">
        <v>9084</v>
      </c>
      <c r="K1413" s="94" t="s">
        <v>10604</v>
      </c>
      <c r="L1413" s="29" t="s">
        <v>12122</v>
      </c>
      <c r="M1413" s="30">
        <v>1</v>
      </c>
    </row>
    <row r="1414" spans="1:13" ht="24.9" customHeight="1" x14ac:dyDescent="0.3">
      <c r="A1414" s="25" t="s">
        <v>5738</v>
      </c>
      <c r="B1414" s="26" t="s">
        <v>5732</v>
      </c>
      <c r="C1414" s="26" t="s">
        <v>114</v>
      </c>
      <c r="D1414" s="26">
        <v>1</v>
      </c>
      <c r="E1414" s="27">
        <v>0</v>
      </c>
      <c r="F1414" s="28">
        <v>58.92</v>
      </c>
      <c r="G1414" s="27">
        <v>1.92349587398403E-6</v>
      </c>
      <c r="H1414" s="26">
        <v>2</v>
      </c>
      <c r="I1414" s="90" t="s">
        <v>8718</v>
      </c>
      <c r="J1414" s="94" t="s">
        <v>10237</v>
      </c>
      <c r="K1414" s="94" t="s">
        <v>11756</v>
      </c>
      <c r="L1414" s="29" t="s">
        <v>13275</v>
      </c>
      <c r="M1414" s="30">
        <v>1</v>
      </c>
    </row>
    <row r="1415" spans="1:13" ht="24.9" customHeight="1" x14ac:dyDescent="0.3">
      <c r="A1415" s="25" t="s">
        <v>5456</v>
      </c>
      <c r="B1415" s="26" t="s">
        <v>5454</v>
      </c>
      <c r="C1415" s="26" t="s">
        <v>35</v>
      </c>
      <c r="D1415" s="26">
        <v>1</v>
      </c>
      <c r="E1415" s="27">
        <v>0</v>
      </c>
      <c r="F1415" s="28">
        <v>49.2</v>
      </c>
      <c r="G1415" s="27">
        <v>3.6669065255831003E-5</v>
      </c>
      <c r="H1415" s="26">
        <v>2</v>
      </c>
      <c r="I1415" s="90" t="s">
        <v>8549</v>
      </c>
      <c r="J1415" s="94" t="s">
        <v>10067</v>
      </c>
      <c r="K1415" s="94" t="s">
        <v>11587</v>
      </c>
      <c r="L1415" s="29" t="s">
        <v>13105</v>
      </c>
      <c r="M1415" s="30">
        <v>1</v>
      </c>
    </row>
    <row r="1416" spans="1:13" ht="24.9" customHeight="1" x14ac:dyDescent="0.3">
      <c r="A1416" s="25" t="s">
        <v>6630</v>
      </c>
      <c r="B1416" s="26" t="s">
        <v>6620</v>
      </c>
      <c r="C1416" s="26" t="s">
        <v>38</v>
      </c>
      <c r="D1416" s="26">
        <v>1</v>
      </c>
      <c r="E1416" s="27">
        <v>0</v>
      </c>
      <c r="F1416" s="28">
        <v>50.04</v>
      </c>
      <c r="G1416" s="27">
        <v>1.98166388978553E-5</v>
      </c>
      <c r="H1416" s="26">
        <v>2</v>
      </c>
      <c r="I1416" s="90" t="s">
        <v>8562</v>
      </c>
      <c r="J1416" s="94" t="s">
        <v>10080</v>
      </c>
      <c r="K1416" s="94" t="s">
        <v>11600</v>
      </c>
      <c r="L1416" s="29" t="s">
        <v>13118</v>
      </c>
      <c r="M1416" s="30">
        <v>1</v>
      </c>
    </row>
    <row r="1417" spans="1:13" ht="24.9" customHeight="1" x14ac:dyDescent="0.3">
      <c r="A1417" s="25" t="s">
        <v>5019</v>
      </c>
      <c r="B1417" s="26" t="s">
        <v>5017</v>
      </c>
      <c r="C1417" s="26" t="s">
        <v>5023</v>
      </c>
      <c r="D1417" s="26">
        <v>1</v>
      </c>
      <c r="E1417" s="27">
        <v>0</v>
      </c>
      <c r="F1417" s="28">
        <v>36.82</v>
      </c>
      <c r="G1417" s="27">
        <v>3.8474388711418398E-4</v>
      </c>
      <c r="H1417" s="26">
        <v>2</v>
      </c>
      <c r="I1417" s="90" t="s">
        <v>8247</v>
      </c>
      <c r="J1417" s="94" t="s">
        <v>9765</v>
      </c>
      <c r="K1417" s="94" t="s">
        <v>11285</v>
      </c>
      <c r="L1417" s="29" t="s">
        <v>12803</v>
      </c>
      <c r="M1417" s="30">
        <v>1</v>
      </c>
    </row>
    <row r="1418" spans="1:13" ht="24.9" customHeight="1" x14ac:dyDescent="0.3">
      <c r="A1418" s="31" t="s">
        <v>3843</v>
      </c>
      <c r="B1418" s="32" t="s">
        <v>3842</v>
      </c>
      <c r="C1418" s="32" t="s">
        <v>371</v>
      </c>
      <c r="D1418" s="32">
        <v>1</v>
      </c>
      <c r="E1418" s="33">
        <v>0</v>
      </c>
      <c r="F1418" s="34">
        <v>107.09</v>
      </c>
      <c r="G1418" s="33">
        <v>2.83379221087431E-11</v>
      </c>
      <c r="H1418" s="32">
        <v>2</v>
      </c>
      <c r="I1418" s="91" t="s">
        <v>8944</v>
      </c>
      <c r="J1418" s="95" t="s">
        <v>10464</v>
      </c>
      <c r="K1418" s="95" t="s">
        <v>11982</v>
      </c>
      <c r="L1418" s="35" t="s">
        <v>13502</v>
      </c>
      <c r="M1418" s="36">
        <v>1</v>
      </c>
    </row>
    <row r="1419" spans="1:13" ht="24.9" customHeight="1" x14ac:dyDescent="0.3">
      <c r="A1419" s="25" t="s">
        <v>1834</v>
      </c>
      <c r="B1419" s="26" t="s">
        <v>1828</v>
      </c>
      <c r="C1419" s="26" t="s">
        <v>114</v>
      </c>
      <c r="D1419" s="26">
        <v>1</v>
      </c>
      <c r="E1419" s="27">
        <v>0</v>
      </c>
      <c r="F1419" s="28">
        <v>29.55</v>
      </c>
      <c r="G1419" s="27">
        <v>1.49738600060424E-3</v>
      </c>
      <c r="H1419" s="26">
        <v>2</v>
      </c>
      <c r="I1419" s="90" t="s">
        <v>7985</v>
      </c>
      <c r="J1419" s="94" t="s">
        <v>9503</v>
      </c>
      <c r="K1419" s="94" t="s">
        <v>11023</v>
      </c>
      <c r="L1419" s="29" t="s">
        <v>12541</v>
      </c>
      <c r="M1419" s="30">
        <v>1</v>
      </c>
    </row>
    <row r="1420" spans="1:13" ht="24.9" customHeight="1" x14ac:dyDescent="0.3">
      <c r="A1420" s="25" t="s">
        <v>781</v>
      </c>
      <c r="B1420" s="26" t="s">
        <v>770</v>
      </c>
      <c r="C1420" s="26" t="s">
        <v>38</v>
      </c>
      <c r="D1420" s="26">
        <v>1</v>
      </c>
      <c r="E1420" s="27">
        <v>0</v>
      </c>
      <c r="F1420" s="28">
        <v>42.32</v>
      </c>
      <c r="G1420" s="27">
        <v>1.0843556043509499E-4</v>
      </c>
      <c r="H1420" s="26">
        <v>2</v>
      </c>
      <c r="I1420" s="90" t="s">
        <v>8398</v>
      </c>
      <c r="J1420" s="94" t="s">
        <v>9916</v>
      </c>
      <c r="K1420" s="94" t="s">
        <v>11436</v>
      </c>
      <c r="L1420" s="29" t="s">
        <v>12954</v>
      </c>
      <c r="M1420" s="30">
        <v>1</v>
      </c>
    </row>
    <row r="1421" spans="1:13" ht="24.9" customHeight="1" x14ac:dyDescent="0.3">
      <c r="A1421" s="25" t="s">
        <v>7188</v>
      </c>
      <c r="B1421" s="26" t="s">
        <v>7171</v>
      </c>
      <c r="C1421" s="26" t="s">
        <v>32</v>
      </c>
      <c r="D1421" s="26">
        <v>1</v>
      </c>
      <c r="E1421" s="27">
        <v>0</v>
      </c>
      <c r="F1421" s="28">
        <v>45.93</v>
      </c>
      <c r="G1421" s="27">
        <v>2.5527013026612502E-5</v>
      </c>
      <c r="H1421" s="26">
        <v>2</v>
      </c>
      <c r="I1421" s="90" t="s">
        <v>8467</v>
      </c>
      <c r="J1421" s="94" t="s">
        <v>9985</v>
      </c>
      <c r="K1421" s="94" t="s">
        <v>11505</v>
      </c>
      <c r="L1421" s="29" t="s">
        <v>13023</v>
      </c>
      <c r="M1421" s="30">
        <v>1</v>
      </c>
    </row>
    <row r="1422" spans="1:13" ht="24.9" customHeight="1" x14ac:dyDescent="0.3">
      <c r="A1422" s="25" t="s">
        <v>661</v>
      </c>
      <c r="B1422" s="26" t="s">
        <v>660</v>
      </c>
      <c r="C1422" s="26" t="s">
        <v>666</v>
      </c>
      <c r="D1422" s="26">
        <v>1</v>
      </c>
      <c r="E1422" s="27">
        <v>0</v>
      </c>
      <c r="F1422" s="28">
        <v>93.5</v>
      </c>
      <c r="G1422" s="27">
        <v>6.0302284940380102E-10</v>
      </c>
      <c r="H1422" s="26">
        <v>2</v>
      </c>
      <c r="I1422" s="90" t="s">
        <v>8935</v>
      </c>
      <c r="J1422" s="94" t="s">
        <v>10455</v>
      </c>
      <c r="K1422" s="94" t="s">
        <v>11973</v>
      </c>
      <c r="L1422" s="29" t="s">
        <v>13493</v>
      </c>
      <c r="M1422" s="30">
        <v>1</v>
      </c>
    </row>
    <row r="1423" spans="1:13" ht="24.9" customHeight="1" x14ac:dyDescent="0.3">
      <c r="A1423" s="25" t="s">
        <v>4699</v>
      </c>
      <c r="B1423" s="26" t="s">
        <v>4698</v>
      </c>
      <c r="C1423" s="26" t="s">
        <v>114</v>
      </c>
      <c r="D1423" s="26">
        <v>1</v>
      </c>
      <c r="E1423" s="27">
        <v>0</v>
      </c>
      <c r="F1423" s="28">
        <v>48.71</v>
      </c>
      <c r="G1423" s="27">
        <v>1.3426722228292499E-5</v>
      </c>
      <c r="H1423" s="26">
        <v>2</v>
      </c>
      <c r="I1423" s="90" t="s">
        <v>8531</v>
      </c>
      <c r="J1423" s="94" t="s">
        <v>10049</v>
      </c>
      <c r="K1423" s="94" t="s">
        <v>11569</v>
      </c>
      <c r="L1423" s="29" t="s">
        <v>13087</v>
      </c>
      <c r="M1423" s="30">
        <v>1</v>
      </c>
    </row>
    <row r="1424" spans="1:13" ht="24.9" customHeight="1" x14ac:dyDescent="0.3">
      <c r="A1424" s="25" t="s">
        <v>5223</v>
      </c>
      <c r="B1424" s="26" t="s">
        <v>5205</v>
      </c>
      <c r="C1424" s="26" t="s">
        <v>154</v>
      </c>
      <c r="D1424" s="26">
        <v>1</v>
      </c>
      <c r="E1424" s="27">
        <v>0</v>
      </c>
      <c r="F1424" s="28">
        <v>60</v>
      </c>
      <c r="G1424" s="27">
        <v>1.8500000000000001E-6</v>
      </c>
      <c r="H1424" s="26">
        <v>2</v>
      </c>
      <c r="I1424" s="90" t="s">
        <v>8734</v>
      </c>
      <c r="J1424" s="94" t="s">
        <v>10253</v>
      </c>
      <c r="K1424" s="94" t="s">
        <v>11772</v>
      </c>
      <c r="L1424" s="29" t="s">
        <v>13291</v>
      </c>
      <c r="M1424" s="30">
        <v>1</v>
      </c>
    </row>
    <row r="1425" spans="1:13" ht="24.9" customHeight="1" x14ac:dyDescent="0.3">
      <c r="A1425" s="25" t="s">
        <v>4753</v>
      </c>
      <c r="B1425" s="26" t="s">
        <v>4752</v>
      </c>
      <c r="C1425" s="26" t="s">
        <v>136</v>
      </c>
      <c r="D1425" s="26">
        <v>1</v>
      </c>
      <c r="E1425" s="27">
        <v>0</v>
      </c>
      <c r="F1425" s="28">
        <v>38.17</v>
      </c>
      <c r="G1425" s="27">
        <v>2.4384844060756699E-4</v>
      </c>
      <c r="H1425" s="26">
        <v>2</v>
      </c>
      <c r="I1425" s="90" t="s">
        <v>8281</v>
      </c>
      <c r="J1425" s="94" t="s">
        <v>9799</v>
      </c>
      <c r="K1425" s="94" t="s">
        <v>11319</v>
      </c>
      <c r="L1425" s="29" t="s">
        <v>12837</v>
      </c>
      <c r="M1425" s="30">
        <v>1</v>
      </c>
    </row>
    <row r="1426" spans="1:13" ht="24.9" customHeight="1" x14ac:dyDescent="0.3">
      <c r="A1426" s="25" t="s">
        <v>1760</v>
      </c>
      <c r="B1426" s="26" t="s">
        <v>1753</v>
      </c>
      <c r="C1426" s="26" t="s">
        <v>404</v>
      </c>
      <c r="D1426" s="26">
        <v>1</v>
      </c>
      <c r="E1426" s="27">
        <v>0</v>
      </c>
      <c r="F1426" s="28">
        <v>29.64</v>
      </c>
      <c r="G1426" s="27">
        <v>1.5209958730638901E-3</v>
      </c>
      <c r="H1426" s="26">
        <v>2</v>
      </c>
      <c r="I1426" s="90" t="s">
        <v>7991</v>
      </c>
      <c r="J1426" s="94" t="s">
        <v>9509</v>
      </c>
      <c r="K1426" s="94" t="s">
        <v>11029</v>
      </c>
      <c r="L1426" s="29" t="s">
        <v>12547</v>
      </c>
      <c r="M1426" s="30">
        <v>1</v>
      </c>
    </row>
    <row r="1427" spans="1:13" ht="24.9" customHeight="1" x14ac:dyDescent="0.3">
      <c r="A1427" s="25" t="s">
        <v>4250</v>
      </c>
      <c r="B1427" s="26" t="s">
        <v>4241</v>
      </c>
      <c r="C1427" s="26" t="s">
        <v>20</v>
      </c>
      <c r="D1427" s="26">
        <v>1</v>
      </c>
      <c r="E1427" s="27">
        <v>0</v>
      </c>
      <c r="F1427" s="28">
        <v>52.05</v>
      </c>
      <c r="G1427" s="27">
        <v>6.2225730588569304E-6</v>
      </c>
      <c r="H1427" s="26">
        <v>2</v>
      </c>
      <c r="I1427" s="90" t="s">
        <v>8612</v>
      </c>
      <c r="J1427" s="94" t="s">
        <v>10131</v>
      </c>
      <c r="K1427" s="94" t="s">
        <v>11650</v>
      </c>
      <c r="L1427" s="29" t="s">
        <v>13169</v>
      </c>
      <c r="M1427" s="30">
        <v>1</v>
      </c>
    </row>
    <row r="1428" spans="1:13" ht="24.9" customHeight="1" x14ac:dyDescent="0.3">
      <c r="A1428" s="25" t="s">
        <v>2127</v>
      </c>
      <c r="B1428" s="26" t="s">
        <v>2117</v>
      </c>
      <c r="C1428" s="26" t="s">
        <v>35</v>
      </c>
      <c r="D1428" s="26">
        <v>1</v>
      </c>
      <c r="E1428" s="27">
        <v>1E-3</v>
      </c>
      <c r="F1428" s="28">
        <v>20.59</v>
      </c>
      <c r="G1428" s="27">
        <v>9.1661993680751692E-3</v>
      </c>
      <c r="H1428" s="26">
        <v>2</v>
      </c>
      <c r="I1428" s="90" t="s">
        <v>7664</v>
      </c>
      <c r="J1428" s="94" t="s">
        <v>9182</v>
      </c>
      <c r="K1428" s="94" t="s">
        <v>10702</v>
      </c>
      <c r="L1428" s="29" t="s">
        <v>12220</v>
      </c>
      <c r="M1428" s="30">
        <v>1</v>
      </c>
    </row>
    <row r="1429" spans="1:13" ht="24.9" customHeight="1" x14ac:dyDescent="0.3">
      <c r="A1429" s="31" t="s">
        <v>3550</v>
      </c>
      <c r="B1429" s="32" t="s">
        <v>3543</v>
      </c>
      <c r="C1429" s="32" t="s">
        <v>38</v>
      </c>
      <c r="D1429" s="32">
        <v>1</v>
      </c>
      <c r="E1429" s="33">
        <v>0</v>
      </c>
      <c r="F1429" s="34">
        <v>52.4</v>
      </c>
      <c r="G1429" s="33">
        <v>1.17965187154117E-5</v>
      </c>
      <c r="H1429" s="32">
        <v>2</v>
      </c>
      <c r="I1429" s="91" t="s">
        <v>8616</v>
      </c>
      <c r="J1429" s="95" t="s">
        <v>10135</v>
      </c>
      <c r="K1429" s="95" t="s">
        <v>11654</v>
      </c>
      <c r="L1429" s="35" t="s">
        <v>13173</v>
      </c>
      <c r="M1429" s="36">
        <v>1</v>
      </c>
    </row>
    <row r="1430" spans="1:13" ht="24.9" customHeight="1" x14ac:dyDescent="0.3">
      <c r="A1430" s="25" t="s">
        <v>232</v>
      </c>
      <c r="B1430" s="26" t="s">
        <v>230</v>
      </c>
      <c r="C1430" s="26" t="s">
        <v>20</v>
      </c>
      <c r="D1430" s="26">
        <v>1</v>
      </c>
      <c r="E1430" s="27">
        <v>1E-3</v>
      </c>
      <c r="F1430" s="28">
        <v>35.14</v>
      </c>
      <c r="G1430" s="27">
        <v>3.0547101245278601E-4</v>
      </c>
      <c r="H1430" s="26">
        <v>2</v>
      </c>
      <c r="I1430" s="90" t="s">
        <v>8199</v>
      </c>
      <c r="J1430" s="94" t="s">
        <v>9717</v>
      </c>
      <c r="K1430" s="94" t="s">
        <v>11237</v>
      </c>
      <c r="L1430" s="29" t="s">
        <v>12755</v>
      </c>
      <c r="M1430" s="30">
        <v>1</v>
      </c>
    </row>
    <row r="1431" spans="1:13" ht="24.9" customHeight="1" x14ac:dyDescent="0.3">
      <c r="A1431" s="25" t="s">
        <v>4556</v>
      </c>
      <c r="B1431" s="26" t="s">
        <v>4554</v>
      </c>
      <c r="C1431" s="26" t="s">
        <v>154</v>
      </c>
      <c r="D1431" s="26">
        <v>1</v>
      </c>
      <c r="E1431" s="27">
        <v>1E-3</v>
      </c>
      <c r="F1431" s="28">
        <v>17.27</v>
      </c>
      <c r="G1431" s="27">
        <v>3.1874906637146101E-2</v>
      </c>
      <c r="H1431" s="26">
        <v>3</v>
      </c>
      <c r="I1431" s="90" t="s">
        <v>7525</v>
      </c>
      <c r="J1431" s="94" t="s">
        <v>9043</v>
      </c>
      <c r="K1431" s="94" t="s">
        <v>10563</v>
      </c>
      <c r="L1431" s="29" t="s">
        <v>12081</v>
      </c>
      <c r="M1431" s="30">
        <v>2</v>
      </c>
    </row>
    <row r="1432" spans="1:13" ht="24.9" customHeight="1" x14ac:dyDescent="0.3">
      <c r="A1432" s="25" t="s">
        <v>7122</v>
      </c>
      <c r="B1432" s="26" t="s">
        <v>7121</v>
      </c>
      <c r="C1432" s="26" t="s">
        <v>35</v>
      </c>
      <c r="D1432" s="26">
        <v>1</v>
      </c>
      <c r="E1432" s="27">
        <v>0</v>
      </c>
      <c r="F1432" s="28">
        <v>48.59</v>
      </c>
      <c r="G1432" s="27">
        <v>1.52192301686896E-5</v>
      </c>
      <c r="H1432" s="26">
        <v>2</v>
      </c>
      <c r="I1432" s="90" t="s">
        <v>8527</v>
      </c>
      <c r="J1432" s="94" t="s">
        <v>10045</v>
      </c>
      <c r="K1432" s="94" t="s">
        <v>11565</v>
      </c>
      <c r="L1432" s="29" t="s">
        <v>13083</v>
      </c>
      <c r="M1432" s="30">
        <v>1</v>
      </c>
    </row>
    <row r="1433" spans="1:13" ht="24.9" customHeight="1" x14ac:dyDescent="0.3">
      <c r="A1433" s="25" t="s">
        <v>1040</v>
      </c>
      <c r="B1433" s="26" t="s">
        <v>1019</v>
      </c>
      <c r="C1433" s="26" t="s">
        <v>35</v>
      </c>
      <c r="D1433" s="26">
        <v>1</v>
      </c>
      <c r="E1433" s="27">
        <v>0</v>
      </c>
      <c r="F1433" s="28">
        <v>31.7</v>
      </c>
      <c r="G1433" s="27">
        <v>8.1129957047037799E-4</v>
      </c>
      <c r="H1433" s="26">
        <v>2</v>
      </c>
      <c r="I1433" s="90" t="s">
        <v>8060</v>
      </c>
      <c r="J1433" s="94" t="s">
        <v>9578</v>
      </c>
      <c r="K1433" s="94" t="s">
        <v>11098</v>
      </c>
      <c r="L1433" s="29" t="s">
        <v>12616</v>
      </c>
      <c r="M1433" s="30">
        <v>1</v>
      </c>
    </row>
    <row r="1434" spans="1:13" ht="24.9" customHeight="1" x14ac:dyDescent="0.3">
      <c r="A1434" s="25" t="s">
        <v>387</v>
      </c>
      <c r="B1434" s="26" t="s">
        <v>375</v>
      </c>
      <c r="C1434" s="26" t="s">
        <v>35</v>
      </c>
      <c r="D1434" s="26">
        <v>1</v>
      </c>
      <c r="E1434" s="27">
        <v>0</v>
      </c>
      <c r="F1434" s="28">
        <v>32.090000000000003</v>
      </c>
      <c r="G1434" s="27">
        <v>6.1655241661445401E-4</v>
      </c>
      <c r="H1434" s="26">
        <v>2</v>
      </c>
      <c r="I1434" s="90" t="s">
        <v>8076</v>
      </c>
      <c r="J1434" s="94" t="s">
        <v>9594</v>
      </c>
      <c r="K1434" s="94" t="s">
        <v>11114</v>
      </c>
      <c r="L1434" s="29" t="s">
        <v>12632</v>
      </c>
      <c r="M1434" s="30">
        <v>1</v>
      </c>
    </row>
    <row r="1435" spans="1:13" ht="24.9" customHeight="1" x14ac:dyDescent="0.3">
      <c r="A1435" s="25" t="s">
        <v>4562</v>
      </c>
      <c r="B1435" s="26" t="s">
        <v>4561</v>
      </c>
      <c r="C1435" s="26" t="s">
        <v>114</v>
      </c>
      <c r="D1435" s="26">
        <v>1</v>
      </c>
      <c r="E1435" s="27">
        <v>8.0000000000000002E-3</v>
      </c>
      <c r="F1435" s="28">
        <v>21.59</v>
      </c>
      <c r="G1435" s="27">
        <v>7.6276838661822602E-3</v>
      </c>
      <c r="H1435" s="26">
        <v>2</v>
      </c>
      <c r="I1435" s="90" t="s">
        <v>7691</v>
      </c>
      <c r="J1435" s="94" t="s">
        <v>9209</v>
      </c>
      <c r="K1435" s="94" t="s">
        <v>10729</v>
      </c>
      <c r="L1435" s="29" t="s">
        <v>12247</v>
      </c>
      <c r="M1435" s="30">
        <v>1</v>
      </c>
    </row>
    <row r="1436" spans="1:13" ht="24.9" customHeight="1" x14ac:dyDescent="0.3">
      <c r="A1436" s="25" t="s">
        <v>992</v>
      </c>
      <c r="B1436" s="26" t="s">
        <v>990</v>
      </c>
      <c r="C1436" s="26" t="s">
        <v>38</v>
      </c>
      <c r="D1436" s="26">
        <v>1</v>
      </c>
      <c r="E1436" s="27">
        <v>0</v>
      </c>
      <c r="F1436" s="28">
        <v>57.19</v>
      </c>
      <c r="G1436" s="27">
        <v>2.1008385844228601E-6</v>
      </c>
      <c r="H1436" s="26">
        <v>2</v>
      </c>
      <c r="I1436" s="90" t="s">
        <v>8699</v>
      </c>
      <c r="J1436" s="94" t="s">
        <v>10218</v>
      </c>
      <c r="K1436" s="94" t="s">
        <v>11737</v>
      </c>
      <c r="L1436" s="29" t="s">
        <v>13256</v>
      </c>
      <c r="M1436" s="30">
        <v>1</v>
      </c>
    </row>
    <row r="1437" spans="1:13" ht="24.9" customHeight="1" x14ac:dyDescent="0.3">
      <c r="A1437" s="25" t="s">
        <v>3375</v>
      </c>
      <c r="B1437" s="26" t="s">
        <v>3369</v>
      </c>
      <c r="C1437" s="26" t="s">
        <v>32</v>
      </c>
      <c r="D1437" s="26">
        <v>1</v>
      </c>
      <c r="E1437" s="27">
        <v>1E-3</v>
      </c>
      <c r="F1437" s="28">
        <v>63.12</v>
      </c>
      <c r="G1437" s="27">
        <v>5.8503418812406496E-7</v>
      </c>
      <c r="H1437" s="26">
        <v>2</v>
      </c>
      <c r="I1437" s="90" t="s">
        <v>8770</v>
      </c>
      <c r="J1437" s="94" t="s">
        <v>10290</v>
      </c>
      <c r="K1437" s="94" t="s">
        <v>11808</v>
      </c>
      <c r="L1437" s="29" t="s">
        <v>13328</v>
      </c>
      <c r="M1437" s="30">
        <v>1</v>
      </c>
    </row>
    <row r="1438" spans="1:13" ht="24.9" customHeight="1" x14ac:dyDescent="0.3">
      <c r="A1438" s="25" t="s">
        <v>3396</v>
      </c>
      <c r="B1438" s="26" t="s">
        <v>3369</v>
      </c>
      <c r="C1438" s="26" t="s">
        <v>32</v>
      </c>
      <c r="D1438" s="26">
        <v>1</v>
      </c>
      <c r="E1438" s="27">
        <v>0</v>
      </c>
      <c r="F1438" s="28">
        <v>54.61</v>
      </c>
      <c r="G1438" s="27">
        <v>6.0539391119571403E-6</v>
      </c>
      <c r="H1438" s="26">
        <v>2</v>
      </c>
      <c r="I1438" s="90" t="s">
        <v>8658</v>
      </c>
      <c r="J1438" s="94" t="s">
        <v>10177</v>
      </c>
      <c r="K1438" s="94" t="s">
        <v>11696</v>
      </c>
      <c r="L1438" s="29" t="s">
        <v>13215</v>
      </c>
      <c r="M1438" s="30">
        <v>2</v>
      </c>
    </row>
    <row r="1439" spans="1:13" ht="24.9" customHeight="1" x14ac:dyDescent="0.3">
      <c r="A1439" s="25" t="s">
        <v>2115</v>
      </c>
      <c r="B1439" s="26" t="s">
        <v>2108</v>
      </c>
      <c r="C1439" s="26" t="s">
        <v>38</v>
      </c>
      <c r="D1439" s="26">
        <v>1</v>
      </c>
      <c r="E1439" s="27">
        <v>0</v>
      </c>
      <c r="F1439" s="28">
        <v>49.06</v>
      </c>
      <c r="G1439" s="27">
        <v>1.23871102881664E-5</v>
      </c>
      <c r="H1439" s="26">
        <v>2</v>
      </c>
      <c r="I1439" s="90" t="s">
        <v>8543</v>
      </c>
      <c r="J1439" s="94" t="s">
        <v>10061</v>
      </c>
      <c r="K1439" s="94" t="s">
        <v>11581</v>
      </c>
      <c r="L1439" s="29" t="s">
        <v>13099</v>
      </c>
      <c r="M1439" s="30">
        <v>1</v>
      </c>
    </row>
    <row r="1440" spans="1:13" ht="24.9" customHeight="1" x14ac:dyDescent="0.3">
      <c r="A1440" s="25" t="s">
        <v>4725</v>
      </c>
      <c r="B1440" s="26" t="s">
        <v>4719</v>
      </c>
      <c r="C1440" s="26" t="s">
        <v>114</v>
      </c>
      <c r="D1440" s="26">
        <v>1</v>
      </c>
      <c r="E1440" s="27">
        <v>0</v>
      </c>
      <c r="F1440" s="28">
        <v>43.05</v>
      </c>
      <c r="G1440" s="27">
        <v>1.3624880247131699E-4</v>
      </c>
      <c r="H1440" s="26">
        <v>2</v>
      </c>
      <c r="I1440" s="90" t="s">
        <v>8422</v>
      </c>
      <c r="J1440" s="94" t="s">
        <v>9940</v>
      </c>
      <c r="K1440" s="94" t="s">
        <v>11460</v>
      </c>
      <c r="L1440" s="29" t="s">
        <v>12978</v>
      </c>
      <c r="M1440" s="30">
        <v>1</v>
      </c>
    </row>
    <row r="1441" spans="1:13" ht="24.9" customHeight="1" x14ac:dyDescent="0.3">
      <c r="A1441" s="25" t="s">
        <v>3079</v>
      </c>
      <c r="B1441" s="26" t="s">
        <v>3070</v>
      </c>
      <c r="C1441" s="26" t="s">
        <v>20</v>
      </c>
      <c r="D1441" s="26">
        <v>1</v>
      </c>
      <c r="E1441" s="27">
        <v>0</v>
      </c>
      <c r="F1441" s="28">
        <v>50.05</v>
      </c>
      <c r="G1441" s="27">
        <v>1.72996791564964E-5</v>
      </c>
      <c r="H1441" s="26">
        <v>2</v>
      </c>
      <c r="I1441" s="90" t="s">
        <v>8563</v>
      </c>
      <c r="J1441" s="94" t="s">
        <v>10081</v>
      </c>
      <c r="K1441" s="94" t="s">
        <v>11601</v>
      </c>
      <c r="L1441" s="29" t="s">
        <v>13119</v>
      </c>
      <c r="M1441" s="30">
        <v>1</v>
      </c>
    </row>
    <row r="1442" spans="1:13" ht="24.9" customHeight="1" x14ac:dyDescent="0.3">
      <c r="A1442" s="25" t="s">
        <v>4472</v>
      </c>
      <c r="B1442" s="26" t="s">
        <v>4463</v>
      </c>
      <c r="C1442" s="26" t="s">
        <v>114</v>
      </c>
      <c r="D1442" s="26">
        <v>1</v>
      </c>
      <c r="E1442" s="27">
        <v>1E-3</v>
      </c>
      <c r="F1442" s="28">
        <v>25.54</v>
      </c>
      <c r="G1442" s="27">
        <v>4.6076973380416103E-3</v>
      </c>
      <c r="H1442" s="26">
        <v>2</v>
      </c>
      <c r="I1442" s="90" t="s">
        <v>7845</v>
      </c>
      <c r="J1442" s="94" t="s">
        <v>9363</v>
      </c>
      <c r="K1442" s="94" t="s">
        <v>10883</v>
      </c>
      <c r="L1442" s="29" t="s">
        <v>12401</v>
      </c>
      <c r="M1442" s="30">
        <v>1</v>
      </c>
    </row>
    <row r="1443" spans="1:13" ht="24.9" customHeight="1" x14ac:dyDescent="0.3">
      <c r="A1443" s="25" t="s">
        <v>1677</v>
      </c>
      <c r="B1443" s="26" t="s">
        <v>1670</v>
      </c>
      <c r="C1443" s="26" t="s">
        <v>20</v>
      </c>
      <c r="D1443" s="26">
        <v>1</v>
      </c>
      <c r="E1443" s="27">
        <v>0</v>
      </c>
      <c r="F1443" s="28">
        <v>35.97</v>
      </c>
      <c r="G1443" s="27">
        <v>4.4262714937807498E-4</v>
      </c>
      <c r="H1443" s="26">
        <v>2</v>
      </c>
      <c r="I1443" s="90" t="s">
        <v>8226</v>
      </c>
      <c r="J1443" s="94" t="s">
        <v>9744</v>
      </c>
      <c r="K1443" s="94" t="s">
        <v>11264</v>
      </c>
      <c r="L1443" s="29" t="s">
        <v>12782</v>
      </c>
      <c r="M1443" s="30">
        <v>1</v>
      </c>
    </row>
    <row r="1444" spans="1:13" ht="24.9" customHeight="1" x14ac:dyDescent="0.3">
      <c r="A1444" s="25" t="s">
        <v>3469</v>
      </c>
      <c r="B1444" s="26" t="s">
        <v>3460</v>
      </c>
      <c r="C1444" s="26" t="s">
        <v>114</v>
      </c>
      <c r="D1444" s="26">
        <v>1</v>
      </c>
      <c r="E1444" s="27">
        <v>0</v>
      </c>
      <c r="F1444" s="28">
        <v>38.659999999999997</v>
      </c>
      <c r="G1444" s="27">
        <v>2.7228893649318999E-4</v>
      </c>
      <c r="H1444" s="26">
        <v>3</v>
      </c>
      <c r="I1444" s="90" t="s">
        <v>8298</v>
      </c>
      <c r="J1444" s="94" t="s">
        <v>9816</v>
      </c>
      <c r="K1444" s="94" t="s">
        <v>11336</v>
      </c>
      <c r="L1444" s="29" t="s">
        <v>12854</v>
      </c>
      <c r="M1444" s="30">
        <v>1</v>
      </c>
    </row>
    <row r="1445" spans="1:13" ht="24.9" customHeight="1" x14ac:dyDescent="0.3">
      <c r="A1445" s="25" t="s">
        <v>1134</v>
      </c>
      <c r="B1445" s="26" t="s">
        <v>1099</v>
      </c>
      <c r="C1445" s="26" t="s">
        <v>114</v>
      </c>
      <c r="D1445" s="26">
        <v>1</v>
      </c>
      <c r="E1445" s="27">
        <v>0</v>
      </c>
      <c r="F1445" s="28">
        <v>42.58</v>
      </c>
      <c r="G1445" s="27">
        <v>8.5572003088517506E-5</v>
      </c>
      <c r="H1445" s="26">
        <v>2</v>
      </c>
      <c r="I1445" s="90" t="s">
        <v>8405</v>
      </c>
      <c r="J1445" s="94" t="s">
        <v>9923</v>
      </c>
      <c r="K1445" s="94" t="s">
        <v>11443</v>
      </c>
      <c r="L1445" s="29" t="s">
        <v>12961</v>
      </c>
      <c r="M1445" s="30">
        <v>1</v>
      </c>
    </row>
    <row r="1446" spans="1:13" ht="24.9" customHeight="1" x14ac:dyDescent="0.3">
      <c r="A1446" s="31" t="s">
        <v>115</v>
      </c>
      <c r="B1446" s="32" t="s">
        <v>107</v>
      </c>
      <c r="C1446" s="32" t="s">
        <v>117</v>
      </c>
      <c r="D1446" s="32">
        <v>1</v>
      </c>
      <c r="E1446" s="33">
        <v>0</v>
      </c>
      <c r="F1446" s="34">
        <v>71.77</v>
      </c>
      <c r="G1446" s="33">
        <v>8.9811876087235299E-8</v>
      </c>
      <c r="H1446" s="32">
        <v>2</v>
      </c>
      <c r="I1446" s="91" t="s">
        <v>8853</v>
      </c>
      <c r="J1446" s="95" t="s">
        <v>10373</v>
      </c>
      <c r="K1446" s="95" t="s">
        <v>11891</v>
      </c>
      <c r="L1446" s="35" t="s">
        <v>13411</v>
      </c>
      <c r="M1446" s="36">
        <v>1</v>
      </c>
    </row>
    <row r="1447" spans="1:13" ht="24.9" customHeight="1" x14ac:dyDescent="0.3">
      <c r="A1447" s="25" t="s">
        <v>3622</v>
      </c>
      <c r="B1447" s="26" t="s">
        <v>3621</v>
      </c>
      <c r="C1447" s="26" t="s">
        <v>2976</v>
      </c>
      <c r="D1447" s="26">
        <v>1</v>
      </c>
      <c r="E1447" s="27">
        <v>0</v>
      </c>
      <c r="F1447" s="28">
        <v>54.8</v>
      </c>
      <c r="G1447" s="27">
        <v>5.9603601866866497E-6</v>
      </c>
      <c r="H1447" s="26">
        <v>2</v>
      </c>
      <c r="I1447" s="90" t="s">
        <v>8661</v>
      </c>
      <c r="J1447" s="94" t="s">
        <v>10180</v>
      </c>
      <c r="K1447" s="94" t="s">
        <v>11699</v>
      </c>
      <c r="L1447" s="29" t="s">
        <v>13218</v>
      </c>
      <c r="M1447" s="30">
        <v>1</v>
      </c>
    </row>
    <row r="1448" spans="1:13" ht="24.9" customHeight="1" x14ac:dyDescent="0.3">
      <c r="A1448" s="25" t="s">
        <v>6460</v>
      </c>
      <c r="B1448" s="26" t="s">
        <v>6454</v>
      </c>
      <c r="C1448" s="26" t="s">
        <v>693</v>
      </c>
      <c r="D1448" s="26">
        <v>1</v>
      </c>
      <c r="E1448" s="27">
        <v>1E-3</v>
      </c>
      <c r="F1448" s="28">
        <v>17.059999999999999</v>
      </c>
      <c r="G1448" s="27">
        <v>2.8534351200749299E-2</v>
      </c>
      <c r="H1448" s="26">
        <v>4</v>
      </c>
      <c r="I1448" s="90" t="s">
        <v>7514</v>
      </c>
      <c r="J1448" s="94" t="s">
        <v>9032</v>
      </c>
      <c r="K1448" s="94" t="s">
        <v>10552</v>
      </c>
      <c r="L1448" s="29" t="s">
        <v>12070</v>
      </c>
      <c r="M1448" s="30">
        <v>1</v>
      </c>
    </row>
    <row r="1449" spans="1:13" ht="24.9" customHeight="1" x14ac:dyDescent="0.3">
      <c r="A1449" s="25" t="s">
        <v>4693</v>
      </c>
      <c r="B1449" s="26" t="s">
        <v>4692</v>
      </c>
      <c r="C1449" s="26" t="s">
        <v>35</v>
      </c>
      <c r="D1449" s="26">
        <v>1</v>
      </c>
      <c r="E1449" s="27">
        <v>0</v>
      </c>
      <c r="F1449" s="28">
        <v>58.34</v>
      </c>
      <c r="G1449" s="27">
        <v>3.5173148182941902E-6</v>
      </c>
      <c r="H1449" s="26">
        <v>2</v>
      </c>
      <c r="I1449" s="90" t="s">
        <v>8714</v>
      </c>
      <c r="J1449" s="94" t="s">
        <v>10233</v>
      </c>
      <c r="K1449" s="94" t="s">
        <v>11752</v>
      </c>
      <c r="L1449" s="29" t="s">
        <v>13271</v>
      </c>
      <c r="M1449" s="30">
        <v>1</v>
      </c>
    </row>
    <row r="1450" spans="1:13" ht="24.9" customHeight="1" x14ac:dyDescent="0.3">
      <c r="A1450" s="25" t="s">
        <v>5370</v>
      </c>
      <c r="B1450" s="26" t="s">
        <v>5354</v>
      </c>
      <c r="C1450" s="26" t="s">
        <v>56</v>
      </c>
      <c r="D1450" s="26">
        <v>1</v>
      </c>
      <c r="E1450" s="27">
        <v>0</v>
      </c>
      <c r="F1450" s="28">
        <v>26.07</v>
      </c>
      <c r="G1450" s="27">
        <v>3.9547586320258102E-3</v>
      </c>
      <c r="H1450" s="26">
        <v>2</v>
      </c>
      <c r="I1450" s="90" t="s">
        <v>7865</v>
      </c>
      <c r="J1450" s="94" t="s">
        <v>9383</v>
      </c>
      <c r="K1450" s="94" t="s">
        <v>10903</v>
      </c>
      <c r="L1450" s="29" t="s">
        <v>12421</v>
      </c>
      <c r="M1450" s="30">
        <v>1</v>
      </c>
    </row>
    <row r="1451" spans="1:13" ht="24.9" customHeight="1" x14ac:dyDescent="0.3">
      <c r="A1451" s="25" t="s">
        <v>2558</v>
      </c>
      <c r="B1451" s="26" t="s">
        <v>2556</v>
      </c>
      <c r="C1451" s="26" t="s">
        <v>56</v>
      </c>
      <c r="D1451" s="26">
        <v>1</v>
      </c>
      <c r="E1451" s="27">
        <v>1E-3</v>
      </c>
      <c r="F1451" s="28">
        <v>14.81</v>
      </c>
      <c r="G1451" s="27">
        <v>3.2958694762216099E-2</v>
      </c>
      <c r="H1451" s="26">
        <v>2</v>
      </c>
      <c r="I1451" s="90" t="s">
        <v>7433</v>
      </c>
      <c r="J1451" s="94" t="s">
        <v>8951</v>
      </c>
      <c r="K1451" s="94" t="s">
        <v>10471</v>
      </c>
      <c r="L1451" s="29" t="s">
        <v>11989</v>
      </c>
      <c r="M1451" s="30">
        <v>1</v>
      </c>
    </row>
    <row r="1452" spans="1:13" ht="24.9" customHeight="1" x14ac:dyDescent="0.3">
      <c r="A1452" s="25" t="s">
        <v>2957</v>
      </c>
      <c r="B1452" s="26" t="s">
        <v>2949</v>
      </c>
      <c r="C1452" s="26" t="s">
        <v>32</v>
      </c>
      <c r="D1452" s="26">
        <v>1</v>
      </c>
      <c r="E1452" s="27">
        <v>0</v>
      </c>
      <c r="F1452" s="28">
        <v>45.86</v>
      </c>
      <c r="G1452" s="27">
        <v>2.5880341597528401E-5</v>
      </c>
      <c r="H1452" s="26">
        <v>2</v>
      </c>
      <c r="I1452" s="90" t="s">
        <v>8465</v>
      </c>
      <c r="J1452" s="94" t="s">
        <v>9983</v>
      </c>
      <c r="K1452" s="94" t="s">
        <v>11503</v>
      </c>
      <c r="L1452" s="29" t="s">
        <v>13021</v>
      </c>
      <c r="M1452" s="30">
        <v>1</v>
      </c>
    </row>
    <row r="1453" spans="1:13" ht="24.9" customHeight="1" x14ac:dyDescent="0.3">
      <c r="A1453" s="25" t="s">
        <v>4986</v>
      </c>
      <c r="B1453" s="26" t="s">
        <v>4984</v>
      </c>
      <c r="C1453" s="26" t="s">
        <v>468</v>
      </c>
      <c r="D1453" s="26">
        <v>1</v>
      </c>
      <c r="E1453" s="27">
        <v>0</v>
      </c>
      <c r="F1453" s="28">
        <v>81.84</v>
      </c>
      <c r="G1453" s="27">
        <v>6.5308544406592001E-9</v>
      </c>
      <c r="H1453" s="26">
        <v>2</v>
      </c>
      <c r="I1453" s="90" t="s">
        <v>8906</v>
      </c>
      <c r="J1453" s="94" t="s">
        <v>10426</v>
      </c>
      <c r="K1453" s="94" t="s">
        <v>11944</v>
      </c>
      <c r="L1453" s="29" t="s">
        <v>13464</v>
      </c>
      <c r="M1453" s="30">
        <v>1</v>
      </c>
    </row>
    <row r="1454" spans="1:13" ht="24.9" customHeight="1" x14ac:dyDescent="0.3">
      <c r="A1454" s="25" t="s">
        <v>546</v>
      </c>
      <c r="B1454" s="26" t="s">
        <v>545</v>
      </c>
      <c r="C1454" s="26" t="s">
        <v>32</v>
      </c>
      <c r="D1454" s="26">
        <v>1</v>
      </c>
      <c r="E1454" s="27">
        <v>1E-3</v>
      </c>
      <c r="F1454" s="28">
        <v>20.37</v>
      </c>
      <c r="G1454" s="27">
        <v>2.06624834208806E-2</v>
      </c>
      <c r="H1454" s="26">
        <v>2</v>
      </c>
      <c r="I1454" s="90" t="s">
        <v>7650</v>
      </c>
      <c r="J1454" s="94" t="s">
        <v>9168</v>
      </c>
      <c r="K1454" s="94" t="s">
        <v>10688</v>
      </c>
      <c r="L1454" s="29" t="s">
        <v>12206</v>
      </c>
      <c r="M1454" s="30">
        <v>1</v>
      </c>
    </row>
    <row r="1455" spans="1:13" ht="24.9" customHeight="1" x14ac:dyDescent="0.3">
      <c r="A1455" s="25" t="s">
        <v>4589</v>
      </c>
      <c r="B1455" s="26" t="s">
        <v>4575</v>
      </c>
      <c r="C1455" s="26" t="s">
        <v>333</v>
      </c>
      <c r="D1455" s="26">
        <v>1</v>
      </c>
      <c r="E1455" s="27">
        <v>0</v>
      </c>
      <c r="F1455" s="28">
        <v>81.83</v>
      </c>
      <c r="G1455" s="27">
        <v>9.5141063613921399E-9</v>
      </c>
      <c r="H1455" s="26">
        <v>2</v>
      </c>
      <c r="I1455" s="90" t="s">
        <v>8905</v>
      </c>
      <c r="J1455" s="94" t="s">
        <v>10425</v>
      </c>
      <c r="K1455" s="94" t="s">
        <v>11943</v>
      </c>
      <c r="L1455" s="29" t="s">
        <v>13463</v>
      </c>
      <c r="M1455" s="30">
        <v>1</v>
      </c>
    </row>
    <row r="1456" spans="1:13" ht="24.9" customHeight="1" x14ac:dyDescent="0.3">
      <c r="A1456" s="25" t="s">
        <v>4920</v>
      </c>
      <c r="B1456" s="26" t="s">
        <v>4918</v>
      </c>
      <c r="C1456" s="26" t="s">
        <v>38</v>
      </c>
      <c r="D1456" s="26">
        <v>1</v>
      </c>
      <c r="E1456" s="27">
        <v>3.0000000000000001E-3</v>
      </c>
      <c r="F1456" s="28">
        <v>25.96</v>
      </c>
      <c r="G1456" s="27">
        <v>2.5291233100155699E-3</v>
      </c>
      <c r="H1456" s="26">
        <v>2</v>
      </c>
      <c r="I1456" s="90" t="s">
        <v>7860</v>
      </c>
      <c r="J1456" s="94" t="s">
        <v>9378</v>
      </c>
      <c r="K1456" s="94" t="s">
        <v>10898</v>
      </c>
      <c r="L1456" s="29" t="s">
        <v>12416</v>
      </c>
      <c r="M1456" s="30">
        <v>1</v>
      </c>
    </row>
    <row r="1457" spans="1:13" ht="24.9" customHeight="1" x14ac:dyDescent="0.3">
      <c r="A1457" s="25" t="s">
        <v>4591</v>
      </c>
      <c r="B1457" s="26" t="s">
        <v>4575</v>
      </c>
      <c r="C1457" s="26" t="s">
        <v>38</v>
      </c>
      <c r="D1457" s="26">
        <v>1</v>
      </c>
      <c r="E1457" s="27">
        <v>0</v>
      </c>
      <c r="F1457" s="28">
        <v>51.54</v>
      </c>
      <c r="G1457" s="27">
        <v>1.19247400731395E-5</v>
      </c>
      <c r="H1457" s="26">
        <v>2</v>
      </c>
      <c r="I1457" s="90" t="s">
        <v>8597</v>
      </c>
      <c r="J1457" s="94" t="s">
        <v>10116</v>
      </c>
      <c r="K1457" s="94" t="s">
        <v>11635</v>
      </c>
      <c r="L1457" s="29" t="s">
        <v>13154</v>
      </c>
      <c r="M1457" s="30">
        <v>1</v>
      </c>
    </row>
    <row r="1458" spans="1:13" ht="24.9" customHeight="1" x14ac:dyDescent="0.3">
      <c r="A1458" s="25" t="s">
        <v>4351</v>
      </c>
      <c r="B1458" s="26" t="s">
        <v>4344</v>
      </c>
      <c r="C1458" s="26" t="s">
        <v>20</v>
      </c>
      <c r="D1458" s="26">
        <v>1</v>
      </c>
      <c r="E1458" s="27">
        <v>0</v>
      </c>
      <c r="F1458" s="28">
        <v>88.25</v>
      </c>
      <c r="G1458" s="27">
        <v>2.54360061536054E-9</v>
      </c>
      <c r="H1458" s="26">
        <v>2</v>
      </c>
      <c r="I1458" s="90" t="s">
        <v>8926</v>
      </c>
      <c r="J1458" s="94" t="s">
        <v>10446</v>
      </c>
      <c r="K1458" s="94" t="s">
        <v>11964</v>
      </c>
      <c r="L1458" s="29" t="s">
        <v>13484</v>
      </c>
      <c r="M1458" s="30">
        <v>1</v>
      </c>
    </row>
    <row r="1459" spans="1:13" ht="24.9" customHeight="1" x14ac:dyDescent="0.3">
      <c r="A1459" s="25" t="s">
        <v>196</v>
      </c>
      <c r="B1459" s="26" t="s">
        <v>189</v>
      </c>
      <c r="C1459" s="26" t="s">
        <v>38</v>
      </c>
      <c r="D1459" s="26">
        <v>1</v>
      </c>
      <c r="E1459" s="27">
        <v>0</v>
      </c>
      <c r="F1459" s="28">
        <v>83.23</v>
      </c>
      <c r="G1459" s="27">
        <v>4.74209231650448E-9</v>
      </c>
      <c r="H1459" s="26">
        <v>2</v>
      </c>
      <c r="I1459" s="90" t="s">
        <v>8909</v>
      </c>
      <c r="J1459" s="94" t="s">
        <v>10429</v>
      </c>
      <c r="K1459" s="94" t="s">
        <v>11947</v>
      </c>
      <c r="L1459" s="29" t="s">
        <v>13467</v>
      </c>
      <c r="M1459" s="30">
        <v>1</v>
      </c>
    </row>
    <row r="1460" spans="1:13" ht="24.9" customHeight="1" x14ac:dyDescent="0.3">
      <c r="A1460" s="25" t="s">
        <v>6160</v>
      </c>
      <c r="B1460" s="26" t="s">
        <v>6153</v>
      </c>
      <c r="C1460" s="26" t="s">
        <v>136</v>
      </c>
      <c r="D1460" s="26">
        <v>1</v>
      </c>
      <c r="E1460" s="27">
        <v>0</v>
      </c>
      <c r="F1460" s="28">
        <v>57.92</v>
      </c>
      <c r="G1460" s="27">
        <v>2.0986661238744302E-6</v>
      </c>
      <c r="H1460" s="26">
        <v>2</v>
      </c>
      <c r="I1460" s="90" t="s">
        <v>8707</v>
      </c>
      <c r="J1460" s="94" t="s">
        <v>10226</v>
      </c>
      <c r="K1460" s="94" t="s">
        <v>11745</v>
      </c>
      <c r="L1460" s="29" t="s">
        <v>13264</v>
      </c>
      <c r="M1460" s="30">
        <v>1</v>
      </c>
    </row>
    <row r="1461" spans="1:13" ht="24.9" customHeight="1" x14ac:dyDescent="0.3">
      <c r="A1461" s="25" t="s">
        <v>883</v>
      </c>
      <c r="B1461" s="26" t="s">
        <v>874</v>
      </c>
      <c r="C1461" s="26" t="s">
        <v>32</v>
      </c>
      <c r="D1461" s="26">
        <v>1</v>
      </c>
      <c r="E1461" s="27">
        <v>0</v>
      </c>
      <c r="F1461" s="28">
        <v>62.65</v>
      </c>
      <c r="G1461" s="27">
        <v>5.4196345701060195E-7</v>
      </c>
      <c r="H1461" s="26">
        <v>2</v>
      </c>
      <c r="I1461" s="90" t="s">
        <v>8768</v>
      </c>
      <c r="J1461" s="94" t="s">
        <v>10288</v>
      </c>
      <c r="K1461" s="94" t="s">
        <v>11806</v>
      </c>
      <c r="L1461" s="29" t="s">
        <v>13326</v>
      </c>
      <c r="M1461" s="30">
        <v>1</v>
      </c>
    </row>
    <row r="1462" spans="1:13" ht="24.9" customHeight="1" x14ac:dyDescent="0.3">
      <c r="A1462" s="25" t="s">
        <v>5012</v>
      </c>
      <c r="B1462" s="26" t="s">
        <v>5005</v>
      </c>
      <c r="C1462" s="26" t="s">
        <v>5014</v>
      </c>
      <c r="D1462" s="26">
        <v>1</v>
      </c>
      <c r="E1462" s="27">
        <v>0</v>
      </c>
      <c r="F1462" s="28">
        <v>61.17</v>
      </c>
      <c r="G1462" s="27">
        <v>7.6202637689864503E-7</v>
      </c>
      <c r="H1462" s="26">
        <v>2</v>
      </c>
      <c r="I1462" s="90" t="s">
        <v>8753</v>
      </c>
      <c r="J1462" s="94" t="s">
        <v>10272</v>
      </c>
      <c r="K1462" s="94" t="s">
        <v>11791</v>
      </c>
      <c r="L1462" s="29" t="s">
        <v>13310</v>
      </c>
      <c r="M1462" s="30">
        <v>1</v>
      </c>
    </row>
    <row r="1463" spans="1:13" ht="24.9" customHeight="1" x14ac:dyDescent="0.3">
      <c r="A1463" s="25" t="s">
        <v>4316</v>
      </c>
      <c r="B1463" s="26" t="s">
        <v>4307</v>
      </c>
      <c r="C1463" s="26" t="s">
        <v>56</v>
      </c>
      <c r="D1463" s="26">
        <v>1</v>
      </c>
      <c r="E1463" s="27">
        <v>0</v>
      </c>
      <c r="F1463" s="28">
        <v>39.840000000000003</v>
      </c>
      <c r="G1463" s="27">
        <v>1.03507067439552E-4</v>
      </c>
      <c r="H1463" s="26">
        <v>2</v>
      </c>
      <c r="I1463" s="90" t="s">
        <v>8340</v>
      </c>
      <c r="J1463" s="94" t="s">
        <v>9858</v>
      </c>
      <c r="K1463" s="94" t="s">
        <v>11378</v>
      </c>
      <c r="L1463" s="29" t="s">
        <v>12896</v>
      </c>
      <c r="M1463" s="30">
        <v>1</v>
      </c>
    </row>
    <row r="1464" spans="1:13" ht="24.9" customHeight="1" x14ac:dyDescent="0.3">
      <c r="A1464" s="25" t="s">
        <v>3271</v>
      </c>
      <c r="B1464" s="26" t="s">
        <v>3264</v>
      </c>
      <c r="C1464" s="26" t="s">
        <v>56</v>
      </c>
      <c r="D1464" s="26">
        <v>1</v>
      </c>
      <c r="E1464" s="27">
        <v>0</v>
      </c>
      <c r="F1464" s="28">
        <v>42.41</v>
      </c>
      <c r="G1464" s="27">
        <v>1.0621154550835601E-4</v>
      </c>
      <c r="H1464" s="26">
        <v>2</v>
      </c>
      <c r="I1464" s="90" t="s">
        <v>8401</v>
      </c>
      <c r="J1464" s="94" t="s">
        <v>9919</v>
      </c>
      <c r="K1464" s="94" t="s">
        <v>11439</v>
      </c>
      <c r="L1464" s="29" t="s">
        <v>12957</v>
      </c>
      <c r="M1464" s="30">
        <v>1</v>
      </c>
    </row>
    <row r="1465" spans="1:13" ht="24.9" customHeight="1" x14ac:dyDescent="0.3">
      <c r="A1465" s="25" t="s">
        <v>4962</v>
      </c>
      <c r="B1465" s="26" t="s">
        <v>4960</v>
      </c>
      <c r="C1465" s="26" t="s">
        <v>38</v>
      </c>
      <c r="D1465" s="26">
        <v>1</v>
      </c>
      <c r="E1465" s="27">
        <v>0</v>
      </c>
      <c r="F1465" s="28">
        <v>43.34</v>
      </c>
      <c r="G1465" s="27">
        <v>6.9517037960443198E-5</v>
      </c>
      <c r="H1465" s="26">
        <v>2</v>
      </c>
      <c r="I1465" s="90" t="s">
        <v>8429</v>
      </c>
      <c r="J1465" s="94" t="s">
        <v>9947</v>
      </c>
      <c r="K1465" s="94" t="s">
        <v>11467</v>
      </c>
      <c r="L1465" s="29" t="s">
        <v>12985</v>
      </c>
      <c r="M1465" s="30">
        <v>1</v>
      </c>
    </row>
    <row r="1466" spans="1:13" ht="24.9" customHeight="1" x14ac:dyDescent="0.3">
      <c r="A1466" s="25" t="s">
        <v>4336</v>
      </c>
      <c r="B1466" s="26" t="s">
        <v>4331</v>
      </c>
      <c r="C1466" s="26" t="s">
        <v>136</v>
      </c>
      <c r="D1466" s="26">
        <v>1</v>
      </c>
      <c r="E1466" s="27">
        <v>0</v>
      </c>
      <c r="F1466" s="28">
        <v>34.85</v>
      </c>
      <c r="G1466" s="27">
        <v>6.21947320269792E-4</v>
      </c>
      <c r="H1466" s="26">
        <v>2</v>
      </c>
      <c r="I1466" s="90" t="s">
        <v>8186</v>
      </c>
      <c r="J1466" s="94" t="s">
        <v>9704</v>
      </c>
      <c r="K1466" s="94" t="s">
        <v>11224</v>
      </c>
      <c r="L1466" s="29" t="s">
        <v>12742</v>
      </c>
      <c r="M1466" s="30">
        <v>1</v>
      </c>
    </row>
    <row r="1467" spans="1:13" ht="24.9" customHeight="1" x14ac:dyDescent="0.3">
      <c r="A1467" s="25" t="s">
        <v>6692</v>
      </c>
      <c r="B1467" s="26" t="s">
        <v>6686</v>
      </c>
      <c r="C1467" s="26" t="s">
        <v>150</v>
      </c>
      <c r="D1467" s="26">
        <v>1</v>
      </c>
      <c r="E1467" s="27">
        <v>0</v>
      </c>
      <c r="F1467" s="28">
        <v>67.150000000000006</v>
      </c>
      <c r="G1467" s="27">
        <v>2.2166536501695701E-7</v>
      </c>
      <c r="H1467" s="26">
        <v>2</v>
      </c>
      <c r="I1467" s="90" t="s">
        <v>8817</v>
      </c>
      <c r="J1467" s="94" t="s">
        <v>10337</v>
      </c>
      <c r="K1467" s="94" t="s">
        <v>11855</v>
      </c>
      <c r="L1467" s="29" t="s">
        <v>13375</v>
      </c>
      <c r="M1467" s="30">
        <v>1</v>
      </c>
    </row>
    <row r="1468" spans="1:13" ht="24.9" customHeight="1" x14ac:dyDescent="0.3">
      <c r="A1468" s="25" t="s">
        <v>1824</v>
      </c>
      <c r="B1468" s="26" t="s">
        <v>1816</v>
      </c>
      <c r="C1468" s="26" t="s">
        <v>154</v>
      </c>
      <c r="D1468" s="26">
        <v>1</v>
      </c>
      <c r="E1468" s="27">
        <v>0</v>
      </c>
      <c r="F1468" s="28">
        <v>16.14</v>
      </c>
      <c r="G1468" s="27">
        <v>4.9860182186013201E-2</v>
      </c>
      <c r="H1468" s="26">
        <v>3</v>
      </c>
      <c r="I1468" s="90" t="s">
        <v>7479</v>
      </c>
      <c r="J1468" s="94" t="s">
        <v>8997</v>
      </c>
      <c r="K1468" s="94" t="s">
        <v>10517</v>
      </c>
      <c r="L1468" s="29" t="s">
        <v>12035</v>
      </c>
      <c r="M1468" s="30">
        <v>1</v>
      </c>
    </row>
    <row r="1469" spans="1:13" ht="24.9" customHeight="1" x14ac:dyDescent="0.3">
      <c r="A1469" s="25" t="s">
        <v>6005</v>
      </c>
      <c r="B1469" s="26" t="s">
        <v>5996</v>
      </c>
      <c r="C1469" s="26" t="s">
        <v>114</v>
      </c>
      <c r="D1469" s="26">
        <v>1</v>
      </c>
      <c r="E1469" s="27">
        <v>1E-3</v>
      </c>
      <c r="F1469" s="28">
        <v>22.53</v>
      </c>
      <c r="G1469" s="27">
        <v>1.0610933699999801E-2</v>
      </c>
      <c r="H1469" s="26">
        <v>2</v>
      </c>
      <c r="I1469" s="90" t="s">
        <v>7720</v>
      </c>
      <c r="J1469" s="94" t="s">
        <v>9238</v>
      </c>
      <c r="K1469" s="94" t="s">
        <v>10758</v>
      </c>
      <c r="L1469" s="29" t="s">
        <v>12276</v>
      </c>
      <c r="M1469" s="30">
        <v>1</v>
      </c>
    </row>
    <row r="1470" spans="1:13" ht="24.9" customHeight="1" x14ac:dyDescent="0.3">
      <c r="A1470" s="25" t="s">
        <v>4569</v>
      </c>
      <c r="B1470" s="26" t="s">
        <v>4565</v>
      </c>
      <c r="C1470" s="26" t="s">
        <v>114</v>
      </c>
      <c r="D1470" s="26">
        <v>1</v>
      </c>
      <c r="E1470" s="27">
        <v>0</v>
      </c>
      <c r="F1470" s="28">
        <v>51.57</v>
      </c>
      <c r="G1470" s="27">
        <v>6.9662651411076903E-6</v>
      </c>
      <c r="H1470" s="26">
        <v>2</v>
      </c>
      <c r="I1470" s="90" t="s">
        <v>8598</v>
      </c>
      <c r="J1470" s="94" t="s">
        <v>10117</v>
      </c>
      <c r="K1470" s="94" t="s">
        <v>11636</v>
      </c>
      <c r="L1470" s="29" t="s">
        <v>13155</v>
      </c>
      <c r="M1470" s="30">
        <v>1</v>
      </c>
    </row>
    <row r="1471" spans="1:13" ht="24.9" customHeight="1" x14ac:dyDescent="0.3">
      <c r="A1471" s="25" t="s">
        <v>2984</v>
      </c>
      <c r="B1471" s="26" t="s">
        <v>2982</v>
      </c>
      <c r="C1471" s="26" t="s">
        <v>371</v>
      </c>
      <c r="D1471" s="26">
        <v>1</v>
      </c>
      <c r="E1471" s="27">
        <v>0</v>
      </c>
      <c r="F1471" s="28">
        <v>39.590000000000003</v>
      </c>
      <c r="G1471" s="27">
        <v>1.4287075912622799E-4</v>
      </c>
      <c r="H1471" s="26">
        <v>2</v>
      </c>
      <c r="I1471" s="90" t="s">
        <v>8329</v>
      </c>
      <c r="J1471" s="94" t="s">
        <v>9847</v>
      </c>
      <c r="K1471" s="94" t="s">
        <v>11367</v>
      </c>
      <c r="L1471" s="29" t="s">
        <v>12885</v>
      </c>
      <c r="M1471" s="30">
        <v>1</v>
      </c>
    </row>
    <row r="1472" spans="1:13" ht="24.9" customHeight="1" x14ac:dyDescent="0.3">
      <c r="A1472" s="25" t="s">
        <v>6604</v>
      </c>
      <c r="B1472" s="26" t="s">
        <v>6596</v>
      </c>
      <c r="C1472" s="26" t="s">
        <v>371</v>
      </c>
      <c r="D1472" s="26">
        <v>1</v>
      </c>
      <c r="E1472" s="27">
        <v>0</v>
      </c>
      <c r="F1472" s="28">
        <v>46.84</v>
      </c>
      <c r="G1472" s="27">
        <v>2.0701413487910399E-5</v>
      </c>
      <c r="H1472" s="26">
        <v>2</v>
      </c>
      <c r="I1472" s="90" t="s">
        <v>8491</v>
      </c>
      <c r="J1472" s="94" t="s">
        <v>10009</v>
      </c>
      <c r="K1472" s="94" t="s">
        <v>11529</v>
      </c>
      <c r="L1472" s="29" t="s">
        <v>13047</v>
      </c>
      <c r="M1472" s="30">
        <v>1</v>
      </c>
    </row>
    <row r="1473" spans="1:13" ht="24.9" customHeight="1" x14ac:dyDescent="0.3">
      <c r="A1473" s="31" t="s">
        <v>5900</v>
      </c>
      <c r="B1473" s="32" t="s">
        <v>5893</v>
      </c>
      <c r="C1473" s="32" t="s">
        <v>123</v>
      </c>
      <c r="D1473" s="32">
        <v>1</v>
      </c>
      <c r="E1473" s="33">
        <v>3.0000000000000001E-3</v>
      </c>
      <c r="F1473" s="34">
        <v>22.6</v>
      </c>
      <c r="G1473" s="33">
        <v>1.07160470402237E-2</v>
      </c>
      <c r="H1473" s="32">
        <v>2</v>
      </c>
      <c r="I1473" s="91" t="s">
        <v>7723</v>
      </c>
      <c r="J1473" s="95" t="s">
        <v>9241</v>
      </c>
      <c r="K1473" s="95" t="s">
        <v>10761</v>
      </c>
      <c r="L1473" s="35" t="s">
        <v>12279</v>
      </c>
      <c r="M1473" s="36">
        <v>1</v>
      </c>
    </row>
    <row r="1474" spans="1:13" ht="24.9" customHeight="1" x14ac:dyDescent="0.3">
      <c r="A1474" s="25" t="s">
        <v>2000</v>
      </c>
      <c r="B1474" s="26" t="s">
        <v>1994</v>
      </c>
      <c r="C1474" s="26" t="s">
        <v>136</v>
      </c>
      <c r="D1474" s="26">
        <v>1</v>
      </c>
      <c r="E1474" s="27">
        <v>0</v>
      </c>
      <c r="F1474" s="28">
        <v>49.84</v>
      </c>
      <c r="G1474" s="27">
        <v>1.50441620293612E-5</v>
      </c>
      <c r="H1474" s="26">
        <v>2</v>
      </c>
      <c r="I1474" s="90" t="s">
        <v>8557</v>
      </c>
      <c r="J1474" s="94" t="s">
        <v>10075</v>
      </c>
      <c r="K1474" s="94" t="s">
        <v>11595</v>
      </c>
      <c r="L1474" s="29" t="s">
        <v>13113</v>
      </c>
      <c r="M1474" s="30">
        <v>1</v>
      </c>
    </row>
    <row r="1475" spans="1:13" ht="24.9" customHeight="1" x14ac:dyDescent="0.3">
      <c r="A1475" s="25" t="s">
        <v>4938</v>
      </c>
      <c r="B1475" s="26" t="s">
        <v>4932</v>
      </c>
      <c r="C1475" s="26" t="s">
        <v>333</v>
      </c>
      <c r="D1475" s="26">
        <v>1</v>
      </c>
      <c r="E1475" s="27">
        <v>0</v>
      </c>
      <c r="F1475" s="28">
        <v>24.15</v>
      </c>
      <c r="G1475" s="27">
        <v>7.8841315319297493E-3</v>
      </c>
      <c r="H1475" s="26">
        <v>2</v>
      </c>
      <c r="I1475" s="90" t="s">
        <v>7791</v>
      </c>
      <c r="J1475" s="94" t="s">
        <v>9309</v>
      </c>
      <c r="K1475" s="94" t="s">
        <v>10829</v>
      </c>
      <c r="L1475" s="29" t="s">
        <v>12347</v>
      </c>
      <c r="M1475" s="30">
        <v>1</v>
      </c>
    </row>
    <row r="1476" spans="1:13" ht="24.9" customHeight="1" x14ac:dyDescent="0.3">
      <c r="A1476" s="25" t="s">
        <v>1434</v>
      </c>
      <c r="B1476" s="26" t="s">
        <v>1427</v>
      </c>
      <c r="C1476" s="26" t="s">
        <v>56</v>
      </c>
      <c r="D1476" s="26">
        <v>1</v>
      </c>
      <c r="E1476" s="27">
        <v>0</v>
      </c>
      <c r="F1476" s="28">
        <v>21.83</v>
      </c>
      <c r="G1476" s="27">
        <v>6.5459096149970402E-3</v>
      </c>
      <c r="H1476" s="26">
        <v>2</v>
      </c>
      <c r="I1476" s="90" t="s">
        <v>7702</v>
      </c>
      <c r="J1476" s="94" t="s">
        <v>9220</v>
      </c>
      <c r="K1476" s="94" t="s">
        <v>10740</v>
      </c>
      <c r="L1476" s="29" t="s">
        <v>12258</v>
      </c>
      <c r="M1476" s="30">
        <v>1</v>
      </c>
    </row>
    <row r="1477" spans="1:13" ht="24.9" customHeight="1" x14ac:dyDescent="0.3">
      <c r="A1477" s="25" t="s">
        <v>3531</v>
      </c>
      <c r="B1477" s="26" t="s">
        <v>3525</v>
      </c>
      <c r="C1477" s="26" t="s">
        <v>32</v>
      </c>
      <c r="D1477" s="26">
        <v>1</v>
      </c>
      <c r="E1477" s="27">
        <v>0</v>
      </c>
      <c r="F1477" s="28">
        <v>39.51</v>
      </c>
      <c r="G1477" s="27">
        <v>1.11678611141527E-4</v>
      </c>
      <c r="H1477" s="26">
        <v>2</v>
      </c>
      <c r="I1477" s="90" t="s">
        <v>8324</v>
      </c>
      <c r="J1477" s="94" t="s">
        <v>9842</v>
      </c>
      <c r="K1477" s="94" t="s">
        <v>11362</v>
      </c>
      <c r="L1477" s="29" t="s">
        <v>12880</v>
      </c>
      <c r="M1477" s="30">
        <v>1</v>
      </c>
    </row>
    <row r="1478" spans="1:13" ht="24.9" customHeight="1" x14ac:dyDescent="0.3">
      <c r="A1478" s="25" t="s">
        <v>5757</v>
      </c>
      <c r="B1478" s="26" t="s">
        <v>5755</v>
      </c>
      <c r="C1478" s="26" t="s">
        <v>32</v>
      </c>
      <c r="D1478" s="26">
        <v>1</v>
      </c>
      <c r="E1478" s="27">
        <v>0</v>
      </c>
      <c r="F1478" s="28">
        <v>18.68</v>
      </c>
      <c r="G1478" s="27">
        <v>1.35197918205442E-2</v>
      </c>
      <c r="H1478" s="26">
        <v>2</v>
      </c>
      <c r="I1478" s="90" t="s">
        <v>7582</v>
      </c>
      <c r="J1478" s="94" t="s">
        <v>9100</v>
      </c>
      <c r="K1478" s="94" t="s">
        <v>10620</v>
      </c>
      <c r="L1478" s="29" t="s">
        <v>12138</v>
      </c>
      <c r="M1478" s="30">
        <v>1</v>
      </c>
    </row>
    <row r="1479" spans="1:13" ht="24.9" customHeight="1" x14ac:dyDescent="0.3">
      <c r="A1479" s="25" t="s">
        <v>2342</v>
      </c>
      <c r="B1479" s="26" t="s">
        <v>2340</v>
      </c>
      <c r="C1479" s="26" t="s">
        <v>32</v>
      </c>
      <c r="D1479" s="26">
        <v>1</v>
      </c>
      <c r="E1479" s="27">
        <v>0</v>
      </c>
      <c r="F1479" s="28">
        <v>54.04</v>
      </c>
      <c r="G1479" s="27">
        <v>4.9307162759409798E-6</v>
      </c>
      <c r="H1479" s="26">
        <v>3</v>
      </c>
      <c r="I1479" s="90" t="s">
        <v>8651</v>
      </c>
      <c r="J1479" s="94" t="s">
        <v>10170</v>
      </c>
      <c r="K1479" s="94" t="s">
        <v>11689</v>
      </c>
      <c r="L1479" s="29" t="s">
        <v>13208</v>
      </c>
      <c r="M1479" s="30">
        <v>1</v>
      </c>
    </row>
    <row r="1480" spans="1:13" ht="24.9" customHeight="1" x14ac:dyDescent="0.3">
      <c r="A1480" s="25" t="s">
        <v>3339</v>
      </c>
      <c r="B1480" s="26" t="s">
        <v>3327</v>
      </c>
      <c r="C1480" s="26" t="s">
        <v>35</v>
      </c>
      <c r="D1480" s="26">
        <v>1</v>
      </c>
      <c r="E1480" s="27">
        <v>0</v>
      </c>
      <c r="F1480" s="28">
        <v>19.940000000000001</v>
      </c>
      <c r="G1480" s="27">
        <v>1.9264316328996899E-2</v>
      </c>
      <c r="H1480" s="26">
        <v>3</v>
      </c>
      <c r="I1480" s="90" t="s">
        <v>7632</v>
      </c>
      <c r="J1480" s="94" t="s">
        <v>9150</v>
      </c>
      <c r="K1480" s="94" t="s">
        <v>10670</v>
      </c>
      <c r="L1480" s="29" t="s">
        <v>12188</v>
      </c>
      <c r="M1480" s="30">
        <v>1</v>
      </c>
    </row>
    <row r="1481" spans="1:13" ht="24.9" customHeight="1" x14ac:dyDescent="0.3">
      <c r="A1481" s="25" t="s">
        <v>620</v>
      </c>
      <c r="B1481" s="26" t="s">
        <v>611</v>
      </c>
      <c r="C1481" s="26" t="s">
        <v>32</v>
      </c>
      <c r="D1481" s="26">
        <v>1</v>
      </c>
      <c r="E1481" s="27">
        <v>0</v>
      </c>
      <c r="F1481" s="28">
        <v>41.59</v>
      </c>
      <c r="G1481" s="27">
        <v>1.4215229023339701E-4</v>
      </c>
      <c r="H1481" s="26">
        <v>2</v>
      </c>
      <c r="I1481" s="90" t="s">
        <v>8384</v>
      </c>
      <c r="J1481" s="94" t="s">
        <v>9902</v>
      </c>
      <c r="K1481" s="94" t="s">
        <v>11422</v>
      </c>
      <c r="L1481" s="29" t="s">
        <v>12940</v>
      </c>
      <c r="M1481" s="30">
        <v>1</v>
      </c>
    </row>
    <row r="1482" spans="1:13" ht="24.9" customHeight="1" x14ac:dyDescent="0.3">
      <c r="A1482" s="25" t="s">
        <v>1465</v>
      </c>
      <c r="B1482" s="26" t="s">
        <v>1460</v>
      </c>
      <c r="C1482" s="26" t="s">
        <v>333</v>
      </c>
      <c r="D1482" s="26">
        <v>1</v>
      </c>
      <c r="E1482" s="27">
        <v>0</v>
      </c>
      <c r="F1482" s="28">
        <v>17.309999999999999</v>
      </c>
      <c r="G1482" s="27">
        <v>2.50803601437379E-2</v>
      </c>
      <c r="H1482" s="26">
        <v>3</v>
      </c>
      <c r="I1482" s="90" t="s">
        <v>7526</v>
      </c>
      <c r="J1482" s="94" t="s">
        <v>9044</v>
      </c>
      <c r="K1482" s="94" t="s">
        <v>10564</v>
      </c>
      <c r="L1482" s="29" t="s">
        <v>12082</v>
      </c>
      <c r="M1482" s="30">
        <v>1</v>
      </c>
    </row>
    <row r="1483" spans="1:13" ht="24.9" customHeight="1" x14ac:dyDescent="0.3">
      <c r="A1483" s="25" t="s">
        <v>3365</v>
      </c>
      <c r="B1483" s="26" t="s">
        <v>3355</v>
      </c>
      <c r="C1483" s="26" t="s">
        <v>56</v>
      </c>
      <c r="D1483" s="26">
        <v>1</v>
      </c>
      <c r="E1483" s="27">
        <v>0</v>
      </c>
      <c r="F1483" s="28">
        <v>50.9</v>
      </c>
      <c r="G1483" s="27">
        <v>8.1090504867946492E-6</v>
      </c>
      <c r="H1483" s="26">
        <v>2</v>
      </c>
      <c r="I1483" s="90" t="s">
        <v>8588</v>
      </c>
      <c r="J1483" s="94" t="s">
        <v>10107</v>
      </c>
      <c r="K1483" s="94" t="s">
        <v>11626</v>
      </c>
      <c r="L1483" s="29" t="s">
        <v>13145</v>
      </c>
      <c r="M1483" s="30">
        <v>1</v>
      </c>
    </row>
    <row r="1484" spans="1:13" ht="24.9" customHeight="1" x14ac:dyDescent="0.3">
      <c r="A1484" s="25" t="s">
        <v>6827</v>
      </c>
      <c r="B1484" s="26" t="s">
        <v>6825</v>
      </c>
      <c r="C1484" s="26" t="s">
        <v>6208</v>
      </c>
      <c r="D1484" s="26">
        <v>1</v>
      </c>
      <c r="E1484" s="27">
        <v>0</v>
      </c>
      <c r="F1484" s="28">
        <v>35.119999999999997</v>
      </c>
      <c r="G1484" s="27">
        <v>4.6141452221110698E-4</v>
      </c>
      <c r="H1484" s="26">
        <v>2</v>
      </c>
      <c r="I1484" s="90" t="s">
        <v>8196</v>
      </c>
      <c r="J1484" s="94" t="s">
        <v>9714</v>
      </c>
      <c r="K1484" s="94" t="s">
        <v>11234</v>
      </c>
      <c r="L1484" s="29" t="s">
        <v>12752</v>
      </c>
      <c r="M1484" s="30">
        <v>1</v>
      </c>
    </row>
    <row r="1485" spans="1:13" ht="24.9" customHeight="1" x14ac:dyDescent="0.3">
      <c r="A1485" s="25" t="s">
        <v>1772</v>
      </c>
      <c r="B1485" s="26" t="s">
        <v>1764</v>
      </c>
      <c r="C1485" s="26" t="s">
        <v>114</v>
      </c>
      <c r="D1485" s="26">
        <v>1</v>
      </c>
      <c r="E1485" s="27">
        <v>0</v>
      </c>
      <c r="F1485" s="28">
        <v>32.81</v>
      </c>
      <c r="G1485" s="27">
        <v>8.6394072036648803E-4</v>
      </c>
      <c r="H1485" s="26">
        <v>2</v>
      </c>
      <c r="I1485" s="90" t="s">
        <v>8109</v>
      </c>
      <c r="J1485" s="94" t="s">
        <v>9627</v>
      </c>
      <c r="K1485" s="94" t="s">
        <v>11147</v>
      </c>
      <c r="L1485" s="29" t="s">
        <v>12665</v>
      </c>
      <c r="M1485" s="30">
        <v>1</v>
      </c>
    </row>
    <row r="1486" spans="1:13" ht="24.9" customHeight="1" x14ac:dyDescent="0.3">
      <c r="A1486" s="25" t="s">
        <v>2379</v>
      </c>
      <c r="B1486" s="26" t="s">
        <v>2372</v>
      </c>
      <c r="C1486" s="26" t="s">
        <v>56</v>
      </c>
      <c r="D1486" s="26">
        <v>1</v>
      </c>
      <c r="E1486" s="27">
        <v>0</v>
      </c>
      <c r="F1486" s="28">
        <v>30.03</v>
      </c>
      <c r="G1486" s="27">
        <v>1.63864147989454E-3</v>
      </c>
      <c r="H1486" s="26">
        <v>3</v>
      </c>
      <c r="I1486" s="90" t="s">
        <v>8003</v>
      </c>
      <c r="J1486" s="94" t="s">
        <v>9521</v>
      </c>
      <c r="K1486" s="94" t="s">
        <v>11041</v>
      </c>
      <c r="L1486" s="29" t="s">
        <v>12559</v>
      </c>
      <c r="M1486" s="30">
        <v>1</v>
      </c>
    </row>
    <row r="1487" spans="1:13" ht="24.9" customHeight="1" x14ac:dyDescent="0.3">
      <c r="A1487" s="25" t="s">
        <v>4587</v>
      </c>
      <c r="B1487" s="26" t="s">
        <v>4575</v>
      </c>
      <c r="C1487" s="26" t="s">
        <v>693</v>
      </c>
      <c r="D1487" s="26">
        <v>1</v>
      </c>
      <c r="E1487" s="27">
        <v>0</v>
      </c>
      <c r="F1487" s="28">
        <v>22.55</v>
      </c>
      <c r="G1487" s="27">
        <v>5.5458740763120002E-3</v>
      </c>
      <c r="H1487" s="26">
        <v>2</v>
      </c>
      <c r="I1487" s="90" t="s">
        <v>7721</v>
      </c>
      <c r="J1487" s="94" t="s">
        <v>9239</v>
      </c>
      <c r="K1487" s="94" t="s">
        <v>10759</v>
      </c>
      <c r="L1487" s="29" t="s">
        <v>12277</v>
      </c>
      <c r="M1487" s="30">
        <v>1</v>
      </c>
    </row>
    <row r="1488" spans="1:13" ht="24.9" customHeight="1" x14ac:dyDescent="0.3">
      <c r="A1488" s="25" t="s">
        <v>6762</v>
      </c>
      <c r="B1488" s="26" t="s">
        <v>6753</v>
      </c>
      <c r="C1488" s="26" t="s">
        <v>114</v>
      </c>
      <c r="D1488" s="26">
        <v>1</v>
      </c>
      <c r="E1488" s="27">
        <v>0</v>
      </c>
      <c r="F1488" s="28">
        <v>22.94</v>
      </c>
      <c r="G1488" s="27">
        <v>8.8927902448098107E-3</v>
      </c>
      <c r="H1488" s="26">
        <v>3</v>
      </c>
      <c r="I1488" s="90" t="s">
        <v>7739</v>
      </c>
      <c r="J1488" s="94" t="s">
        <v>9257</v>
      </c>
      <c r="K1488" s="94" t="s">
        <v>10777</v>
      </c>
      <c r="L1488" s="29" t="s">
        <v>12295</v>
      </c>
      <c r="M1488" s="30">
        <v>1</v>
      </c>
    </row>
    <row r="1489" spans="1:13" ht="24.9" customHeight="1" x14ac:dyDescent="0.3">
      <c r="A1489" s="25" t="s">
        <v>2462</v>
      </c>
      <c r="B1489" s="26" t="s">
        <v>2458</v>
      </c>
      <c r="C1489" s="26" t="s">
        <v>38</v>
      </c>
      <c r="D1489" s="26">
        <v>1</v>
      </c>
      <c r="E1489" s="27">
        <v>0</v>
      </c>
      <c r="F1489" s="28">
        <v>17.100000000000001</v>
      </c>
      <c r="G1489" s="27">
        <v>2.14482905973385E-2</v>
      </c>
      <c r="H1489" s="26">
        <v>2</v>
      </c>
      <c r="I1489" s="90" t="s">
        <v>7517</v>
      </c>
      <c r="J1489" s="94" t="s">
        <v>9035</v>
      </c>
      <c r="K1489" s="94" t="s">
        <v>10555</v>
      </c>
      <c r="L1489" s="29" t="s">
        <v>12073</v>
      </c>
      <c r="M1489" s="30">
        <v>1</v>
      </c>
    </row>
    <row r="1490" spans="1:13" ht="24.9" customHeight="1" x14ac:dyDescent="0.3">
      <c r="A1490" s="25" t="s">
        <v>1801</v>
      </c>
      <c r="B1490" s="26" t="s">
        <v>1791</v>
      </c>
      <c r="C1490" s="26" t="s">
        <v>154</v>
      </c>
      <c r="D1490" s="26">
        <v>1</v>
      </c>
      <c r="E1490" s="27">
        <v>0</v>
      </c>
      <c r="F1490" s="28">
        <v>20.64</v>
      </c>
      <c r="G1490" s="27">
        <v>1.20816996687376E-2</v>
      </c>
      <c r="H1490" s="26">
        <v>2</v>
      </c>
      <c r="I1490" s="90" t="s">
        <v>7666</v>
      </c>
      <c r="J1490" s="94" t="s">
        <v>9184</v>
      </c>
      <c r="K1490" s="94" t="s">
        <v>10704</v>
      </c>
      <c r="L1490" s="29" t="s">
        <v>12222</v>
      </c>
      <c r="M1490" s="30">
        <v>1</v>
      </c>
    </row>
    <row r="1491" spans="1:13" ht="24.9" customHeight="1" x14ac:dyDescent="0.3">
      <c r="A1491" s="31" t="s">
        <v>826</v>
      </c>
      <c r="B1491" s="32" t="s">
        <v>820</v>
      </c>
      <c r="C1491" s="32" t="s">
        <v>828</v>
      </c>
      <c r="D1491" s="32">
        <v>1</v>
      </c>
      <c r="E1491" s="33">
        <v>0</v>
      </c>
      <c r="F1491" s="34">
        <v>38.04</v>
      </c>
      <c r="G1491" s="33">
        <v>1.5666428621577901E-4</v>
      </c>
      <c r="H1491" s="32">
        <v>2</v>
      </c>
      <c r="I1491" s="91" t="s">
        <v>8274</v>
      </c>
      <c r="J1491" s="95" t="s">
        <v>9792</v>
      </c>
      <c r="K1491" s="95" t="s">
        <v>11312</v>
      </c>
      <c r="L1491" s="35" t="s">
        <v>12830</v>
      </c>
      <c r="M1491" s="36">
        <v>1</v>
      </c>
    </row>
    <row r="1492" spans="1:13" ht="24.9" customHeight="1" x14ac:dyDescent="0.3">
      <c r="A1492" s="25" t="s">
        <v>2385</v>
      </c>
      <c r="B1492" s="26" t="s">
        <v>2383</v>
      </c>
      <c r="C1492" s="26" t="s">
        <v>371</v>
      </c>
      <c r="D1492" s="26">
        <v>1</v>
      </c>
      <c r="E1492" s="27">
        <v>0</v>
      </c>
      <c r="F1492" s="28">
        <v>39.06</v>
      </c>
      <c r="G1492" s="27">
        <v>1.3037349229720301E-4</v>
      </c>
      <c r="H1492" s="26">
        <v>2</v>
      </c>
      <c r="I1492" s="90" t="s">
        <v>8312</v>
      </c>
      <c r="J1492" s="94" t="s">
        <v>9830</v>
      </c>
      <c r="K1492" s="94" t="s">
        <v>11350</v>
      </c>
      <c r="L1492" s="29" t="s">
        <v>12868</v>
      </c>
      <c r="M1492" s="30">
        <v>1</v>
      </c>
    </row>
    <row r="1493" spans="1:13" ht="24.9" customHeight="1" x14ac:dyDescent="0.3">
      <c r="A1493" s="25" t="s">
        <v>3896</v>
      </c>
      <c r="B1493" s="26" t="s">
        <v>3894</v>
      </c>
      <c r="C1493" s="26" t="s">
        <v>3900</v>
      </c>
      <c r="D1493" s="26">
        <v>1</v>
      </c>
      <c r="E1493" s="27">
        <v>0</v>
      </c>
      <c r="F1493" s="28">
        <v>52.92</v>
      </c>
      <c r="G1493" s="27">
        <v>6.63656499968028E-6</v>
      </c>
      <c r="H1493" s="26">
        <v>2</v>
      </c>
      <c r="I1493" s="90" t="s">
        <v>8630</v>
      </c>
      <c r="J1493" s="94" t="s">
        <v>10149</v>
      </c>
      <c r="K1493" s="94" t="s">
        <v>11668</v>
      </c>
      <c r="L1493" s="29" t="s">
        <v>13187</v>
      </c>
      <c r="M1493" s="30">
        <v>1</v>
      </c>
    </row>
    <row r="1494" spans="1:13" ht="24.9" customHeight="1" x14ac:dyDescent="0.3">
      <c r="A1494" s="31" t="s">
        <v>5894</v>
      </c>
      <c r="B1494" s="32" t="s">
        <v>5893</v>
      </c>
      <c r="C1494" s="32" t="s">
        <v>38</v>
      </c>
      <c r="D1494" s="32">
        <v>1</v>
      </c>
      <c r="E1494" s="33">
        <v>3.0000000000000001E-3</v>
      </c>
      <c r="F1494" s="34">
        <v>20.350000000000001</v>
      </c>
      <c r="G1494" s="33">
        <v>9.2038600073447805E-3</v>
      </c>
      <c r="H1494" s="32">
        <v>2</v>
      </c>
      <c r="I1494" s="91" t="s">
        <v>7647</v>
      </c>
      <c r="J1494" s="95" t="s">
        <v>9165</v>
      </c>
      <c r="K1494" s="95" t="s">
        <v>10685</v>
      </c>
      <c r="L1494" s="35" t="s">
        <v>12203</v>
      </c>
      <c r="M1494" s="36">
        <v>1</v>
      </c>
    </row>
    <row r="1495" spans="1:13" ht="24.9" customHeight="1" x14ac:dyDescent="0.3">
      <c r="A1495" s="25" t="s">
        <v>7003</v>
      </c>
      <c r="B1495" s="26" t="s">
        <v>6985</v>
      </c>
      <c r="C1495" s="26" t="s">
        <v>35</v>
      </c>
      <c r="D1495" s="26">
        <v>1</v>
      </c>
      <c r="E1495" s="27">
        <v>0</v>
      </c>
      <c r="F1495" s="28">
        <v>48.81</v>
      </c>
      <c r="G1495" s="27">
        <v>2.10435973150758E-5</v>
      </c>
      <c r="H1495" s="26">
        <v>3</v>
      </c>
      <c r="I1495" s="90" t="s">
        <v>8535</v>
      </c>
      <c r="J1495" s="94" t="s">
        <v>10053</v>
      </c>
      <c r="K1495" s="94" t="s">
        <v>11573</v>
      </c>
      <c r="L1495" s="29" t="s">
        <v>13091</v>
      </c>
      <c r="M1495" s="30">
        <v>1</v>
      </c>
    </row>
    <row r="1496" spans="1:13" ht="24.9" customHeight="1" x14ac:dyDescent="0.3">
      <c r="A1496" s="25" t="s">
        <v>689</v>
      </c>
      <c r="B1496" s="26" t="s">
        <v>674</v>
      </c>
      <c r="C1496" s="26" t="s">
        <v>35</v>
      </c>
      <c r="D1496" s="26">
        <v>1</v>
      </c>
      <c r="E1496" s="27">
        <v>0</v>
      </c>
      <c r="F1496" s="28">
        <v>38.61</v>
      </c>
      <c r="G1496" s="27">
        <v>1.9969537298962199E-4</v>
      </c>
      <c r="H1496" s="26">
        <v>2</v>
      </c>
      <c r="I1496" s="90" t="s">
        <v>8296</v>
      </c>
      <c r="J1496" s="94" t="s">
        <v>9814</v>
      </c>
      <c r="K1496" s="94" t="s">
        <v>11334</v>
      </c>
      <c r="L1496" s="29" t="s">
        <v>12852</v>
      </c>
      <c r="M1496" s="30">
        <v>1</v>
      </c>
    </row>
    <row r="1497" spans="1:13" ht="24.9" customHeight="1" x14ac:dyDescent="0.3">
      <c r="A1497" s="25" t="s">
        <v>4280</v>
      </c>
      <c r="B1497" s="26" t="s">
        <v>4272</v>
      </c>
      <c r="C1497" s="26" t="s">
        <v>123</v>
      </c>
      <c r="D1497" s="26">
        <v>1</v>
      </c>
      <c r="E1497" s="27">
        <v>1E-3</v>
      </c>
      <c r="F1497" s="28">
        <v>18.329999999999998</v>
      </c>
      <c r="G1497" s="27">
        <v>1.46544662262516E-2</v>
      </c>
      <c r="H1497" s="26">
        <v>2</v>
      </c>
      <c r="I1497" s="90" t="s">
        <v>7568</v>
      </c>
      <c r="J1497" s="94" t="s">
        <v>9086</v>
      </c>
      <c r="K1497" s="94" t="s">
        <v>10606</v>
      </c>
      <c r="L1497" s="29" t="s">
        <v>12124</v>
      </c>
      <c r="M1497" s="30">
        <v>1</v>
      </c>
    </row>
    <row r="1498" spans="1:13" ht="24.9" customHeight="1" x14ac:dyDescent="0.3">
      <c r="A1498" s="25" t="s">
        <v>4274</v>
      </c>
      <c r="B1498" s="26" t="s">
        <v>4272</v>
      </c>
      <c r="C1498" s="26" t="s">
        <v>32</v>
      </c>
      <c r="D1498" s="26">
        <v>1</v>
      </c>
      <c r="E1498" s="27">
        <v>0</v>
      </c>
      <c r="F1498" s="28">
        <v>39.99</v>
      </c>
      <c r="G1498" s="27">
        <v>9.9993093481637094E-5</v>
      </c>
      <c r="H1498" s="26">
        <v>2</v>
      </c>
      <c r="I1498" s="90" t="s">
        <v>8343</v>
      </c>
      <c r="J1498" s="94" t="s">
        <v>9861</v>
      </c>
      <c r="K1498" s="94" t="s">
        <v>11381</v>
      </c>
      <c r="L1498" s="29" t="s">
        <v>12899</v>
      </c>
      <c r="M1498" s="30">
        <v>2</v>
      </c>
    </row>
    <row r="1499" spans="1:13" ht="24.9" customHeight="1" x14ac:dyDescent="0.3">
      <c r="A1499" s="25" t="s">
        <v>4934</v>
      </c>
      <c r="B1499" s="26" t="s">
        <v>4932</v>
      </c>
      <c r="C1499" s="26" t="s">
        <v>123</v>
      </c>
      <c r="D1499" s="26">
        <v>1</v>
      </c>
      <c r="E1499" s="27">
        <v>1E-3</v>
      </c>
      <c r="F1499" s="28">
        <v>23.2</v>
      </c>
      <c r="G1499" s="27">
        <v>4.7749629301071803E-3</v>
      </c>
      <c r="H1499" s="26">
        <v>2</v>
      </c>
      <c r="I1499" s="90" t="s">
        <v>7745</v>
      </c>
      <c r="J1499" s="94" t="s">
        <v>9263</v>
      </c>
      <c r="K1499" s="94" t="s">
        <v>10783</v>
      </c>
      <c r="L1499" s="29" t="s">
        <v>12301</v>
      </c>
      <c r="M1499" s="30">
        <v>1</v>
      </c>
    </row>
    <row r="1500" spans="1:13" ht="24.9" customHeight="1" x14ac:dyDescent="0.3">
      <c r="A1500" s="25" t="s">
        <v>2262</v>
      </c>
      <c r="B1500" s="26" t="s">
        <v>2253</v>
      </c>
      <c r="C1500" s="26" t="s">
        <v>32</v>
      </c>
      <c r="D1500" s="26">
        <v>1</v>
      </c>
      <c r="E1500" s="27">
        <v>5.0000000000000001E-3</v>
      </c>
      <c r="F1500" s="28">
        <v>20.239999999999998</v>
      </c>
      <c r="G1500" s="27">
        <v>9.4399567454814693E-3</v>
      </c>
      <c r="H1500" s="26">
        <v>2</v>
      </c>
      <c r="I1500" s="90" t="s">
        <v>7646</v>
      </c>
      <c r="J1500" s="94" t="s">
        <v>9164</v>
      </c>
      <c r="K1500" s="94" t="s">
        <v>10684</v>
      </c>
      <c r="L1500" s="29" t="s">
        <v>12202</v>
      </c>
      <c r="M1500" s="30">
        <v>1</v>
      </c>
    </row>
    <row r="1501" spans="1:13" ht="24.9" customHeight="1" x14ac:dyDescent="0.3">
      <c r="A1501" s="25" t="s">
        <v>4852</v>
      </c>
      <c r="B1501" s="26" t="s">
        <v>4844</v>
      </c>
      <c r="C1501" s="26" t="s">
        <v>32</v>
      </c>
      <c r="D1501" s="26">
        <v>1</v>
      </c>
      <c r="E1501" s="27">
        <v>0</v>
      </c>
      <c r="F1501" s="28">
        <v>42.36</v>
      </c>
      <c r="G1501" s="27">
        <v>8.4210840540590196E-5</v>
      </c>
      <c r="H1501" s="26">
        <v>2</v>
      </c>
      <c r="I1501" s="90" t="s">
        <v>8399</v>
      </c>
      <c r="J1501" s="94" t="s">
        <v>9917</v>
      </c>
      <c r="K1501" s="94" t="s">
        <v>11437</v>
      </c>
      <c r="L1501" s="29" t="s">
        <v>12955</v>
      </c>
      <c r="M1501" s="30">
        <v>1</v>
      </c>
    </row>
    <row r="1502" spans="1:13" ht="24.9" customHeight="1" x14ac:dyDescent="0.3">
      <c r="A1502" s="25" t="s">
        <v>2140</v>
      </c>
      <c r="B1502" s="26" t="s">
        <v>2129</v>
      </c>
      <c r="C1502" s="26" t="s">
        <v>35</v>
      </c>
      <c r="D1502" s="26">
        <v>1</v>
      </c>
      <c r="E1502" s="27">
        <v>1E-3</v>
      </c>
      <c r="F1502" s="28">
        <v>23.56</v>
      </c>
      <c r="G1502" s="27">
        <v>5.2866583620786401E-3</v>
      </c>
      <c r="H1502" s="26">
        <v>2</v>
      </c>
      <c r="I1502" s="90" t="s">
        <v>7761</v>
      </c>
      <c r="J1502" s="94" t="s">
        <v>9279</v>
      </c>
      <c r="K1502" s="94" t="s">
        <v>10799</v>
      </c>
      <c r="L1502" s="29" t="s">
        <v>12317</v>
      </c>
      <c r="M1502" s="30">
        <v>1</v>
      </c>
    </row>
    <row r="1503" spans="1:13" ht="24.9" customHeight="1" x14ac:dyDescent="0.3">
      <c r="A1503" s="25" t="s">
        <v>4605</v>
      </c>
      <c r="B1503" s="26" t="s">
        <v>4604</v>
      </c>
      <c r="C1503" s="26" t="s">
        <v>38</v>
      </c>
      <c r="D1503" s="26">
        <v>1</v>
      </c>
      <c r="E1503" s="27">
        <v>1E-3</v>
      </c>
      <c r="F1503" s="28">
        <v>20.51</v>
      </c>
      <c r="G1503" s="27">
        <v>1.02258128553664E-2</v>
      </c>
      <c r="H1503" s="26">
        <v>2</v>
      </c>
      <c r="I1503" s="90" t="s">
        <v>7661</v>
      </c>
      <c r="J1503" s="94" t="s">
        <v>9179</v>
      </c>
      <c r="K1503" s="94" t="s">
        <v>10699</v>
      </c>
      <c r="L1503" s="29" t="s">
        <v>12217</v>
      </c>
      <c r="M1503" s="30">
        <v>1</v>
      </c>
    </row>
    <row r="1504" spans="1:13" ht="24.9" customHeight="1" x14ac:dyDescent="0.3">
      <c r="A1504" s="25" t="s">
        <v>1654</v>
      </c>
      <c r="B1504" s="26" t="s">
        <v>1652</v>
      </c>
      <c r="C1504" s="26" t="s">
        <v>1658</v>
      </c>
      <c r="D1504" s="26">
        <v>1</v>
      </c>
      <c r="E1504" s="27">
        <v>0</v>
      </c>
      <c r="F1504" s="28">
        <v>49.49</v>
      </c>
      <c r="G1504" s="27">
        <v>1.9118284557437701E-5</v>
      </c>
      <c r="H1504" s="26">
        <v>2</v>
      </c>
      <c r="I1504" s="90" t="s">
        <v>8553</v>
      </c>
      <c r="J1504" s="94" t="s">
        <v>10071</v>
      </c>
      <c r="K1504" s="94" t="s">
        <v>11591</v>
      </c>
      <c r="L1504" s="29" t="s">
        <v>13109</v>
      </c>
      <c r="M1504" s="30">
        <v>1</v>
      </c>
    </row>
    <row r="1505" spans="1:13" ht="24.9" customHeight="1" x14ac:dyDescent="0.3">
      <c r="A1505" s="25" t="s">
        <v>3513</v>
      </c>
      <c r="B1505" s="26" t="s">
        <v>3512</v>
      </c>
      <c r="C1505" s="26" t="s">
        <v>3517</v>
      </c>
      <c r="D1505" s="26">
        <v>1</v>
      </c>
      <c r="E1505" s="27">
        <v>1E-3</v>
      </c>
      <c r="F1505" s="28">
        <v>18.329999999999998</v>
      </c>
      <c r="G1505" s="27">
        <v>1.46544662262516E-2</v>
      </c>
      <c r="H1505" s="26">
        <v>2</v>
      </c>
      <c r="I1505" s="90" t="s">
        <v>7569</v>
      </c>
      <c r="J1505" s="94" t="s">
        <v>9087</v>
      </c>
      <c r="K1505" s="94" t="s">
        <v>10607</v>
      </c>
      <c r="L1505" s="29" t="s">
        <v>12125</v>
      </c>
      <c r="M1505" s="30">
        <v>1</v>
      </c>
    </row>
    <row r="1506" spans="1:13" ht="24.9" customHeight="1" x14ac:dyDescent="0.3">
      <c r="A1506" s="25" t="s">
        <v>3805</v>
      </c>
      <c r="B1506" s="26" t="s">
        <v>7276</v>
      </c>
      <c r="C1506" s="26" t="s">
        <v>38</v>
      </c>
      <c r="D1506" s="26">
        <v>1</v>
      </c>
      <c r="E1506" s="27">
        <v>0</v>
      </c>
      <c r="F1506" s="28">
        <v>40.630000000000003</v>
      </c>
      <c r="G1506" s="27">
        <v>8.6291894599510103E-5</v>
      </c>
      <c r="H1506" s="26">
        <v>2</v>
      </c>
      <c r="I1506" s="90" t="s">
        <v>8360</v>
      </c>
      <c r="J1506" s="94" t="s">
        <v>9878</v>
      </c>
      <c r="K1506" s="94" t="s">
        <v>11398</v>
      </c>
      <c r="L1506" s="29" t="s">
        <v>12916</v>
      </c>
      <c r="M1506" s="30">
        <v>1</v>
      </c>
    </row>
    <row r="1507" spans="1:13" ht="24.9" customHeight="1" x14ac:dyDescent="0.3">
      <c r="A1507" s="25" t="s">
        <v>1904</v>
      </c>
      <c r="B1507" s="26" t="s">
        <v>1898</v>
      </c>
      <c r="C1507" s="26" t="s">
        <v>468</v>
      </c>
      <c r="D1507" s="26">
        <v>1</v>
      </c>
      <c r="E1507" s="27">
        <v>0</v>
      </c>
      <c r="F1507" s="28">
        <v>36.270000000000003</v>
      </c>
      <c r="G1507" s="27">
        <v>2.4785021448396101E-4</v>
      </c>
      <c r="H1507" s="26">
        <v>2</v>
      </c>
      <c r="I1507" s="90" t="s">
        <v>8232</v>
      </c>
      <c r="J1507" s="94" t="s">
        <v>9750</v>
      </c>
      <c r="K1507" s="94" t="s">
        <v>11270</v>
      </c>
      <c r="L1507" s="29" t="s">
        <v>12788</v>
      </c>
      <c r="M1507" s="30">
        <v>1</v>
      </c>
    </row>
    <row r="1508" spans="1:13" ht="24.9" customHeight="1" x14ac:dyDescent="0.3">
      <c r="A1508" s="25" t="s">
        <v>3193</v>
      </c>
      <c r="B1508" s="26" t="s">
        <v>3186</v>
      </c>
      <c r="C1508" s="26" t="s">
        <v>35</v>
      </c>
      <c r="D1508" s="26">
        <v>1</v>
      </c>
      <c r="E1508" s="27">
        <v>0</v>
      </c>
      <c r="F1508" s="28">
        <v>35.57</v>
      </c>
      <c r="G1508" s="27">
        <v>2.7667505460786802E-4</v>
      </c>
      <c r="H1508" s="26">
        <v>2</v>
      </c>
      <c r="I1508" s="90" t="s">
        <v>8219</v>
      </c>
      <c r="J1508" s="94" t="s">
        <v>9737</v>
      </c>
      <c r="K1508" s="94" t="s">
        <v>11257</v>
      </c>
      <c r="L1508" s="29" t="s">
        <v>12775</v>
      </c>
      <c r="M1508" s="30">
        <v>1</v>
      </c>
    </row>
    <row r="1509" spans="1:13" ht="24.9" customHeight="1" x14ac:dyDescent="0.3">
      <c r="A1509" s="25" t="s">
        <v>4294</v>
      </c>
      <c r="B1509" s="26" t="s">
        <v>4287</v>
      </c>
      <c r="C1509" s="26" t="s">
        <v>38</v>
      </c>
      <c r="D1509" s="26">
        <v>1</v>
      </c>
      <c r="E1509" s="27">
        <v>1.2999999999999999E-2</v>
      </c>
      <c r="F1509" s="28">
        <v>23.73</v>
      </c>
      <c r="G1509" s="27">
        <v>8.0492163549412792E-3</v>
      </c>
      <c r="H1509" s="26">
        <v>2</v>
      </c>
      <c r="I1509" s="90" t="s">
        <v>7771</v>
      </c>
      <c r="J1509" s="94" t="s">
        <v>9289</v>
      </c>
      <c r="K1509" s="94" t="s">
        <v>10809</v>
      </c>
      <c r="L1509" s="29" t="s">
        <v>12327</v>
      </c>
      <c r="M1509" s="30">
        <v>1</v>
      </c>
    </row>
    <row r="1510" spans="1:13" ht="24.9" customHeight="1" x14ac:dyDescent="0.3">
      <c r="A1510" s="25" t="s">
        <v>2856</v>
      </c>
      <c r="B1510" s="26" t="s">
        <v>2855</v>
      </c>
      <c r="C1510" s="26" t="s">
        <v>35</v>
      </c>
      <c r="D1510" s="26">
        <v>1</v>
      </c>
      <c r="E1510" s="27">
        <v>0</v>
      </c>
      <c r="F1510" s="28">
        <v>52.02</v>
      </c>
      <c r="G1510" s="27">
        <v>8.1647586645731297E-6</v>
      </c>
      <c r="H1510" s="26">
        <v>2</v>
      </c>
      <c r="I1510" s="90" t="s">
        <v>8611</v>
      </c>
      <c r="J1510" s="94" t="s">
        <v>10130</v>
      </c>
      <c r="K1510" s="94" t="s">
        <v>11649</v>
      </c>
      <c r="L1510" s="29" t="s">
        <v>13168</v>
      </c>
      <c r="M1510" s="30">
        <v>1</v>
      </c>
    </row>
    <row r="1511" spans="1:13" ht="24.9" customHeight="1" x14ac:dyDescent="0.3">
      <c r="A1511" s="25" t="s">
        <v>1615</v>
      </c>
      <c r="B1511" s="26" t="s">
        <v>1597</v>
      </c>
      <c r="C1511" s="26" t="s">
        <v>38</v>
      </c>
      <c r="D1511" s="26">
        <v>1</v>
      </c>
      <c r="E1511" s="27">
        <v>4.0000000000000001E-3</v>
      </c>
      <c r="F1511" s="28">
        <v>15.95</v>
      </c>
      <c r="G1511" s="27">
        <v>2.5349535413735198E-2</v>
      </c>
      <c r="H1511" s="26">
        <v>2</v>
      </c>
      <c r="I1511" s="90" t="s">
        <v>7465</v>
      </c>
      <c r="J1511" s="94" t="s">
        <v>8983</v>
      </c>
      <c r="K1511" s="94" t="s">
        <v>10503</v>
      </c>
      <c r="L1511" s="29" t="s">
        <v>12021</v>
      </c>
      <c r="M1511" s="30">
        <v>1</v>
      </c>
    </row>
    <row r="1512" spans="1:13" ht="24.9" customHeight="1" x14ac:dyDescent="0.3">
      <c r="A1512" s="25" t="s">
        <v>4991</v>
      </c>
      <c r="B1512" s="26" t="s">
        <v>4990</v>
      </c>
      <c r="C1512" s="26" t="s">
        <v>35</v>
      </c>
      <c r="D1512" s="26">
        <v>1</v>
      </c>
      <c r="E1512" s="27">
        <v>0</v>
      </c>
      <c r="F1512" s="28">
        <v>39.82</v>
      </c>
      <c r="G1512" s="27">
        <v>1.03984834355185E-4</v>
      </c>
      <c r="H1512" s="26">
        <v>2</v>
      </c>
      <c r="I1512" s="90" t="s">
        <v>8337</v>
      </c>
      <c r="J1512" s="94" t="s">
        <v>9855</v>
      </c>
      <c r="K1512" s="94" t="s">
        <v>11375</v>
      </c>
      <c r="L1512" s="29" t="s">
        <v>12893</v>
      </c>
      <c r="M1512" s="30">
        <v>1</v>
      </c>
    </row>
    <row r="1513" spans="1:13" ht="24.9" customHeight="1" x14ac:dyDescent="0.3">
      <c r="A1513" s="25" t="s">
        <v>5624</v>
      </c>
      <c r="B1513" s="26" t="s">
        <v>5622</v>
      </c>
      <c r="C1513" s="26" t="s">
        <v>56</v>
      </c>
      <c r="D1513" s="26">
        <v>1</v>
      </c>
      <c r="E1513" s="27">
        <v>0</v>
      </c>
      <c r="F1513" s="28">
        <v>22.71</v>
      </c>
      <c r="G1513" s="27">
        <v>8.0369498627001195E-3</v>
      </c>
      <c r="H1513" s="26">
        <v>2</v>
      </c>
      <c r="I1513" s="90" t="s">
        <v>7728</v>
      </c>
      <c r="J1513" s="94" t="s">
        <v>9246</v>
      </c>
      <c r="K1513" s="94" t="s">
        <v>10766</v>
      </c>
      <c r="L1513" s="29" t="s">
        <v>12284</v>
      </c>
      <c r="M1513" s="30">
        <v>1</v>
      </c>
    </row>
    <row r="1514" spans="1:13" ht="24.9" customHeight="1" x14ac:dyDescent="0.3">
      <c r="A1514" s="25" t="s">
        <v>2934</v>
      </c>
      <c r="B1514" s="26" t="s">
        <v>2921</v>
      </c>
      <c r="C1514" s="26" t="s">
        <v>32</v>
      </c>
      <c r="D1514" s="26">
        <v>1</v>
      </c>
      <c r="E1514" s="27">
        <v>0</v>
      </c>
      <c r="F1514" s="28">
        <v>65.849999999999994</v>
      </c>
      <c r="G1514" s="27">
        <v>2.9901834976400702E-7</v>
      </c>
      <c r="H1514" s="26">
        <v>2</v>
      </c>
      <c r="I1514" s="90" t="s">
        <v>8804</v>
      </c>
      <c r="J1514" s="94" t="s">
        <v>10324</v>
      </c>
      <c r="K1514" s="94" t="s">
        <v>11842</v>
      </c>
      <c r="L1514" s="29" t="s">
        <v>13362</v>
      </c>
      <c r="M1514" s="30">
        <v>1</v>
      </c>
    </row>
    <row r="1515" spans="1:13" ht="24.9" customHeight="1" x14ac:dyDescent="0.3">
      <c r="A1515" s="25" t="s">
        <v>4309</v>
      </c>
      <c r="B1515" s="26" t="s">
        <v>4307</v>
      </c>
      <c r="C1515" s="26" t="s">
        <v>4314</v>
      </c>
      <c r="D1515" s="26">
        <v>1</v>
      </c>
      <c r="E1515" s="27">
        <v>0</v>
      </c>
      <c r="F1515" s="28">
        <v>27.3</v>
      </c>
      <c r="G1515" s="27">
        <v>1.8576761454858601E-3</v>
      </c>
      <c r="H1515" s="26">
        <v>2</v>
      </c>
      <c r="I1515" s="90" t="s">
        <v>7902</v>
      </c>
      <c r="J1515" s="94" t="s">
        <v>9420</v>
      </c>
      <c r="K1515" s="94" t="s">
        <v>10940</v>
      </c>
      <c r="L1515" s="29" t="s">
        <v>12458</v>
      </c>
      <c r="M1515" s="30">
        <v>1</v>
      </c>
    </row>
    <row r="1516" spans="1:13" ht="24.9" customHeight="1" x14ac:dyDescent="0.3">
      <c r="A1516" s="25" t="s">
        <v>6275</v>
      </c>
      <c r="B1516" s="26" t="s">
        <v>6273</v>
      </c>
      <c r="C1516" s="26" t="s">
        <v>56</v>
      </c>
      <c r="D1516" s="26">
        <v>1</v>
      </c>
      <c r="E1516" s="27">
        <v>0</v>
      </c>
      <c r="F1516" s="28">
        <v>41.77</v>
      </c>
      <c r="G1516" s="27">
        <v>6.6369722886486904E-5</v>
      </c>
      <c r="H1516" s="26">
        <v>2</v>
      </c>
      <c r="I1516" s="90" t="s">
        <v>8387</v>
      </c>
      <c r="J1516" s="94" t="s">
        <v>9905</v>
      </c>
      <c r="K1516" s="94" t="s">
        <v>11425</v>
      </c>
      <c r="L1516" s="29" t="s">
        <v>12943</v>
      </c>
      <c r="M1516" s="30">
        <v>1</v>
      </c>
    </row>
    <row r="1517" spans="1:13" ht="24.9" customHeight="1" x14ac:dyDescent="0.3">
      <c r="A1517" s="25" t="s">
        <v>581</v>
      </c>
      <c r="B1517" s="26" t="s">
        <v>579</v>
      </c>
      <c r="C1517" s="26" t="s">
        <v>56</v>
      </c>
      <c r="D1517" s="26">
        <v>1</v>
      </c>
      <c r="E1517" s="27">
        <v>1E-3</v>
      </c>
      <c r="F1517" s="28">
        <v>37.39</v>
      </c>
      <c r="G1517" s="27">
        <v>1.8195751806360401E-4</v>
      </c>
      <c r="H1517" s="26">
        <v>2</v>
      </c>
      <c r="I1517" s="90" t="s">
        <v>8261</v>
      </c>
      <c r="J1517" s="94" t="s">
        <v>9779</v>
      </c>
      <c r="K1517" s="94" t="s">
        <v>11299</v>
      </c>
      <c r="L1517" s="29" t="s">
        <v>12817</v>
      </c>
      <c r="M1517" s="30">
        <v>1</v>
      </c>
    </row>
    <row r="1518" spans="1:13" ht="24.9" customHeight="1" x14ac:dyDescent="0.3">
      <c r="A1518" s="25" t="s">
        <v>779</v>
      </c>
      <c r="B1518" s="26" t="s">
        <v>770</v>
      </c>
      <c r="C1518" s="26" t="s">
        <v>35</v>
      </c>
      <c r="D1518" s="26">
        <v>1</v>
      </c>
      <c r="E1518" s="27">
        <v>0</v>
      </c>
      <c r="F1518" s="28">
        <v>57.18</v>
      </c>
      <c r="G1518" s="27">
        <v>2.48853270252741E-6</v>
      </c>
      <c r="H1518" s="26">
        <v>2</v>
      </c>
      <c r="I1518" s="90" t="s">
        <v>8698</v>
      </c>
      <c r="J1518" s="94" t="s">
        <v>10217</v>
      </c>
      <c r="K1518" s="94" t="s">
        <v>11736</v>
      </c>
      <c r="L1518" s="29" t="s">
        <v>13255</v>
      </c>
      <c r="M1518" s="30">
        <v>1</v>
      </c>
    </row>
    <row r="1519" spans="1:13" ht="24.9" customHeight="1" x14ac:dyDescent="0.3">
      <c r="A1519" s="25" t="s">
        <v>6523</v>
      </c>
      <c r="B1519" s="26" t="s">
        <v>6521</v>
      </c>
      <c r="C1519" s="26" t="s">
        <v>20</v>
      </c>
      <c r="D1519" s="26">
        <v>1</v>
      </c>
      <c r="E1519" s="27">
        <v>0</v>
      </c>
      <c r="F1519" s="28">
        <v>64.12</v>
      </c>
      <c r="G1519" s="27">
        <v>4.2598340941377801E-7</v>
      </c>
      <c r="H1519" s="26">
        <v>2</v>
      </c>
      <c r="I1519" s="90" t="s">
        <v>8781</v>
      </c>
      <c r="J1519" s="94" t="s">
        <v>10301</v>
      </c>
      <c r="K1519" s="94" t="s">
        <v>11819</v>
      </c>
      <c r="L1519" s="29" t="s">
        <v>13339</v>
      </c>
      <c r="M1519" s="30">
        <v>1</v>
      </c>
    </row>
    <row r="1520" spans="1:13" ht="24.9" customHeight="1" x14ac:dyDescent="0.3">
      <c r="A1520" s="25" t="s">
        <v>6530</v>
      </c>
      <c r="B1520" s="26" t="s">
        <v>6528</v>
      </c>
      <c r="C1520" s="26" t="s">
        <v>371</v>
      </c>
      <c r="D1520" s="26">
        <v>1</v>
      </c>
      <c r="E1520" s="27">
        <v>0</v>
      </c>
      <c r="F1520" s="28">
        <v>87.06</v>
      </c>
      <c r="G1520" s="27">
        <v>2.9518294345602702E-9</v>
      </c>
      <c r="H1520" s="26">
        <v>2</v>
      </c>
      <c r="I1520" s="90" t="s">
        <v>8923</v>
      </c>
      <c r="J1520" s="94" t="s">
        <v>10443</v>
      </c>
      <c r="K1520" s="94" t="s">
        <v>11961</v>
      </c>
      <c r="L1520" s="29" t="s">
        <v>13481</v>
      </c>
      <c r="M1520" s="30">
        <v>1</v>
      </c>
    </row>
    <row r="1521" spans="1:13" ht="24.9" customHeight="1" x14ac:dyDescent="0.3">
      <c r="A1521" s="25" t="s">
        <v>4536</v>
      </c>
      <c r="B1521" s="26" t="s">
        <v>4529</v>
      </c>
      <c r="C1521" s="26" t="s">
        <v>333</v>
      </c>
      <c r="D1521" s="26">
        <v>1</v>
      </c>
      <c r="E1521" s="27">
        <v>0</v>
      </c>
      <c r="F1521" s="28">
        <v>47.62</v>
      </c>
      <c r="G1521" s="27">
        <v>2.76770617474417E-5</v>
      </c>
      <c r="H1521" s="26">
        <v>2</v>
      </c>
      <c r="I1521" s="90" t="s">
        <v>8506</v>
      </c>
      <c r="J1521" s="94" t="s">
        <v>10024</v>
      </c>
      <c r="K1521" s="94" t="s">
        <v>11544</v>
      </c>
      <c r="L1521" s="29" t="s">
        <v>13062</v>
      </c>
      <c r="M1521" s="30">
        <v>1</v>
      </c>
    </row>
    <row r="1522" spans="1:13" ht="24.9" customHeight="1" x14ac:dyDescent="0.3">
      <c r="A1522" s="25" t="s">
        <v>4702</v>
      </c>
      <c r="B1522" s="26" t="s">
        <v>4698</v>
      </c>
      <c r="C1522" s="26" t="s">
        <v>56</v>
      </c>
      <c r="D1522" s="26">
        <v>1</v>
      </c>
      <c r="E1522" s="27">
        <v>1E-3</v>
      </c>
      <c r="F1522" s="28">
        <v>23.26</v>
      </c>
      <c r="G1522" s="27">
        <v>4.7206304126359098E-3</v>
      </c>
      <c r="H1522" s="26">
        <v>2</v>
      </c>
      <c r="I1522" s="90" t="s">
        <v>7750</v>
      </c>
      <c r="J1522" s="94" t="s">
        <v>9268</v>
      </c>
      <c r="K1522" s="94" t="s">
        <v>10788</v>
      </c>
      <c r="L1522" s="29" t="s">
        <v>12306</v>
      </c>
      <c r="M1522" s="30">
        <v>1</v>
      </c>
    </row>
    <row r="1523" spans="1:13" ht="24.9" customHeight="1" x14ac:dyDescent="0.3">
      <c r="A1523" s="41" t="s">
        <v>7153</v>
      </c>
      <c r="B1523" s="42" t="s">
        <v>7143</v>
      </c>
      <c r="C1523" s="42" t="s">
        <v>38</v>
      </c>
      <c r="D1523" s="42">
        <v>1</v>
      </c>
      <c r="E1523" s="43">
        <v>0</v>
      </c>
      <c r="F1523" s="44">
        <v>42.05</v>
      </c>
      <c r="G1523" s="43">
        <v>9.6678899499775105E-5</v>
      </c>
      <c r="H1523" s="42">
        <v>2</v>
      </c>
      <c r="I1523" s="93" t="s">
        <v>8391</v>
      </c>
      <c r="J1523" s="97" t="s">
        <v>9909</v>
      </c>
      <c r="K1523" s="97" t="s">
        <v>11429</v>
      </c>
      <c r="L1523" s="45" t="s">
        <v>12947</v>
      </c>
      <c r="M1523" s="46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AC7A-0D37-4510-A51F-F9A2535A5482}">
  <dimension ref="A1:M1105"/>
  <sheetViews>
    <sheetView workbookViewId="0"/>
  </sheetViews>
  <sheetFormatPr baseColWidth="10" defaultColWidth="11.44140625" defaultRowHeight="24.9" customHeight="1" x14ac:dyDescent="0.3"/>
  <cols>
    <col min="1" max="1" width="19.6640625" style="9" customWidth="1"/>
    <col min="2" max="2" width="14.109375" style="9" customWidth="1"/>
    <col min="3" max="3" width="30.5546875" style="9" customWidth="1"/>
    <col min="4" max="8" width="11.44140625" style="9" customWidth="1"/>
    <col min="9" max="9" width="15.33203125" style="9" customWidth="1"/>
    <col min="10" max="10" width="16.109375" style="9" customWidth="1"/>
    <col min="11" max="11" width="14.6640625" style="9" customWidth="1"/>
    <col min="12" max="12" width="14.5546875" style="9" customWidth="1"/>
    <col min="13" max="14" width="11.44140625" style="9" customWidth="1"/>
    <col min="15" max="16384" width="11.44140625" style="9"/>
  </cols>
  <sheetData>
    <row r="1" spans="1:13" ht="24.9" customHeight="1" x14ac:dyDescent="0.3">
      <c r="A1" s="76" t="s">
        <v>18218</v>
      </c>
    </row>
    <row r="3" spans="1:13" s="11" customFormat="1" ht="24.9" customHeight="1" x14ac:dyDescent="0.3">
      <c r="A3" s="10" t="s">
        <v>7254</v>
      </c>
      <c r="B3" s="10" t="s">
        <v>7258</v>
      </c>
      <c r="C3" s="10" t="s">
        <v>1</v>
      </c>
      <c r="D3" s="10" t="s">
        <v>2</v>
      </c>
      <c r="E3" s="10" t="s">
        <v>7255</v>
      </c>
      <c r="F3" s="10" t="s">
        <v>3</v>
      </c>
      <c r="G3" s="10" t="s">
        <v>7256</v>
      </c>
      <c r="H3" s="10" t="s">
        <v>4</v>
      </c>
      <c r="I3" s="10" t="s">
        <v>5</v>
      </c>
      <c r="J3" s="10" t="s">
        <v>6</v>
      </c>
      <c r="K3" s="10" t="s">
        <v>7</v>
      </c>
      <c r="L3" s="10" t="s">
        <v>8</v>
      </c>
      <c r="M3" s="10" t="s">
        <v>9</v>
      </c>
    </row>
    <row r="4" spans="1:13" ht="24.9" customHeight="1" x14ac:dyDescent="0.3">
      <c r="A4" s="12" t="s">
        <v>4911</v>
      </c>
      <c r="B4" s="13" t="s">
        <v>4909</v>
      </c>
      <c r="C4" s="13" t="s">
        <v>720</v>
      </c>
      <c r="D4" s="13">
        <v>1</v>
      </c>
      <c r="E4" s="14">
        <v>0</v>
      </c>
      <c r="F4" s="15">
        <v>43.2</v>
      </c>
      <c r="G4" s="14">
        <v>4.7749629301071702E-5</v>
      </c>
      <c r="H4" s="13">
        <v>2</v>
      </c>
      <c r="I4" s="16" t="s">
        <v>13506</v>
      </c>
      <c r="J4" s="17" t="s">
        <v>14607</v>
      </c>
      <c r="K4" s="16" t="s">
        <v>15706</v>
      </c>
      <c r="L4" s="18" t="s">
        <v>16806</v>
      </c>
      <c r="M4" s="19">
        <v>1</v>
      </c>
    </row>
    <row r="5" spans="1:13" ht="24.9" customHeight="1" x14ac:dyDescent="0.3">
      <c r="A5" s="12" t="s">
        <v>5564</v>
      </c>
      <c r="B5" s="13" t="s">
        <v>5563</v>
      </c>
      <c r="C5" s="13" t="s">
        <v>244</v>
      </c>
      <c r="D5" s="13">
        <v>1</v>
      </c>
      <c r="E5" s="14">
        <v>1E-3</v>
      </c>
      <c r="F5" s="15">
        <v>44.91</v>
      </c>
      <c r="G5" s="14">
        <v>3.2208463275758902E-5</v>
      </c>
      <c r="H5" s="13">
        <v>2</v>
      </c>
      <c r="I5" s="16" t="s">
        <v>13507</v>
      </c>
      <c r="J5" s="17" t="s">
        <v>14608</v>
      </c>
      <c r="K5" s="16" t="s">
        <v>15707</v>
      </c>
      <c r="L5" s="18" t="s">
        <v>16807</v>
      </c>
      <c r="M5" s="19">
        <v>1</v>
      </c>
    </row>
    <row r="6" spans="1:13" ht="24.9" customHeight="1" x14ac:dyDescent="0.3">
      <c r="A6" s="12" t="s">
        <v>3527</v>
      </c>
      <c r="B6" s="13" t="s">
        <v>3525</v>
      </c>
      <c r="C6" s="13" t="s">
        <v>83</v>
      </c>
      <c r="D6" s="13">
        <v>1</v>
      </c>
      <c r="E6" s="14">
        <v>0</v>
      </c>
      <c r="F6" s="15">
        <v>19.91</v>
      </c>
      <c r="G6" s="14">
        <v>1.9908319932299801E-2</v>
      </c>
      <c r="H6" s="13">
        <v>3</v>
      </c>
      <c r="I6" s="16" t="s">
        <v>13508</v>
      </c>
      <c r="J6" s="17" t="s">
        <v>14609</v>
      </c>
      <c r="K6" s="16" t="s">
        <v>15708</v>
      </c>
      <c r="L6" s="18" t="s">
        <v>16808</v>
      </c>
      <c r="M6" s="19">
        <v>1</v>
      </c>
    </row>
    <row r="7" spans="1:13" ht="24.9" customHeight="1" x14ac:dyDescent="0.3">
      <c r="A7" s="12" t="s">
        <v>2484</v>
      </c>
      <c r="B7" s="13" t="s">
        <v>2477</v>
      </c>
      <c r="C7" s="13" t="s">
        <v>80</v>
      </c>
      <c r="D7" s="13">
        <v>1</v>
      </c>
      <c r="E7" s="14">
        <v>0</v>
      </c>
      <c r="F7" s="15">
        <v>39.549999999999997</v>
      </c>
      <c r="G7" s="14">
        <v>2.32926711205104E-4</v>
      </c>
      <c r="H7" s="13">
        <v>2</v>
      </c>
      <c r="I7" s="16" t="s">
        <v>13509</v>
      </c>
      <c r="J7" s="17" t="s">
        <v>14610</v>
      </c>
      <c r="K7" s="16" t="s">
        <v>15709</v>
      </c>
      <c r="L7" s="18" t="s">
        <v>16809</v>
      </c>
      <c r="M7" s="19">
        <v>1</v>
      </c>
    </row>
    <row r="8" spans="1:13" ht="24.9" customHeight="1" x14ac:dyDescent="0.3">
      <c r="A8" s="12" t="s">
        <v>6083</v>
      </c>
      <c r="B8" s="13" t="s">
        <v>6043</v>
      </c>
      <c r="C8" s="13" t="s">
        <v>3976</v>
      </c>
      <c r="D8" s="13">
        <v>1</v>
      </c>
      <c r="E8" s="14">
        <v>0</v>
      </c>
      <c r="F8" s="15">
        <v>64.540000000000006</v>
      </c>
      <c r="G8" s="14">
        <v>3.5072764920998499E-7</v>
      </c>
      <c r="H8" s="13">
        <v>2</v>
      </c>
      <c r="I8" s="16" t="s">
        <v>13510</v>
      </c>
      <c r="J8" s="17" t="s">
        <v>14611</v>
      </c>
      <c r="K8" s="16" t="s">
        <v>15710</v>
      </c>
      <c r="L8" s="18" t="s">
        <v>16810</v>
      </c>
      <c r="M8" s="19">
        <v>1</v>
      </c>
    </row>
    <row r="9" spans="1:13" ht="24.9" customHeight="1" x14ac:dyDescent="0.3">
      <c r="A9" s="12" t="s">
        <v>4526</v>
      </c>
      <c r="B9" s="13" t="s">
        <v>4525</v>
      </c>
      <c r="C9" s="13" t="s">
        <v>425</v>
      </c>
      <c r="D9" s="13">
        <v>1</v>
      </c>
      <c r="E9" s="14">
        <v>2.5999999999999999E-2</v>
      </c>
      <c r="F9" s="15">
        <v>20.58</v>
      </c>
      <c r="G9" s="14">
        <v>1.5749707954093899E-2</v>
      </c>
      <c r="H9" s="13">
        <v>2</v>
      </c>
      <c r="I9" s="16" t="s">
        <v>13511</v>
      </c>
      <c r="J9" s="17" t="s">
        <v>14612</v>
      </c>
      <c r="K9" s="16" t="s">
        <v>15711</v>
      </c>
      <c r="L9" s="18" t="s">
        <v>16811</v>
      </c>
      <c r="M9" s="19">
        <v>1</v>
      </c>
    </row>
    <row r="10" spans="1:13" ht="24.9" customHeight="1" x14ac:dyDescent="0.3">
      <c r="A10" s="12" t="s">
        <v>2620</v>
      </c>
      <c r="B10" s="13" t="s">
        <v>2614</v>
      </c>
      <c r="C10" s="13" t="s">
        <v>47</v>
      </c>
      <c r="D10" s="13">
        <v>1</v>
      </c>
      <c r="E10" s="14">
        <v>1E-3</v>
      </c>
      <c r="F10" s="15">
        <v>34.64</v>
      </c>
      <c r="G10" s="14">
        <v>4.1226953747985001E-4</v>
      </c>
      <c r="H10" s="13">
        <v>2</v>
      </c>
      <c r="I10" s="16" t="s">
        <v>13512</v>
      </c>
      <c r="J10" s="17" t="s">
        <v>14613</v>
      </c>
      <c r="K10" s="16" t="s">
        <v>15712</v>
      </c>
      <c r="L10" s="18" t="s">
        <v>16812</v>
      </c>
      <c r="M10" s="19">
        <v>1</v>
      </c>
    </row>
    <row r="11" spans="1:13" ht="24.9" customHeight="1" x14ac:dyDescent="0.3">
      <c r="A11" s="12" t="s">
        <v>3222</v>
      </c>
      <c r="B11" s="13" t="s">
        <v>3220</v>
      </c>
      <c r="C11" s="13" t="s">
        <v>103</v>
      </c>
      <c r="D11" s="13">
        <v>1</v>
      </c>
      <c r="E11" s="14">
        <v>0</v>
      </c>
      <c r="F11" s="15">
        <v>37.97</v>
      </c>
      <c r="G11" s="14">
        <v>1.6756731045985699E-4</v>
      </c>
      <c r="H11" s="13">
        <v>2</v>
      </c>
      <c r="I11" s="16" t="s">
        <v>13513</v>
      </c>
      <c r="J11" s="17" t="s">
        <v>14614</v>
      </c>
      <c r="K11" s="16" t="s">
        <v>15713</v>
      </c>
      <c r="L11" s="18" t="s">
        <v>16813</v>
      </c>
      <c r="M11" s="19">
        <v>1</v>
      </c>
    </row>
    <row r="12" spans="1:13" ht="24.9" customHeight="1" x14ac:dyDescent="0.3">
      <c r="A12" s="12" t="s">
        <v>267</v>
      </c>
      <c r="B12" s="13" t="s">
        <v>266</v>
      </c>
      <c r="C12" s="13" t="s">
        <v>80</v>
      </c>
      <c r="D12" s="13">
        <v>1</v>
      </c>
      <c r="E12" s="14">
        <v>0</v>
      </c>
      <c r="F12" s="15">
        <v>20.260000000000002</v>
      </c>
      <c r="G12" s="14">
        <v>1.7895902333934E-2</v>
      </c>
      <c r="H12" s="13">
        <v>2</v>
      </c>
      <c r="I12" s="16" t="s">
        <v>13514</v>
      </c>
      <c r="J12" s="17" t="s">
        <v>14615</v>
      </c>
      <c r="K12" s="16" t="s">
        <v>15714</v>
      </c>
      <c r="L12" s="18" t="s">
        <v>16814</v>
      </c>
      <c r="M12" s="19">
        <v>1</v>
      </c>
    </row>
    <row r="13" spans="1:13" ht="24.9" customHeight="1" x14ac:dyDescent="0.3">
      <c r="A13" s="12" t="s">
        <v>5045</v>
      </c>
      <c r="B13" s="13" t="s">
        <v>5037</v>
      </c>
      <c r="C13" s="13" t="s">
        <v>29</v>
      </c>
      <c r="D13" s="13">
        <v>1</v>
      </c>
      <c r="E13" s="14">
        <v>2E-3</v>
      </c>
      <c r="F13" s="15">
        <v>28.85</v>
      </c>
      <c r="G13" s="14">
        <v>1.30007978158264E-3</v>
      </c>
      <c r="H13" s="13">
        <v>2</v>
      </c>
      <c r="I13" s="16" t="s">
        <v>7659</v>
      </c>
      <c r="J13" s="17" t="s">
        <v>14616</v>
      </c>
      <c r="K13" s="16" t="s">
        <v>10697</v>
      </c>
      <c r="L13" s="18" t="s">
        <v>16815</v>
      </c>
      <c r="M13" s="19">
        <v>1</v>
      </c>
    </row>
    <row r="14" spans="1:13" ht="24.9" customHeight="1" x14ac:dyDescent="0.3">
      <c r="A14" s="12" t="s">
        <v>4981</v>
      </c>
      <c r="B14" s="13" t="s">
        <v>4980</v>
      </c>
      <c r="C14" s="13" t="s">
        <v>526</v>
      </c>
      <c r="D14" s="13">
        <v>1</v>
      </c>
      <c r="E14" s="14">
        <v>0</v>
      </c>
      <c r="F14" s="15">
        <v>87.56</v>
      </c>
      <c r="G14" s="14">
        <v>2.4554327025784701E-9</v>
      </c>
      <c r="H14" s="13">
        <v>2</v>
      </c>
      <c r="I14" s="16" t="s">
        <v>13515</v>
      </c>
      <c r="J14" s="17" t="s">
        <v>14617</v>
      </c>
      <c r="K14" s="16" t="s">
        <v>15715</v>
      </c>
      <c r="L14" s="18" t="s">
        <v>16816</v>
      </c>
      <c r="M14" s="19">
        <v>1</v>
      </c>
    </row>
    <row r="15" spans="1:13" ht="24.9" customHeight="1" x14ac:dyDescent="0.3">
      <c r="A15" s="12" t="s">
        <v>435</v>
      </c>
      <c r="B15" s="13" t="s">
        <v>419</v>
      </c>
      <c r="C15" s="13" t="s">
        <v>219</v>
      </c>
      <c r="D15" s="13">
        <v>1</v>
      </c>
      <c r="E15" s="14">
        <v>0</v>
      </c>
      <c r="F15" s="15">
        <v>40.44</v>
      </c>
      <c r="G15" s="14">
        <v>1.5362041053279101E-4</v>
      </c>
      <c r="H15" s="13">
        <v>2</v>
      </c>
      <c r="I15" s="16" t="s">
        <v>13516</v>
      </c>
      <c r="J15" s="17" t="s">
        <v>14618</v>
      </c>
      <c r="K15" s="16" t="s">
        <v>15716</v>
      </c>
      <c r="L15" s="18" t="s">
        <v>16817</v>
      </c>
      <c r="M15" s="19">
        <v>1</v>
      </c>
    </row>
    <row r="16" spans="1:13" ht="24.9" customHeight="1" x14ac:dyDescent="0.3">
      <c r="A16" s="12" t="s">
        <v>6450</v>
      </c>
      <c r="B16" s="13" t="s">
        <v>6442</v>
      </c>
      <c r="C16" s="13" t="s">
        <v>720</v>
      </c>
      <c r="D16" s="13">
        <v>1</v>
      </c>
      <c r="E16" s="14">
        <v>0</v>
      </c>
      <c r="F16" s="15">
        <v>36.29</v>
      </c>
      <c r="G16" s="14">
        <v>3.1720043081452198E-4</v>
      </c>
      <c r="H16" s="13">
        <v>2</v>
      </c>
      <c r="I16" s="16" t="s">
        <v>13517</v>
      </c>
      <c r="J16" s="17" t="s">
        <v>14619</v>
      </c>
      <c r="K16" s="16" t="s">
        <v>15717</v>
      </c>
      <c r="L16" s="18" t="s">
        <v>16818</v>
      </c>
      <c r="M16" s="19">
        <v>1</v>
      </c>
    </row>
    <row r="17" spans="1:13" ht="24.9" customHeight="1" x14ac:dyDescent="0.3">
      <c r="A17" s="12" t="s">
        <v>2070</v>
      </c>
      <c r="B17" s="13" t="s">
        <v>2068</v>
      </c>
      <c r="C17" s="13" t="s">
        <v>80</v>
      </c>
      <c r="D17" s="13">
        <v>1</v>
      </c>
      <c r="E17" s="14">
        <v>4.0000000000000001E-3</v>
      </c>
      <c r="F17" s="15">
        <v>24.69</v>
      </c>
      <c r="G17" s="14">
        <v>4.9245664525609202E-3</v>
      </c>
      <c r="H17" s="13">
        <v>2</v>
      </c>
      <c r="I17" s="16" t="s">
        <v>13518</v>
      </c>
      <c r="J17" s="17" t="s">
        <v>14620</v>
      </c>
      <c r="K17" s="16" t="s">
        <v>15718</v>
      </c>
      <c r="L17" s="18" t="s">
        <v>16819</v>
      </c>
      <c r="M17" s="19">
        <v>1</v>
      </c>
    </row>
    <row r="18" spans="1:13" ht="24.9" customHeight="1" x14ac:dyDescent="0.3">
      <c r="A18" s="12" t="s">
        <v>870</v>
      </c>
      <c r="B18" s="13" t="s">
        <v>869</v>
      </c>
      <c r="C18" s="13" t="s">
        <v>244</v>
      </c>
      <c r="D18" s="13">
        <v>1</v>
      </c>
      <c r="E18" s="14">
        <v>1E-3</v>
      </c>
      <c r="F18" s="15">
        <v>40.409999999999997</v>
      </c>
      <c r="G18" s="14">
        <v>2.9572181360548201E-4</v>
      </c>
      <c r="H18" s="13">
        <v>2</v>
      </c>
      <c r="I18" s="16" t="s">
        <v>13519</v>
      </c>
      <c r="J18" s="17" t="s">
        <v>14621</v>
      </c>
      <c r="K18" s="16" t="s">
        <v>15719</v>
      </c>
      <c r="L18" s="18" t="s">
        <v>16820</v>
      </c>
      <c r="M18" s="19">
        <v>1</v>
      </c>
    </row>
    <row r="19" spans="1:13" ht="24.9" customHeight="1" x14ac:dyDescent="0.3">
      <c r="A19" s="12" t="s">
        <v>2281</v>
      </c>
      <c r="B19" s="13" t="s">
        <v>2280</v>
      </c>
      <c r="C19" s="13" t="s">
        <v>2286</v>
      </c>
      <c r="D19" s="13">
        <v>1</v>
      </c>
      <c r="E19" s="14">
        <v>3.5999999999999997E-2</v>
      </c>
      <c r="F19" s="15">
        <v>31.59</v>
      </c>
      <c r="G19" s="14">
        <v>9.0145354782153995E-4</v>
      </c>
      <c r="H19" s="13">
        <v>2</v>
      </c>
      <c r="I19" s="16" t="s">
        <v>13520</v>
      </c>
      <c r="J19" s="17" t="s">
        <v>14622</v>
      </c>
      <c r="K19" s="16" t="s">
        <v>15720</v>
      </c>
      <c r="L19" s="18" t="s">
        <v>16821</v>
      </c>
      <c r="M19" s="19">
        <v>2</v>
      </c>
    </row>
    <row r="20" spans="1:13" ht="24.9" customHeight="1" x14ac:dyDescent="0.3">
      <c r="A20" s="12" t="s">
        <v>805</v>
      </c>
      <c r="B20" s="13" t="s">
        <v>793</v>
      </c>
      <c r="C20" s="13" t="s">
        <v>425</v>
      </c>
      <c r="D20" s="13">
        <v>1</v>
      </c>
      <c r="E20" s="14">
        <v>0</v>
      </c>
      <c r="F20" s="15">
        <v>51.48</v>
      </c>
      <c r="G20" s="14">
        <v>7.0952876084454601E-6</v>
      </c>
      <c r="H20" s="13">
        <v>2</v>
      </c>
      <c r="I20" s="16" t="s">
        <v>13521</v>
      </c>
      <c r="J20" s="17" t="s">
        <v>14623</v>
      </c>
      <c r="K20" s="16" t="s">
        <v>15721</v>
      </c>
      <c r="L20" s="18" t="s">
        <v>16822</v>
      </c>
      <c r="M20" s="19">
        <v>1</v>
      </c>
    </row>
    <row r="21" spans="1:13" ht="24.9" customHeight="1" x14ac:dyDescent="0.3">
      <c r="A21" s="12" t="s">
        <v>2765</v>
      </c>
      <c r="B21" s="13" t="s">
        <v>2763</v>
      </c>
      <c r="C21" s="13" t="s">
        <v>80</v>
      </c>
      <c r="D21" s="13">
        <v>1</v>
      </c>
      <c r="E21" s="14">
        <v>0</v>
      </c>
      <c r="F21" s="15">
        <v>22.74</v>
      </c>
      <c r="G21" s="14">
        <v>1.0110056926069101E-2</v>
      </c>
      <c r="H21" s="13">
        <v>2</v>
      </c>
      <c r="I21" s="16" t="s">
        <v>13522</v>
      </c>
      <c r="J21" s="17" t="s">
        <v>14624</v>
      </c>
      <c r="K21" s="16" t="s">
        <v>15722</v>
      </c>
      <c r="L21" s="18" t="s">
        <v>16823</v>
      </c>
      <c r="M21" s="19">
        <v>1</v>
      </c>
    </row>
    <row r="22" spans="1:13" ht="24.9" customHeight="1" x14ac:dyDescent="0.3">
      <c r="A22" s="12" t="s">
        <v>1577</v>
      </c>
      <c r="B22" s="13" t="s">
        <v>1566</v>
      </c>
      <c r="C22" s="13" t="s">
        <v>428</v>
      </c>
      <c r="D22" s="13">
        <v>1</v>
      </c>
      <c r="E22" s="14">
        <v>0</v>
      </c>
      <c r="F22" s="15">
        <v>20.45</v>
      </c>
      <c r="G22" s="14">
        <v>1.48759237704983E-2</v>
      </c>
      <c r="H22" s="13">
        <v>2</v>
      </c>
      <c r="I22" s="16" t="s">
        <v>13523</v>
      </c>
      <c r="J22" s="17" t="s">
        <v>14625</v>
      </c>
      <c r="K22" s="16" t="s">
        <v>15723</v>
      </c>
      <c r="L22" s="18" t="s">
        <v>16824</v>
      </c>
      <c r="M22" s="19">
        <v>1</v>
      </c>
    </row>
    <row r="23" spans="1:13" ht="24.9" customHeight="1" x14ac:dyDescent="0.3">
      <c r="A23" s="12" t="s">
        <v>220</v>
      </c>
      <c r="B23" s="13" t="s">
        <v>212</v>
      </c>
      <c r="C23" s="13" t="s">
        <v>222</v>
      </c>
      <c r="D23" s="13">
        <v>1</v>
      </c>
      <c r="E23" s="14">
        <v>0</v>
      </c>
      <c r="F23" s="15">
        <v>30.24</v>
      </c>
      <c r="G23" s="14">
        <v>9.4399567454814704E-4</v>
      </c>
      <c r="H23" s="13">
        <v>3</v>
      </c>
      <c r="I23" s="16" t="s">
        <v>13524</v>
      </c>
      <c r="J23" s="17" t="s">
        <v>14626</v>
      </c>
      <c r="K23" s="16" t="s">
        <v>15724</v>
      </c>
      <c r="L23" s="18" t="s">
        <v>16825</v>
      </c>
      <c r="M23" s="19">
        <v>1</v>
      </c>
    </row>
    <row r="24" spans="1:13" ht="24.9" customHeight="1" x14ac:dyDescent="0.3">
      <c r="A24" s="12" t="s">
        <v>6148</v>
      </c>
      <c r="B24" s="13" t="s">
        <v>6146</v>
      </c>
      <c r="C24" s="13" t="s">
        <v>3976</v>
      </c>
      <c r="D24" s="13">
        <v>1</v>
      </c>
      <c r="E24" s="14">
        <v>0</v>
      </c>
      <c r="F24" s="15">
        <v>78.22</v>
      </c>
      <c r="G24" s="14">
        <v>1.8832588327334299E-8</v>
      </c>
      <c r="H24" s="13">
        <v>2</v>
      </c>
      <c r="I24" s="16" t="s">
        <v>13525</v>
      </c>
      <c r="J24" s="17" t="s">
        <v>14627</v>
      </c>
      <c r="K24" s="16" t="s">
        <v>15725</v>
      </c>
      <c r="L24" s="18" t="s">
        <v>16826</v>
      </c>
      <c r="M24" s="19">
        <v>1</v>
      </c>
    </row>
    <row r="25" spans="1:13" ht="24.9" customHeight="1" x14ac:dyDescent="0.3">
      <c r="A25" s="12" t="s">
        <v>6469</v>
      </c>
      <c r="B25" s="13" t="s">
        <v>6467</v>
      </c>
      <c r="C25" s="13" t="s">
        <v>425</v>
      </c>
      <c r="D25" s="13">
        <v>1</v>
      </c>
      <c r="E25" s="14">
        <v>0</v>
      </c>
      <c r="F25" s="15">
        <v>23.46</v>
      </c>
      <c r="G25" s="14">
        <v>4.4974879076501804E-3</v>
      </c>
      <c r="H25" s="13">
        <v>2</v>
      </c>
      <c r="I25" s="16" t="s">
        <v>13526</v>
      </c>
      <c r="J25" s="17" t="s">
        <v>14628</v>
      </c>
      <c r="K25" s="16" t="s">
        <v>15726</v>
      </c>
      <c r="L25" s="18" t="s">
        <v>16827</v>
      </c>
      <c r="M25" s="19">
        <v>1</v>
      </c>
    </row>
    <row r="26" spans="1:13" ht="24.9" customHeight="1" x14ac:dyDescent="0.3">
      <c r="A26" s="12" t="s">
        <v>6840</v>
      </c>
      <c r="B26" s="13" t="s">
        <v>6838</v>
      </c>
      <c r="C26" s="13" t="s">
        <v>720</v>
      </c>
      <c r="D26" s="13">
        <v>1</v>
      </c>
      <c r="E26" s="14">
        <v>0</v>
      </c>
      <c r="F26" s="15">
        <v>80.64</v>
      </c>
      <c r="G26" s="14">
        <v>1.5102124585922E-8</v>
      </c>
      <c r="H26" s="13">
        <v>2</v>
      </c>
      <c r="I26" s="16" t="s">
        <v>13527</v>
      </c>
      <c r="J26" s="17" t="s">
        <v>14629</v>
      </c>
      <c r="K26" s="16" t="s">
        <v>15727</v>
      </c>
      <c r="L26" s="18" t="s">
        <v>16828</v>
      </c>
      <c r="M26" s="19">
        <v>1</v>
      </c>
    </row>
    <row r="27" spans="1:13" ht="24.9" customHeight="1" x14ac:dyDescent="0.3">
      <c r="A27" s="12" t="s">
        <v>6688</v>
      </c>
      <c r="B27" s="13" t="s">
        <v>6686</v>
      </c>
      <c r="C27" s="13" t="s">
        <v>526</v>
      </c>
      <c r="D27" s="13">
        <v>1</v>
      </c>
      <c r="E27" s="14">
        <v>0</v>
      </c>
      <c r="F27" s="15">
        <v>42.24</v>
      </c>
      <c r="G27" s="14">
        <v>8.65701165546563E-5</v>
      </c>
      <c r="H27" s="13">
        <v>2</v>
      </c>
      <c r="I27" s="16" t="s">
        <v>13528</v>
      </c>
      <c r="J27" s="17" t="s">
        <v>14630</v>
      </c>
      <c r="K27" s="16" t="s">
        <v>15728</v>
      </c>
      <c r="L27" s="18" t="s">
        <v>16829</v>
      </c>
      <c r="M27" s="19">
        <v>1</v>
      </c>
    </row>
    <row r="28" spans="1:13" ht="24.9" customHeight="1" x14ac:dyDescent="0.3">
      <c r="A28" s="12" t="s">
        <v>3143</v>
      </c>
      <c r="B28" s="13" t="s">
        <v>3132</v>
      </c>
      <c r="C28" s="13" t="s">
        <v>244</v>
      </c>
      <c r="D28" s="13">
        <v>1</v>
      </c>
      <c r="E28" s="14">
        <v>1E-3</v>
      </c>
      <c r="F28" s="15">
        <v>48.04</v>
      </c>
      <c r="G28" s="14">
        <v>2.51258048693369E-5</v>
      </c>
      <c r="H28" s="13">
        <v>2</v>
      </c>
      <c r="I28" s="16" t="s">
        <v>13529</v>
      </c>
      <c r="J28" s="17" t="s">
        <v>14631</v>
      </c>
      <c r="K28" s="16" t="s">
        <v>15729</v>
      </c>
      <c r="L28" s="18" t="s">
        <v>16830</v>
      </c>
      <c r="M28" s="19">
        <v>1</v>
      </c>
    </row>
    <row r="29" spans="1:13" ht="24.9" customHeight="1" x14ac:dyDescent="0.3">
      <c r="A29" s="12" t="s">
        <v>2542</v>
      </c>
      <c r="B29" s="13" t="s">
        <v>2540</v>
      </c>
      <c r="C29" s="13" t="s">
        <v>2547</v>
      </c>
      <c r="D29" s="13">
        <v>1</v>
      </c>
      <c r="E29" s="14">
        <v>1E-3</v>
      </c>
      <c r="F29" s="15">
        <v>19.07</v>
      </c>
      <c r="G29" s="14">
        <v>1.2358620725080699E-2</v>
      </c>
      <c r="H29" s="13">
        <v>2</v>
      </c>
      <c r="I29" s="16" t="s">
        <v>13530</v>
      </c>
      <c r="J29" s="17" t="s">
        <v>14632</v>
      </c>
      <c r="K29" s="16" t="s">
        <v>15730</v>
      </c>
      <c r="L29" s="18" t="s">
        <v>16831</v>
      </c>
      <c r="M29" s="19">
        <v>1</v>
      </c>
    </row>
    <row r="30" spans="1:13" ht="24.9" customHeight="1" x14ac:dyDescent="0.3">
      <c r="A30" s="12" t="s">
        <v>2521</v>
      </c>
      <c r="B30" s="13" t="s">
        <v>2514</v>
      </c>
      <c r="C30" s="13" t="s">
        <v>80</v>
      </c>
      <c r="D30" s="13">
        <v>1</v>
      </c>
      <c r="E30" s="14">
        <v>0</v>
      </c>
      <c r="F30" s="15">
        <v>36</v>
      </c>
      <c r="G30" s="14">
        <v>3.3816500000000003E-4</v>
      </c>
      <c r="H30" s="13">
        <v>2</v>
      </c>
      <c r="I30" s="16" t="s">
        <v>13531</v>
      </c>
      <c r="J30" s="17" t="s">
        <v>14633</v>
      </c>
      <c r="K30" s="16" t="s">
        <v>15731</v>
      </c>
      <c r="L30" s="18" t="s">
        <v>16832</v>
      </c>
      <c r="M30" s="19">
        <v>1</v>
      </c>
    </row>
    <row r="31" spans="1:13" ht="24.9" customHeight="1" x14ac:dyDescent="0.3">
      <c r="A31" s="12" t="s">
        <v>2519</v>
      </c>
      <c r="B31" s="13" t="s">
        <v>2514</v>
      </c>
      <c r="C31" s="13" t="s">
        <v>425</v>
      </c>
      <c r="D31" s="13">
        <v>1</v>
      </c>
      <c r="E31" s="14">
        <v>0</v>
      </c>
      <c r="F31" s="15">
        <v>58</v>
      </c>
      <c r="G31" s="14">
        <v>2.92531E-6</v>
      </c>
      <c r="H31" s="13">
        <v>2</v>
      </c>
      <c r="I31" s="16" t="s">
        <v>13532</v>
      </c>
      <c r="J31" s="17" t="s">
        <v>14634</v>
      </c>
      <c r="K31" s="16" t="s">
        <v>15732</v>
      </c>
      <c r="L31" s="18" t="s">
        <v>16833</v>
      </c>
      <c r="M31" s="19">
        <v>1</v>
      </c>
    </row>
    <row r="32" spans="1:13" ht="24.9" customHeight="1" x14ac:dyDescent="0.3">
      <c r="A32" s="12" t="s">
        <v>6079</v>
      </c>
      <c r="B32" s="13" t="s">
        <v>6043</v>
      </c>
      <c r="C32" s="13" t="s">
        <v>219</v>
      </c>
      <c r="D32" s="13">
        <v>1</v>
      </c>
      <c r="E32" s="14">
        <v>0</v>
      </c>
      <c r="F32" s="15">
        <v>65.39</v>
      </c>
      <c r="G32" s="14">
        <v>2.8838323169612499E-7</v>
      </c>
      <c r="H32" s="13">
        <v>2</v>
      </c>
      <c r="I32" s="16" t="s">
        <v>13533</v>
      </c>
      <c r="J32" s="17" t="s">
        <v>14635</v>
      </c>
      <c r="K32" s="16" t="s">
        <v>15733</v>
      </c>
      <c r="L32" s="18" t="s">
        <v>16834</v>
      </c>
      <c r="M32" s="19">
        <v>1</v>
      </c>
    </row>
    <row r="33" spans="1:13" ht="24.9" customHeight="1" x14ac:dyDescent="0.3">
      <c r="A33" s="12" t="s">
        <v>2671</v>
      </c>
      <c r="B33" s="13" t="s">
        <v>2663</v>
      </c>
      <c r="C33" s="13" t="s">
        <v>425</v>
      </c>
      <c r="D33" s="13">
        <v>1</v>
      </c>
      <c r="E33" s="14">
        <v>0</v>
      </c>
      <c r="F33" s="15">
        <v>37.61</v>
      </c>
      <c r="G33" s="14">
        <v>1.9938745974172601E-4</v>
      </c>
      <c r="H33" s="13">
        <v>2</v>
      </c>
      <c r="I33" s="16" t="s">
        <v>13534</v>
      </c>
      <c r="J33" s="17" t="s">
        <v>14636</v>
      </c>
      <c r="K33" s="16" t="s">
        <v>15734</v>
      </c>
      <c r="L33" s="18" t="s">
        <v>16835</v>
      </c>
      <c r="M33" s="19">
        <v>1</v>
      </c>
    </row>
    <row r="34" spans="1:13" ht="24.9" customHeight="1" x14ac:dyDescent="0.3">
      <c r="A34" s="12" t="s">
        <v>1190</v>
      </c>
      <c r="B34" s="13" t="s">
        <v>1184</v>
      </c>
      <c r="C34" s="13" t="s">
        <v>29</v>
      </c>
      <c r="D34" s="13">
        <v>1</v>
      </c>
      <c r="E34" s="14">
        <v>0</v>
      </c>
      <c r="F34" s="15">
        <v>45.65</v>
      </c>
      <c r="G34" s="14">
        <v>6.8067532701947804E-5</v>
      </c>
      <c r="H34" s="13">
        <v>2</v>
      </c>
      <c r="I34" s="16" t="s">
        <v>13535</v>
      </c>
      <c r="J34" s="17" t="s">
        <v>14637</v>
      </c>
      <c r="K34" s="16" t="s">
        <v>15735</v>
      </c>
      <c r="L34" s="18" t="s">
        <v>16836</v>
      </c>
      <c r="M34" s="19">
        <v>1</v>
      </c>
    </row>
    <row r="35" spans="1:13" ht="24.9" customHeight="1" x14ac:dyDescent="0.3">
      <c r="A35" s="12" t="s">
        <v>6189</v>
      </c>
      <c r="B35" s="13" t="s">
        <v>6176</v>
      </c>
      <c r="C35" s="13" t="s">
        <v>29</v>
      </c>
      <c r="D35" s="13">
        <v>1</v>
      </c>
      <c r="E35" s="14">
        <v>1E-3</v>
      </c>
      <c r="F35" s="15">
        <v>36.17</v>
      </c>
      <c r="G35" s="14">
        <v>3.5024182099451602E-4</v>
      </c>
      <c r="H35" s="13">
        <v>2</v>
      </c>
      <c r="I35" s="16" t="s">
        <v>13536</v>
      </c>
      <c r="J35" s="17" t="s">
        <v>14638</v>
      </c>
      <c r="K35" s="16" t="s">
        <v>15736</v>
      </c>
      <c r="L35" s="18" t="s">
        <v>16837</v>
      </c>
      <c r="M35" s="19">
        <v>1</v>
      </c>
    </row>
    <row r="36" spans="1:13" ht="24.9" customHeight="1" x14ac:dyDescent="0.3">
      <c r="A36" s="12" t="s">
        <v>466</v>
      </c>
      <c r="B36" s="13" t="s">
        <v>458</v>
      </c>
      <c r="C36" s="13" t="s">
        <v>83</v>
      </c>
      <c r="D36" s="13">
        <v>1</v>
      </c>
      <c r="E36" s="14">
        <v>0</v>
      </c>
      <c r="F36" s="15">
        <v>83.84</v>
      </c>
      <c r="G36" s="14">
        <v>4.3369987708966898E-9</v>
      </c>
      <c r="H36" s="13">
        <v>2</v>
      </c>
      <c r="I36" s="16" t="s">
        <v>13537</v>
      </c>
      <c r="J36" s="17" t="s">
        <v>14639</v>
      </c>
      <c r="K36" s="16" t="s">
        <v>15737</v>
      </c>
      <c r="L36" s="18" t="s">
        <v>16838</v>
      </c>
      <c r="M36" s="19">
        <v>1</v>
      </c>
    </row>
    <row r="37" spans="1:13" ht="24.9" customHeight="1" x14ac:dyDescent="0.3">
      <c r="A37" s="12" t="s">
        <v>1038</v>
      </c>
      <c r="B37" s="13" t="s">
        <v>1019</v>
      </c>
      <c r="C37" s="13" t="s">
        <v>80</v>
      </c>
      <c r="D37" s="13">
        <v>1</v>
      </c>
      <c r="E37" s="14">
        <v>0</v>
      </c>
      <c r="F37" s="15">
        <v>41.74</v>
      </c>
      <c r="G37" s="14">
        <v>7.0337883988735294E-5</v>
      </c>
      <c r="H37" s="13">
        <v>2</v>
      </c>
      <c r="I37" s="16" t="s">
        <v>13538</v>
      </c>
      <c r="J37" s="17" t="s">
        <v>14640</v>
      </c>
      <c r="K37" s="16" t="s">
        <v>15738</v>
      </c>
      <c r="L37" s="18" t="s">
        <v>16839</v>
      </c>
      <c r="M37" s="19">
        <v>1</v>
      </c>
    </row>
    <row r="38" spans="1:13" ht="24.9" customHeight="1" x14ac:dyDescent="0.3">
      <c r="A38" s="12" t="s">
        <v>108</v>
      </c>
      <c r="B38" s="13" t="s">
        <v>107</v>
      </c>
      <c r="C38" s="13" t="s">
        <v>47</v>
      </c>
      <c r="D38" s="13">
        <v>1</v>
      </c>
      <c r="E38" s="14">
        <v>0</v>
      </c>
      <c r="F38" s="15">
        <v>34.82</v>
      </c>
      <c r="G38" s="14">
        <v>5.9329748191942397E-4</v>
      </c>
      <c r="H38" s="13">
        <v>2</v>
      </c>
      <c r="I38" s="16" t="s">
        <v>13539</v>
      </c>
      <c r="J38" s="17" t="s">
        <v>14641</v>
      </c>
      <c r="K38" s="16" t="s">
        <v>15739</v>
      </c>
      <c r="L38" s="18" t="s">
        <v>16840</v>
      </c>
      <c r="M38" s="19">
        <v>1</v>
      </c>
    </row>
    <row r="39" spans="1:13" ht="24.9" customHeight="1" x14ac:dyDescent="0.3">
      <c r="A39" s="12" t="s">
        <v>3043</v>
      </c>
      <c r="B39" s="13" t="s">
        <v>3041</v>
      </c>
      <c r="C39" s="13" t="s">
        <v>142</v>
      </c>
      <c r="D39" s="13">
        <v>1</v>
      </c>
      <c r="E39" s="14">
        <v>0</v>
      </c>
      <c r="F39" s="15">
        <v>39.28</v>
      </c>
      <c r="G39" s="14">
        <v>2.1835931759556999E-4</v>
      </c>
      <c r="H39" s="13">
        <v>3</v>
      </c>
      <c r="I39" s="16" t="s">
        <v>13540</v>
      </c>
      <c r="J39" s="17" t="s">
        <v>14642</v>
      </c>
      <c r="K39" s="16" t="s">
        <v>15740</v>
      </c>
      <c r="L39" s="18" t="s">
        <v>16841</v>
      </c>
      <c r="M39" s="19">
        <v>1</v>
      </c>
    </row>
    <row r="40" spans="1:13" ht="24.9" customHeight="1" x14ac:dyDescent="0.3">
      <c r="A40" s="12" t="s">
        <v>762</v>
      </c>
      <c r="B40" s="13" t="s">
        <v>761</v>
      </c>
      <c r="C40" s="13" t="s">
        <v>425</v>
      </c>
      <c r="D40" s="13">
        <v>1</v>
      </c>
      <c r="E40" s="14">
        <v>1E-3</v>
      </c>
      <c r="F40" s="15">
        <v>31.22</v>
      </c>
      <c r="G40" s="14">
        <v>1.35916600979778E-3</v>
      </c>
      <c r="H40" s="13">
        <v>2</v>
      </c>
      <c r="I40" s="16" t="s">
        <v>13541</v>
      </c>
      <c r="J40" s="17" t="s">
        <v>14643</v>
      </c>
      <c r="K40" s="16" t="s">
        <v>15741</v>
      </c>
      <c r="L40" s="18" t="s">
        <v>16842</v>
      </c>
      <c r="M40" s="19">
        <v>1</v>
      </c>
    </row>
    <row r="41" spans="1:13" ht="24.9" customHeight="1" x14ac:dyDescent="0.3">
      <c r="A41" s="12" t="s">
        <v>4599</v>
      </c>
      <c r="B41" s="13" t="s">
        <v>4597</v>
      </c>
      <c r="C41" s="13" t="s">
        <v>244</v>
      </c>
      <c r="D41" s="13">
        <v>1</v>
      </c>
      <c r="E41" s="14">
        <v>1E-3</v>
      </c>
      <c r="F41" s="15">
        <v>38.33</v>
      </c>
      <c r="G41" s="14">
        <v>3.45197675246309E-4</v>
      </c>
      <c r="H41" s="13">
        <v>2</v>
      </c>
      <c r="I41" s="16" t="s">
        <v>13542</v>
      </c>
      <c r="J41" s="17" t="s">
        <v>14644</v>
      </c>
      <c r="K41" s="16" t="s">
        <v>15742</v>
      </c>
      <c r="L41" s="18" t="s">
        <v>16843</v>
      </c>
      <c r="M41" s="19">
        <v>1</v>
      </c>
    </row>
    <row r="42" spans="1:13" ht="24.9" customHeight="1" x14ac:dyDescent="0.3">
      <c r="A42" s="12" t="s">
        <v>369</v>
      </c>
      <c r="B42" s="13" t="s">
        <v>363</v>
      </c>
      <c r="C42" s="13" t="s">
        <v>103</v>
      </c>
      <c r="D42" s="13">
        <v>1</v>
      </c>
      <c r="E42" s="14">
        <v>0</v>
      </c>
      <c r="F42" s="15">
        <v>20.99</v>
      </c>
      <c r="G42" s="14">
        <v>1.7515505709180999E-2</v>
      </c>
      <c r="H42" s="13">
        <v>2</v>
      </c>
      <c r="I42" s="16" t="s">
        <v>13543</v>
      </c>
      <c r="J42" s="17" t="s">
        <v>14645</v>
      </c>
      <c r="K42" s="16" t="s">
        <v>15743</v>
      </c>
      <c r="L42" s="18" t="s">
        <v>16844</v>
      </c>
      <c r="M42" s="19">
        <v>1</v>
      </c>
    </row>
    <row r="43" spans="1:13" ht="24.9" customHeight="1" x14ac:dyDescent="0.3">
      <c r="A43" s="12" t="s">
        <v>4799</v>
      </c>
      <c r="B43" s="13" t="s">
        <v>4785</v>
      </c>
      <c r="C43" s="13" t="s">
        <v>47</v>
      </c>
      <c r="D43" s="13">
        <v>1</v>
      </c>
      <c r="E43" s="14">
        <v>0</v>
      </c>
      <c r="F43" s="15">
        <v>34.1</v>
      </c>
      <c r="G43" s="14">
        <v>6.0301997474113502E-4</v>
      </c>
      <c r="H43" s="13">
        <v>2</v>
      </c>
      <c r="I43" s="16" t="s">
        <v>13544</v>
      </c>
      <c r="J43" s="17" t="s">
        <v>14646</v>
      </c>
      <c r="K43" s="16" t="s">
        <v>15744</v>
      </c>
      <c r="L43" s="18" t="s">
        <v>16845</v>
      </c>
      <c r="M43" s="19">
        <v>1</v>
      </c>
    </row>
    <row r="44" spans="1:13" ht="24.9" customHeight="1" x14ac:dyDescent="0.3">
      <c r="A44" s="12" t="s">
        <v>4193</v>
      </c>
      <c r="B44" s="13" t="s">
        <v>4159</v>
      </c>
      <c r="C44" s="13" t="s">
        <v>244</v>
      </c>
      <c r="D44" s="13">
        <v>1</v>
      </c>
      <c r="E44" s="14">
        <v>0</v>
      </c>
      <c r="F44" s="15">
        <v>86.65</v>
      </c>
      <c r="G44" s="14">
        <v>2.1575953841388199E-9</v>
      </c>
      <c r="H44" s="13">
        <v>2</v>
      </c>
      <c r="I44" s="16" t="s">
        <v>13545</v>
      </c>
      <c r="J44" s="17" t="s">
        <v>14647</v>
      </c>
      <c r="K44" s="16" t="s">
        <v>15745</v>
      </c>
      <c r="L44" s="18" t="s">
        <v>16846</v>
      </c>
      <c r="M44" s="19">
        <v>1</v>
      </c>
    </row>
    <row r="45" spans="1:13" ht="24.9" customHeight="1" x14ac:dyDescent="0.3">
      <c r="A45" s="12" t="s">
        <v>5638</v>
      </c>
      <c r="B45" s="13" t="s">
        <v>5633</v>
      </c>
      <c r="C45" s="13" t="s">
        <v>29</v>
      </c>
      <c r="D45" s="13">
        <v>1</v>
      </c>
      <c r="E45" s="14">
        <v>0</v>
      </c>
      <c r="F45" s="15">
        <v>47.24</v>
      </c>
      <c r="G45" s="14">
        <v>3.4927839958281402E-5</v>
      </c>
      <c r="H45" s="13">
        <v>2</v>
      </c>
      <c r="I45" s="16" t="s">
        <v>13546</v>
      </c>
      <c r="J45" s="17" t="s">
        <v>14648</v>
      </c>
      <c r="K45" s="16" t="s">
        <v>15746</v>
      </c>
      <c r="L45" s="18" t="s">
        <v>16847</v>
      </c>
      <c r="M45" s="19">
        <v>1</v>
      </c>
    </row>
    <row r="46" spans="1:13" ht="24.9" customHeight="1" x14ac:dyDescent="0.3">
      <c r="A46" s="12" t="s">
        <v>471</v>
      </c>
      <c r="B46" s="13" t="s">
        <v>469</v>
      </c>
      <c r="C46" s="13" t="s">
        <v>476</v>
      </c>
      <c r="D46" s="13">
        <v>1</v>
      </c>
      <c r="E46" s="14">
        <v>0</v>
      </c>
      <c r="F46" s="15">
        <v>40</v>
      </c>
      <c r="G46" s="14">
        <v>9.6154600000000003E-5</v>
      </c>
      <c r="H46" s="13">
        <v>2</v>
      </c>
      <c r="I46" s="16" t="s">
        <v>13547</v>
      </c>
      <c r="J46" s="17" t="s">
        <v>13505</v>
      </c>
      <c r="K46" s="16" t="s">
        <v>15747</v>
      </c>
      <c r="L46" s="18" t="s">
        <v>16848</v>
      </c>
      <c r="M46" s="19">
        <v>1</v>
      </c>
    </row>
    <row r="47" spans="1:13" ht="24.9" customHeight="1" x14ac:dyDescent="0.3">
      <c r="A47" s="12" t="s">
        <v>4655</v>
      </c>
      <c r="B47" s="13" t="s">
        <v>4645</v>
      </c>
      <c r="C47" s="13" t="s">
        <v>425</v>
      </c>
      <c r="D47" s="13">
        <v>1</v>
      </c>
      <c r="E47" s="14">
        <v>1E-3</v>
      </c>
      <c r="F47" s="15">
        <v>37.26</v>
      </c>
      <c r="G47" s="14">
        <v>2.4431118618442501E-4</v>
      </c>
      <c r="H47" s="13">
        <v>2</v>
      </c>
      <c r="I47" s="16" t="s">
        <v>13548</v>
      </c>
      <c r="J47" s="17" t="s">
        <v>14649</v>
      </c>
      <c r="K47" s="16" t="s">
        <v>15748</v>
      </c>
      <c r="L47" s="18" t="s">
        <v>16849</v>
      </c>
      <c r="M47" s="19">
        <v>1</v>
      </c>
    </row>
    <row r="48" spans="1:13" ht="24.9" customHeight="1" x14ac:dyDescent="0.3">
      <c r="A48" s="12" t="s">
        <v>5762</v>
      </c>
      <c r="B48" s="13" t="s">
        <v>5755</v>
      </c>
      <c r="C48" s="13" t="s">
        <v>425</v>
      </c>
      <c r="D48" s="13">
        <v>1</v>
      </c>
      <c r="E48" s="14">
        <v>0</v>
      </c>
      <c r="F48" s="15">
        <v>69.739999999999995</v>
      </c>
      <c r="G48" s="14">
        <v>1.9641367808176401E-7</v>
      </c>
      <c r="H48" s="13">
        <v>2</v>
      </c>
      <c r="I48" s="16" t="s">
        <v>13549</v>
      </c>
      <c r="J48" s="17" t="s">
        <v>14650</v>
      </c>
      <c r="K48" s="16" t="s">
        <v>15749</v>
      </c>
      <c r="L48" s="18" t="s">
        <v>16850</v>
      </c>
      <c r="M48" s="19">
        <v>1</v>
      </c>
    </row>
    <row r="49" spans="1:13" ht="24.9" customHeight="1" x14ac:dyDescent="0.3">
      <c r="A49" s="12" t="s">
        <v>2023</v>
      </c>
      <c r="B49" s="13" t="s">
        <v>2002</v>
      </c>
      <c r="C49" s="13" t="s">
        <v>29</v>
      </c>
      <c r="D49" s="13">
        <v>1</v>
      </c>
      <c r="E49" s="14">
        <v>0</v>
      </c>
      <c r="F49" s="15">
        <v>70.27</v>
      </c>
      <c r="G49" s="14">
        <v>2.3493082764116001E-7</v>
      </c>
      <c r="H49" s="13">
        <v>2</v>
      </c>
      <c r="I49" s="16" t="s">
        <v>13550</v>
      </c>
      <c r="J49" s="17" t="s">
        <v>14651</v>
      </c>
      <c r="K49" s="16" t="s">
        <v>15750</v>
      </c>
      <c r="L49" s="18" t="s">
        <v>16851</v>
      </c>
      <c r="M49" s="19">
        <v>1</v>
      </c>
    </row>
    <row r="50" spans="1:13" ht="24.9" customHeight="1" x14ac:dyDescent="0.3">
      <c r="A50" s="12" t="s">
        <v>2932</v>
      </c>
      <c r="B50" s="13" t="s">
        <v>2921</v>
      </c>
      <c r="C50" s="13" t="s">
        <v>425</v>
      </c>
      <c r="D50" s="13">
        <v>1</v>
      </c>
      <c r="E50" s="14">
        <v>8.0000000000000002E-3</v>
      </c>
      <c r="F50" s="15">
        <v>26.27</v>
      </c>
      <c r="G50" s="14">
        <v>2.3548866319847601E-3</v>
      </c>
      <c r="H50" s="13">
        <v>2</v>
      </c>
      <c r="I50" s="16" t="s">
        <v>13551</v>
      </c>
      <c r="J50" s="17" t="s">
        <v>14652</v>
      </c>
      <c r="K50" s="16" t="s">
        <v>15751</v>
      </c>
      <c r="L50" s="18" t="s">
        <v>16852</v>
      </c>
      <c r="M50" s="19">
        <v>1</v>
      </c>
    </row>
    <row r="51" spans="1:13" ht="24.9" customHeight="1" x14ac:dyDescent="0.3">
      <c r="A51" s="12" t="s">
        <v>2061</v>
      </c>
      <c r="B51" s="13" t="s">
        <v>2042</v>
      </c>
      <c r="C51" s="13" t="s">
        <v>425</v>
      </c>
      <c r="D51" s="13">
        <v>1</v>
      </c>
      <c r="E51" s="14">
        <v>0</v>
      </c>
      <c r="F51" s="15">
        <v>66.55</v>
      </c>
      <c r="G51" s="14">
        <v>3.8729157418098697E-7</v>
      </c>
      <c r="H51" s="13">
        <v>2</v>
      </c>
      <c r="I51" s="16" t="s">
        <v>13552</v>
      </c>
      <c r="J51" s="17" t="s">
        <v>14653</v>
      </c>
      <c r="K51" s="16" t="s">
        <v>15752</v>
      </c>
      <c r="L51" s="18" t="s">
        <v>16853</v>
      </c>
      <c r="M51" s="19">
        <v>1</v>
      </c>
    </row>
    <row r="52" spans="1:13" ht="24.9" customHeight="1" x14ac:dyDescent="0.3">
      <c r="A52" s="12" t="s">
        <v>573</v>
      </c>
      <c r="B52" s="13" t="s">
        <v>558</v>
      </c>
      <c r="C52" s="13" t="s">
        <v>526</v>
      </c>
      <c r="D52" s="13">
        <v>1</v>
      </c>
      <c r="E52" s="14">
        <v>0</v>
      </c>
      <c r="F52" s="15">
        <v>42.81</v>
      </c>
      <c r="G52" s="14">
        <v>7.0686058939076297E-5</v>
      </c>
      <c r="H52" s="13">
        <v>2</v>
      </c>
      <c r="I52" s="16" t="s">
        <v>13553</v>
      </c>
      <c r="J52" s="17" t="s">
        <v>14654</v>
      </c>
      <c r="K52" s="16" t="s">
        <v>15753</v>
      </c>
      <c r="L52" s="18" t="s">
        <v>16854</v>
      </c>
      <c r="M52" s="19">
        <v>1</v>
      </c>
    </row>
    <row r="53" spans="1:13" ht="24.9" customHeight="1" x14ac:dyDescent="0.3">
      <c r="A53" s="12" t="s">
        <v>4224</v>
      </c>
      <c r="B53" s="13" t="s">
        <v>4215</v>
      </c>
      <c r="C53" s="13" t="s">
        <v>29</v>
      </c>
      <c r="D53" s="13">
        <v>1</v>
      </c>
      <c r="E53" s="14">
        <v>0</v>
      </c>
      <c r="F53" s="15">
        <v>49.7</v>
      </c>
      <c r="G53" s="14">
        <v>1.17867123576137E-5</v>
      </c>
      <c r="H53" s="13">
        <v>2</v>
      </c>
      <c r="I53" s="16" t="s">
        <v>13554</v>
      </c>
      <c r="J53" s="17" t="s">
        <v>14655</v>
      </c>
      <c r="K53" s="16" t="s">
        <v>15754</v>
      </c>
      <c r="L53" s="18" t="s">
        <v>16855</v>
      </c>
      <c r="M53" s="19">
        <v>1</v>
      </c>
    </row>
    <row r="54" spans="1:13" ht="24.9" customHeight="1" x14ac:dyDescent="0.3">
      <c r="A54" s="12" t="s">
        <v>7180</v>
      </c>
      <c r="B54" s="13" t="s">
        <v>7171</v>
      </c>
      <c r="C54" s="13" t="s">
        <v>29</v>
      </c>
      <c r="D54" s="13">
        <v>1</v>
      </c>
      <c r="E54" s="14">
        <v>0</v>
      </c>
      <c r="F54" s="15">
        <v>67.42</v>
      </c>
      <c r="G54" s="14">
        <v>1.99247410188156E-7</v>
      </c>
      <c r="H54" s="13">
        <v>2</v>
      </c>
      <c r="I54" s="16" t="s">
        <v>13555</v>
      </c>
      <c r="J54" s="17" t="s">
        <v>14656</v>
      </c>
      <c r="K54" s="16" t="s">
        <v>15755</v>
      </c>
      <c r="L54" s="18" t="s">
        <v>16856</v>
      </c>
      <c r="M54" s="19">
        <v>1</v>
      </c>
    </row>
    <row r="55" spans="1:13" ht="24.9" customHeight="1" x14ac:dyDescent="0.3">
      <c r="A55" s="12" t="s">
        <v>6565</v>
      </c>
      <c r="B55" s="13" t="s">
        <v>6563</v>
      </c>
      <c r="C55" s="13" t="s">
        <v>142</v>
      </c>
      <c r="D55" s="13">
        <v>1</v>
      </c>
      <c r="E55" s="14">
        <v>1.2999999999999999E-2</v>
      </c>
      <c r="F55" s="15">
        <v>28.11</v>
      </c>
      <c r="G55" s="14">
        <v>3.3995597669845101E-3</v>
      </c>
      <c r="H55" s="13">
        <v>2</v>
      </c>
      <c r="I55" s="16" t="s">
        <v>13556</v>
      </c>
      <c r="J55" s="17" t="s">
        <v>14657</v>
      </c>
      <c r="K55" s="16" t="s">
        <v>15756</v>
      </c>
      <c r="L55" s="18" t="s">
        <v>16857</v>
      </c>
      <c r="M55" s="19">
        <v>1</v>
      </c>
    </row>
    <row r="56" spans="1:13" ht="24.9" customHeight="1" x14ac:dyDescent="0.3">
      <c r="A56" s="12" t="s">
        <v>1265</v>
      </c>
      <c r="B56" s="13" t="s">
        <v>1263</v>
      </c>
      <c r="C56" s="13" t="s">
        <v>29</v>
      </c>
      <c r="D56" s="13">
        <v>1</v>
      </c>
      <c r="E56" s="14">
        <v>2E-3</v>
      </c>
      <c r="F56" s="15">
        <v>17.86</v>
      </c>
      <c r="G56" s="14">
        <v>2.61890643428449E-2</v>
      </c>
      <c r="H56" s="13">
        <v>2</v>
      </c>
      <c r="I56" s="16" t="s">
        <v>13557</v>
      </c>
      <c r="J56" s="17" t="s">
        <v>14658</v>
      </c>
      <c r="K56" s="16" t="s">
        <v>15757</v>
      </c>
      <c r="L56" s="18" t="s">
        <v>16858</v>
      </c>
      <c r="M56" s="19">
        <v>1</v>
      </c>
    </row>
    <row r="57" spans="1:13" ht="24.9" customHeight="1" x14ac:dyDescent="0.3">
      <c r="A57" s="12" t="s">
        <v>3751</v>
      </c>
      <c r="B57" s="13" t="s">
        <v>3749</v>
      </c>
      <c r="C57" s="13" t="s">
        <v>526</v>
      </c>
      <c r="D57" s="13">
        <v>1</v>
      </c>
      <c r="E57" s="14">
        <v>0</v>
      </c>
      <c r="F57" s="15">
        <v>22.49</v>
      </c>
      <c r="G57" s="14">
        <v>5.6230248698346296E-3</v>
      </c>
      <c r="H57" s="13">
        <v>3</v>
      </c>
      <c r="I57" s="16" t="s">
        <v>13558</v>
      </c>
      <c r="J57" s="17" t="s">
        <v>14659</v>
      </c>
      <c r="K57" s="16" t="s">
        <v>15758</v>
      </c>
      <c r="L57" s="18" t="s">
        <v>16859</v>
      </c>
      <c r="M57" s="19">
        <v>1</v>
      </c>
    </row>
    <row r="58" spans="1:13" ht="24.9" customHeight="1" x14ac:dyDescent="0.3">
      <c r="A58" s="12" t="s">
        <v>6402</v>
      </c>
      <c r="B58" s="13" t="s">
        <v>6400</v>
      </c>
      <c r="C58" s="13" t="s">
        <v>244</v>
      </c>
      <c r="D58" s="13">
        <v>1</v>
      </c>
      <c r="E58" s="14">
        <v>0</v>
      </c>
      <c r="F58" s="15">
        <v>44.92</v>
      </c>
      <c r="G58" s="14">
        <v>3.2134385865850998E-5</v>
      </c>
      <c r="H58" s="13">
        <v>2</v>
      </c>
      <c r="I58" s="16" t="s">
        <v>13559</v>
      </c>
      <c r="J58" s="17" t="s">
        <v>14660</v>
      </c>
      <c r="K58" s="16" t="s">
        <v>15759</v>
      </c>
      <c r="L58" s="18" t="s">
        <v>16860</v>
      </c>
      <c r="M58" s="19">
        <v>1</v>
      </c>
    </row>
    <row r="59" spans="1:13" ht="24.9" customHeight="1" x14ac:dyDescent="0.3">
      <c r="A59" s="12" t="s">
        <v>6572</v>
      </c>
      <c r="B59" s="13" t="s">
        <v>6570</v>
      </c>
      <c r="C59" s="13" t="s">
        <v>219</v>
      </c>
      <c r="D59" s="13">
        <v>1</v>
      </c>
      <c r="E59" s="14">
        <v>0</v>
      </c>
      <c r="F59" s="15">
        <v>67.64</v>
      </c>
      <c r="G59" s="14">
        <v>1.71778973949937E-7</v>
      </c>
      <c r="H59" s="13">
        <v>2</v>
      </c>
      <c r="I59" s="16" t="s">
        <v>13560</v>
      </c>
      <c r="J59" s="17" t="s">
        <v>14661</v>
      </c>
      <c r="K59" s="16" t="s">
        <v>15760</v>
      </c>
      <c r="L59" s="18" t="s">
        <v>16861</v>
      </c>
      <c r="M59" s="19">
        <v>1</v>
      </c>
    </row>
    <row r="60" spans="1:13" ht="24.9" customHeight="1" x14ac:dyDescent="0.3">
      <c r="A60" s="12" t="s">
        <v>385</v>
      </c>
      <c r="B60" s="13" t="s">
        <v>375</v>
      </c>
      <c r="C60" s="13" t="s">
        <v>47</v>
      </c>
      <c r="D60" s="13">
        <v>1</v>
      </c>
      <c r="E60" s="14">
        <v>0</v>
      </c>
      <c r="F60" s="15">
        <v>31.73</v>
      </c>
      <c r="G60" s="14">
        <v>9.7357183674263103E-4</v>
      </c>
      <c r="H60" s="13">
        <v>2</v>
      </c>
      <c r="I60" s="16" t="s">
        <v>13561</v>
      </c>
      <c r="J60" s="17" t="s">
        <v>14662</v>
      </c>
      <c r="K60" s="16" t="s">
        <v>15761</v>
      </c>
      <c r="L60" s="18" t="s">
        <v>16862</v>
      </c>
      <c r="M60" s="19">
        <v>1</v>
      </c>
    </row>
    <row r="61" spans="1:13" ht="24.9" customHeight="1" x14ac:dyDescent="0.3">
      <c r="A61" s="12" t="s">
        <v>7132</v>
      </c>
      <c r="B61" s="13" t="s">
        <v>7126</v>
      </c>
      <c r="C61" s="13" t="s">
        <v>526</v>
      </c>
      <c r="D61" s="13">
        <v>1</v>
      </c>
      <c r="E61" s="14">
        <v>0</v>
      </c>
      <c r="F61" s="15">
        <v>32.35</v>
      </c>
      <c r="G61" s="14">
        <v>8.44049665767763E-4</v>
      </c>
      <c r="H61" s="13">
        <v>3</v>
      </c>
      <c r="I61" s="16" t="s">
        <v>13562</v>
      </c>
      <c r="J61" s="17" t="s">
        <v>14663</v>
      </c>
      <c r="K61" s="16" t="s">
        <v>15762</v>
      </c>
      <c r="L61" s="18" t="s">
        <v>16863</v>
      </c>
      <c r="M61" s="19">
        <v>1</v>
      </c>
    </row>
    <row r="62" spans="1:13" ht="24.9" customHeight="1" x14ac:dyDescent="0.3">
      <c r="A62" s="12" t="s">
        <v>3028</v>
      </c>
      <c r="B62" s="13" t="s">
        <v>3026</v>
      </c>
      <c r="C62" s="13" t="s">
        <v>7303</v>
      </c>
      <c r="D62" s="13">
        <v>1</v>
      </c>
      <c r="E62" s="14">
        <v>0</v>
      </c>
      <c r="F62" s="15">
        <v>42.17</v>
      </c>
      <c r="G62" s="14">
        <v>1.00111494382103E-4</v>
      </c>
      <c r="H62" s="13">
        <v>2</v>
      </c>
      <c r="I62" s="16" t="s">
        <v>13563</v>
      </c>
      <c r="J62" s="17" t="s">
        <v>14664</v>
      </c>
      <c r="K62" s="16" t="s">
        <v>15763</v>
      </c>
      <c r="L62" s="18" t="s">
        <v>16864</v>
      </c>
      <c r="M62" s="19">
        <v>1</v>
      </c>
    </row>
    <row r="63" spans="1:13" ht="24.9" customHeight="1" x14ac:dyDescent="0.3">
      <c r="A63" s="12" t="s">
        <v>2240</v>
      </c>
      <c r="B63" s="13" t="s">
        <v>2234</v>
      </c>
      <c r="C63" s="13" t="s">
        <v>80</v>
      </c>
      <c r="D63" s="13">
        <v>1</v>
      </c>
      <c r="E63" s="14">
        <v>0</v>
      </c>
      <c r="F63" s="15">
        <v>43.87</v>
      </c>
      <c r="G63" s="14">
        <v>7.3836738537589295E-5</v>
      </c>
      <c r="H63" s="13">
        <v>2</v>
      </c>
      <c r="I63" s="16" t="s">
        <v>13564</v>
      </c>
      <c r="J63" s="17" t="s">
        <v>14665</v>
      </c>
      <c r="K63" s="16" t="s">
        <v>15764</v>
      </c>
      <c r="L63" s="18" t="s">
        <v>16865</v>
      </c>
      <c r="M63" s="19">
        <v>1</v>
      </c>
    </row>
    <row r="64" spans="1:13" ht="24.9" customHeight="1" x14ac:dyDescent="0.3">
      <c r="A64" s="12" t="s">
        <v>1525</v>
      </c>
      <c r="B64" s="13" t="s">
        <v>1513</v>
      </c>
      <c r="C64" s="13" t="s">
        <v>425</v>
      </c>
      <c r="D64" s="13">
        <v>1</v>
      </c>
      <c r="E64" s="14">
        <v>0</v>
      </c>
      <c r="F64" s="15">
        <v>34.270000000000003</v>
      </c>
      <c r="G64" s="14">
        <v>9.7268752950733801E-4</v>
      </c>
      <c r="H64" s="13">
        <v>2</v>
      </c>
      <c r="I64" s="16" t="s">
        <v>13565</v>
      </c>
      <c r="J64" s="17" t="s">
        <v>14666</v>
      </c>
      <c r="K64" s="16" t="s">
        <v>15765</v>
      </c>
      <c r="L64" s="18" t="s">
        <v>16866</v>
      </c>
      <c r="M64" s="19">
        <v>1</v>
      </c>
    </row>
    <row r="65" spans="1:13" ht="24.9" customHeight="1" x14ac:dyDescent="0.3">
      <c r="A65" s="12" t="s">
        <v>3431</v>
      </c>
      <c r="B65" s="13" t="s">
        <v>3429</v>
      </c>
      <c r="C65" s="13" t="s">
        <v>47</v>
      </c>
      <c r="D65" s="13">
        <v>1</v>
      </c>
      <c r="E65" s="14">
        <v>1E-3</v>
      </c>
      <c r="F65" s="15">
        <v>29.47</v>
      </c>
      <c r="G65" s="14">
        <v>1.29926530187372E-3</v>
      </c>
      <c r="H65" s="13">
        <v>2</v>
      </c>
      <c r="I65" s="16" t="s">
        <v>13566</v>
      </c>
      <c r="J65" s="17" t="s">
        <v>14667</v>
      </c>
      <c r="K65" s="16" t="s">
        <v>15766</v>
      </c>
      <c r="L65" s="18" t="s">
        <v>16867</v>
      </c>
      <c r="M65" s="19">
        <v>1</v>
      </c>
    </row>
    <row r="66" spans="1:13" ht="24.9" customHeight="1" x14ac:dyDescent="0.3">
      <c r="A66" s="12" t="s">
        <v>3965</v>
      </c>
      <c r="B66" s="13" t="s">
        <v>3964</v>
      </c>
      <c r="C66" s="13" t="s">
        <v>103</v>
      </c>
      <c r="D66" s="13">
        <v>1</v>
      </c>
      <c r="E66" s="14">
        <v>0</v>
      </c>
      <c r="F66" s="15">
        <v>37.97</v>
      </c>
      <c r="G66" s="14">
        <v>2.5534066355787797E-4</v>
      </c>
      <c r="H66" s="13">
        <v>2</v>
      </c>
      <c r="I66" s="16" t="s">
        <v>13567</v>
      </c>
      <c r="J66" s="17" t="s">
        <v>14668</v>
      </c>
      <c r="K66" s="16" t="s">
        <v>15767</v>
      </c>
      <c r="L66" s="18" t="s">
        <v>16868</v>
      </c>
      <c r="M66" s="19">
        <v>1</v>
      </c>
    </row>
    <row r="67" spans="1:13" ht="24.9" customHeight="1" x14ac:dyDescent="0.3">
      <c r="A67" s="12" t="s">
        <v>830</v>
      </c>
      <c r="B67" s="13" t="s">
        <v>820</v>
      </c>
      <c r="C67" s="13" t="s">
        <v>80</v>
      </c>
      <c r="D67" s="13">
        <v>1</v>
      </c>
      <c r="E67" s="14">
        <v>0</v>
      </c>
      <c r="F67" s="15">
        <v>43.87</v>
      </c>
      <c r="G67" s="14">
        <v>6.9734697507723204E-5</v>
      </c>
      <c r="H67" s="13">
        <v>3</v>
      </c>
      <c r="I67" s="16" t="s">
        <v>13568</v>
      </c>
      <c r="J67" s="17" t="s">
        <v>14669</v>
      </c>
      <c r="K67" s="16" t="s">
        <v>15768</v>
      </c>
      <c r="L67" s="18" t="s">
        <v>16869</v>
      </c>
      <c r="M67" s="19">
        <v>1</v>
      </c>
    </row>
    <row r="68" spans="1:13" ht="24.9" customHeight="1" x14ac:dyDescent="0.3">
      <c r="A68" s="12" t="s">
        <v>1712</v>
      </c>
      <c r="B68" s="13" t="s">
        <v>1711</v>
      </c>
      <c r="C68" s="13" t="s">
        <v>526</v>
      </c>
      <c r="D68" s="13">
        <v>1</v>
      </c>
      <c r="E68" s="14">
        <v>0</v>
      </c>
      <c r="F68" s="15">
        <v>56.83</v>
      </c>
      <c r="G68" s="14">
        <v>2.9048789244368798E-6</v>
      </c>
      <c r="H68" s="13">
        <v>2</v>
      </c>
      <c r="I68" s="16" t="s">
        <v>13569</v>
      </c>
      <c r="J68" s="17" t="s">
        <v>14670</v>
      </c>
      <c r="K68" s="16" t="s">
        <v>15769</v>
      </c>
      <c r="L68" s="18" t="s">
        <v>16870</v>
      </c>
      <c r="M68" s="19">
        <v>1</v>
      </c>
    </row>
    <row r="69" spans="1:13" ht="24.9" customHeight="1" x14ac:dyDescent="0.3">
      <c r="A69" s="12" t="s">
        <v>2222</v>
      </c>
      <c r="B69" s="13" t="s">
        <v>2221</v>
      </c>
      <c r="C69" s="13" t="s">
        <v>526</v>
      </c>
      <c r="D69" s="13">
        <v>1</v>
      </c>
      <c r="E69" s="14">
        <v>0</v>
      </c>
      <c r="F69" s="15">
        <v>41.98</v>
      </c>
      <c r="G69" s="14">
        <v>1.17265896582532E-4</v>
      </c>
      <c r="H69" s="13">
        <v>2</v>
      </c>
      <c r="I69" s="16" t="s">
        <v>13570</v>
      </c>
      <c r="J69" s="17" t="s">
        <v>14671</v>
      </c>
      <c r="K69" s="16" t="s">
        <v>15770</v>
      </c>
      <c r="L69" s="18" t="s">
        <v>16871</v>
      </c>
      <c r="M69" s="19">
        <v>1</v>
      </c>
    </row>
    <row r="70" spans="1:13" ht="24.9" customHeight="1" x14ac:dyDescent="0.3">
      <c r="A70" s="12" t="s">
        <v>1132</v>
      </c>
      <c r="B70" s="13" t="s">
        <v>1099</v>
      </c>
      <c r="C70" s="13" t="s">
        <v>103</v>
      </c>
      <c r="D70" s="13">
        <v>1</v>
      </c>
      <c r="E70" s="14">
        <v>0</v>
      </c>
      <c r="F70" s="15">
        <v>92.13</v>
      </c>
      <c r="G70" s="14">
        <v>6.1089983008243702E-10</v>
      </c>
      <c r="H70" s="13">
        <v>2</v>
      </c>
      <c r="I70" s="16" t="s">
        <v>13571</v>
      </c>
      <c r="J70" s="17" t="s">
        <v>14672</v>
      </c>
      <c r="K70" s="16" t="s">
        <v>15771</v>
      </c>
      <c r="L70" s="18" t="s">
        <v>16872</v>
      </c>
      <c r="M70" s="19">
        <v>1</v>
      </c>
    </row>
    <row r="71" spans="1:13" ht="24.9" customHeight="1" x14ac:dyDescent="0.3">
      <c r="A71" s="12" t="s">
        <v>1298</v>
      </c>
      <c r="B71" s="13" t="s">
        <v>1282</v>
      </c>
      <c r="C71" s="13" t="s">
        <v>319</v>
      </c>
      <c r="D71" s="13">
        <v>1</v>
      </c>
      <c r="E71" s="14">
        <v>1E-3</v>
      </c>
      <c r="F71" s="15">
        <v>38.299999999999997</v>
      </c>
      <c r="G71" s="14">
        <v>1.4756046133331899E-4</v>
      </c>
      <c r="H71" s="13">
        <v>2</v>
      </c>
      <c r="I71" s="16" t="s">
        <v>13572</v>
      </c>
      <c r="J71" s="17" t="s">
        <v>14673</v>
      </c>
      <c r="K71" s="16" t="s">
        <v>15772</v>
      </c>
      <c r="L71" s="18" t="s">
        <v>16873</v>
      </c>
      <c r="M71" s="19">
        <v>1</v>
      </c>
    </row>
    <row r="72" spans="1:13" ht="24.9" customHeight="1" x14ac:dyDescent="0.3">
      <c r="A72" s="12" t="s">
        <v>1278</v>
      </c>
      <c r="B72" s="13" t="s">
        <v>1269</v>
      </c>
      <c r="C72" s="13" t="s">
        <v>319</v>
      </c>
      <c r="D72" s="13">
        <v>1</v>
      </c>
      <c r="E72" s="14">
        <v>0</v>
      </c>
      <c r="F72" s="15">
        <v>34.979999999999997</v>
      </c>
      <c r="G72" s="14">
        <v>3.1693485562846402E-4</v>
      </c>
      <c r="H72" s="13">
        <v>2</v>
      </c>
      <c r="I72" s="16" t="s">
        <v>13573</v>
      </c>
      <c r="J72" s="17" t="s">
        <v>14674</v>
      </c>
      <c r="K72" s="16" t="s">
        <v>15773</v>
      </c>
      <c r="L72" s="18" t="s">
        <v>16874</v>
      </c>
      <c r="M72" s="19">
        <v>1</v>
      </c>
    </row>
    <row r="73" spans="1:13" ht="24.9" customHeight="1" x14ac:dyDescent="0.3">
      <c r="A73" s="12" t="s">
        <v>2136</v>
      </c>
      <c r="B73" s="13" t="s">
        <v>2129</v>
      </c>
      <c r="C73" s="13" t="s">
        <v>319</v>
      </c>
      <c r="D73" s="13">
        <v>1</v>
      </c>
      <c r="E73" s="14">
        <v>0</v>
      </c>
      <c r="F73" s="15">
        <v>25.02</v>
      </c>
      <c r="G73" s="14">
        <v>6.2954966282026299E-3</v>
      </c>
      <c r="H73" s="13">
        <v>2</v>
      </c>
      <c r="I73" s="16" t="s">
        <v>13574</v>
      </c>
      <c r="J73" s="17" t="s">
        <v>14675</v>
      </c>
      <c r="K73" s="16" t="s">
        <v>15774</v>
      </c>
      <c r="L73" s="18" t="s">
        <v>16875</v>
      </c>
      <c r="M73" s="19">
        <v>1</v>
      </c>
    </row>
    <row r="74" spans="1:13" ht="24.9" customHeight="1" x14ac:dyDescent="0.3">
      <c r="A74" s="12" t="s">
        <v>5644</v>
      </c>
      <c r="B74" s="13" t="s">
        <v>5642</v>
      </c>
      <c r="C74" s="13" t="s">
        <v>319</v>
      </c>
      <c r="D74" s="13">
        <v>1</v>
      </c>
      <c r="E74" s="14">
        <v>0</v>
      </c>
      <c r="F74" s="15">
        <v>63.91</v>
      </c>
      <c r="G74" s="14">
        <v>7.3159799249738403E-7</v>
      </c>
      <c r="H74" s="13">
        <v>2</v>
      </c>
      <c r="I74" s="16" t="s">
        <v>13575</v>
      </c>
      <c r="J74" s="17" t="s">
        <v>14676</v>
      </c>
      <c r="K74" s="16" t="s">
        <v>15775</v>
      </c>
      <c r="L74" s="18" t="s">
        <v>16876</v>
      </c>
      <c r="M74" s="19">
        <v>1</v>
      </c>
    </row>
    <row r="75" spans="1:13" ht="24.9" customHeight="1" x14ac:dyDescent="0.3">
      <c r="A75" s="12" t="s">
        <v>6077</v>
      </c>
      <c r="B75" s="13" t="s">
        <v>6043</v>
      </c>
      <c r="C75" s="13" t="s">
        <v>319</v>
      </c>
      <c r="D75" s="13">
        <v>1</v>
      </c>
      <c r="E75" s="14">
        <v>0</v>
      </c>
      <c r="F75" s="15">
        <v>102.85</v>
      </c>
      <c r="G75" s="14">
        <v>8.3008006228633799E-11</v>
      </c>
      <c r="H75" s="13">
        <v>2</v>
      </c>
      <c r="I75" s="16" t="s">
        <v>13576</v>
      </c>
      <c r="J75" s="17" t="s">
        <v>14677</v>
      </c>
      <c r="K75" s="16" t="s">
        <v>15776</v>
      </c>
      <c r="L75" s="18" t="s">
        <v>16877</v>
      </c>
      <c r="M75" s="19">
        <v>1</v>
      </c>
    </row>
    <row r="76" spans="1:13" ht="24.9" customHeight="1" x14ac:dyDescent="0.3">
      <c r="A76" s="12" t="s">
        <v>571</v>
      </c>
      <c r="B76" s="13" t="s">
        <v>558</v>
      </c>
      <c r="C76" s="13" t="s">
        <v>319</v>
      </c>
      <c r="D76" s="13">
        <v>1</v>
      </c>
      <c r="E76" s="14">
        <v>0</v>
      </c>
      <c r="F76" s="15">
        <v>67.66</v>
      </c>
      <c r="G76" s="14">
        <v>1.70989721256855E-7</v>
      </c>
      <c r="H76" s="13">
        <v>2</v>
      </c>
      <c r="I76" s="16" t="s">
        <v>13577</v>
      </c>
      <c r="J76" s="17" t="s">
        <v>14678</v>
      </c>
      <c r="K76" s="16" t="s">
        <v>15777</v>
      </c>
      <c r="L76" s="18" t="s">
        <v>16878</v>
      </c>
      <c r="M76" s="19">
        <v>1</v>
      </c>
    </row>
    <row r="77" spans="1:13" ht="24.9" customHeight="1" x14ac:dyDescent="0.3">
      <c r="A77" s="12" t="s">
        <v>4715</v>
      </c>
      <c r="B77" s="13" t="s">
        <v>4706</v>
      </c>
      <c r="C77" s="13" t="s">
        <v>319</v>
      </c>
      <c r="D77" s="13">
        <v>1</v>
      </c>
      <c r="E77" s="14">
        <v>0</v>
      </c>
      <c r="F77" s="15">
        <v>47.18</v>
      </c>
      <c r="G77" s="14">
        <v>1.9097213542002301E-5</v>
      </c>
      <c r="H77" s="13">
        <v>2</v>
      </c>
      <c r="I77" s="16" t="s">
        <v>13578</v>
      </c>
      <c r="J77" s="17" t="s">
        <v>14679</v>
      </c>
      <c r="K77" s="16" t="s">
        <v>15778</v>
      </c>
      <c r="L77" s="18" t="s">
        <v>16879</v>
      </c>
      <c r="M77" s="19">
        <v>1</v>
      </c>
    </row>
    <row r="78" spans="1:13" ht="24.9" customHeight="1" x14ac:dyDescent="0.3">
      <c r="A78" s="12" t="s">
        <v>1806</v>
      </c>
      <c r="B78" s="13" t="s">
        <v>1791</v>
      </c>
      <c r="C78" s="13" t="s">
        <v>319</v>
      </c>
      <c r="D78" s="13">
        <v>1</v>
      </c>
      <c r="E78" s="14">
        <v>1.4E-2</v>
      </c>
      <c r="F78" s="15">
        <v>16.05</v>
      </c>
      <c r="G78" s="14">
        <v>2.7314464158251301E-2</v>
      </c>
      <c r="H78" s="13">
        <v>2</v>
      </c>
      <c r="I78" s="16" t="s">
        <v>13579</v>
      </c>
      <c r="J78" s="17" t="s">
        <v>14680</v>
      </c>
      <c r="K78" s="16" t="s">
        <v>15779</v>
      </c>
      <c r="L78" s="18" t="s">
        <v>16880</v>
      </c>
      <c r="M78" s="19">
        <v>1</v>
      </c>
    </row>
    <row r="79" spans="1:13" ht="24.9" customHeight="1" x14ac:dyDescent="0.3">
      <c r="A79" s="12" t="s">
        <v>6351</v>
      </c>
      <c r="B79" s="13" t="s">
        <v>6349</v>
      </c>
      <c r="C79" s="13" t="s">
        <v>425</v>
      </c>
      <c r="D79" s="13">
        <v>1</v>
      </c>
      <c r="E79" s="14">
        <v>0</v>
      </c>
      <c r="F79" s="15">
        <v>46.57</v>
      </c>
      <c r="G79" s="14">
        <v>2.19770807718912E-5</v>
      </c>
      <c r="H79" s="13">
        <v>2</v>
      </c>
      <c r="I79" s="16" t="s">
        <v>13580</v>
      </c>
      <c r="J79" s="17" t="s">
        <v>14681</v>
      </c>
      <c r="K79" s="16" t="s">
        <v>15780</v>
      </c>
      <c r="L79" s="18" t="s">
        <v>16881</v>
      </c>
      <c r="M79" s="19">
        <v>1</v>
      </c>
    </row>
    <row r="80" spans="1:13" ht="24.9" customHeight="1" x14ac:dyDescent="0.3">
      <c r="A80" s="12" t="s">
        <v>5580</v>
      </c>
      <c r="B80" s="13" t="s">
        <v>5574</v>
      </c>
      <c r="C80" s="13" t="s">
        <v>5582</v>
      </c>
      <c r="D80" s="13">
        <v>1</v>
      </c>
      <c r="E80" s="14">
        <v>0</v>
      </c>
      <c r="F80" s="15">
        <v>56.61</v>
      </c>
      <c r="G80" s="14">
        <v>2.6192758942116101E-6</v>
      </c>
      <c r="H80" s="13">
        <v>2</v>
      </c>
      <c r="I80" s="16" t="s">
        <v>13581</v>
      </c>
      <c r="J80" s="17" t="s">
        <v>14682</v>
      </c>
      <c r="K80" s="16" t="s">
        <v>15781</v>
      </c>
      <c r="L80" s="18" t="s">
        <v>16882</v>
      </c>
      <c r="M80" s="19">
        <v>1</v>
      </c>
    </row>
    <row r="81" spans="1:13" ht="24.9" customHeight="1" x14ac:dyDescent="0.3">
      <c r="A81" s="12" t="s">
        <v>3522</v>
      </c>
      <c r="B81" s="13" t="s">
        <v>3521</v>
      </c>
      <c r="C81" s="13" t="s">
        <v>83</v>
      </c>
      <c r="D81" s="13">
        <v>1</v>
      </c>
      <c r="E81" s="14">
        <v>0</v>
      </c>
      <c r="F81" s="15">
        <v>38.06</v>
      </c>
      <c r="G81" s="14">
        <v>2.2665640818293799E-4</v>
      </c>
      <c r="H81" s="13">
        <v>2</v>
      </c>
      <c r="I81" s="16" t="s">
        <v>13582</v>
      </c>
      <c r="J81" s="17" t="s">
        <v>14683</v>
      </c>
      <c r="K81" s="16" t="s">
        <v>15782</v>
      </c>
      <c r="L81" s="18" t="s">
        <v>16883</v>
      </c>
      <c r="M81" s="19">
        <v>1</v>
      </c>
    </row>
    <row r="82" spans="1:13" ht="24.9" customHeight="1" x14ac:dyDescent="0.3">
      <c r="A82" s="12" t="s">
        <v>4204</v>
      </c>
      <c r="B82" s="13" t="s">
        <v>4197</v>
      </c>
      <c r="C82" s="13" t="s">
        <v>219</v>
      </c>
      <c r="D82" s="13">
        <v>1</v>
      </c>
      <c r="E82" s="14">
        <v>0</v>
      </c>
      <c r="F82" s="15">
        <v>40.950000000000003</v>
      </c>
      <c r="G82" s="14">
        <v>1.8079337749176401E-4</v>
      </c>
      <c r="H82" s="13">
        <v>2</v>
      </c>
      <c r="I82" s="16" t="s">
        <v>13583</v>
      </c>
      <c r="J82" s="17" t="s">
        <v>14684</v>
      </c>
      <c r="K82" s="16" t="s">
        <v>15783</v>
      </c>
      <c r="L82" s="18" t="s">
        <v>16884</v>
      </c>
      <c r="M82" s="19">
        <v>1</v>
      </c>
    </row>
    <row r="83" spans="1:13" ht="24.9" customHeight="1" x14ac:dyDescent="0.3">
      <c r="A83" s="12" t="s">
        <v>5334</v>
      </c>
      <c r="B83" s="13" t="s">
        <v>5321</v>
      </c>
      <c r="C83" s="13" t="s">
        <v>29</v>
      </c>
      <c r="D83" s="13">
        <v>1</v>
      </c>
      <c r="E83" s="14">
        <v>1E-3</v>
      </c>
      <c r="F83" s="15">
        <v>53.28</v>
      </c>
      <c r="G83" s="14">
        <v>1.1277458606525199E-5</v>
      </c>
      <c r="H83" s="13">
        <v>2</v>
      </c>
      <c r="I83" s="16" t="s">
        <v>13584</v>
      </c>
      <c r="J83" s="17" t="s">
        <v>14685</v>
      </c>
      <c r="K83" s="16" t="s">
        <v>15784</v>
      </c>
      <c r="L83" s="18" t="s">
        <v>16885</v>
      </c>
      <c r="M83" s="19">
        <v>1</v>
      </c>
    </row>
    <row r="84" spans="1:13" ht="24.9" customHeight="1" x14ac:dyDescent="0.3">
      <c r="A84" s="12" t="s">
        <v>1095</v>
      </c>
      <c r="B84" s="13" t="s">
        <v>1087</v>
      </c>
      <c r="C84" s="13" t="s">
        <v>617</v>
      </c>
      <c r="D84" s="13">
        <v>1</v>
      </c>
      <c r="E84" s="14">
        <v>0</v>
      </c>
      <c r="F84" s="15">
        <v>40.18</v>
      </c>
      <c r="G84" s="14">
        <v>9.5712796251054303E-5</v>
      </c>
      <c r="H84" s="13">
        <v>2</v>
      </c>
      <c r="I84" s="16" t="s">
        <v>13585</v>
      </c>
      <c r="J84" s="17" t="s">
        <v>14686</v>
      </c>
      <c r="K84" s="16" t="s">
        <v>15785</v>
      </c>
      <c r="L84" s="18" t="s">
        <v>16886</v>
      </c>
      <c r="M84" s="19">
        <v>1</v>
      </c>
    </row>
    <row r="85" spans="1:13" ht="24.9" customHeight="1" x14ac:dyDescent="0.3">
      <c r="A85" s="12" t="s">
        <v>2403</v>
      </c>
      <c r="B85" s="13" t="s">
        <v>2383</v>
      </c>
      <c r="C85" s="13" t="s">
        <v>80</v>
      </c>
      <c r="D85" s="13">
        <v>1</v>
      </c>
      <c r="E85" s="14">
        <v>0</v>
      </c>
      <c r="F85" s="15">
        <v>62.14</v>
      </c>
      <c r="G85" s="14">
        <v>1.52735506226393E-6</v>
      </c>
      <c r="H85" s="13">
        <v>2</v>
      </c>
      <c r="I85" s="16" t="s">
        <v>13586</v>
      </c>
      <c r="J85" s="17" t="s">
        <v>14687</v>
      </c>
      <c r="K85" s="16" t="s">
        <v>15786</v>
      </c>
      <c r="L85" s="18" t="s">
        <v>16887</v>
      </c>
      <c r="M85" s="19">
        <v>1</v>
      </c>
    </row>
    <row r="86" spans="1:13" ht="24.9" customHeight="1" x14ac:dyDescent="0.3">
      <c r="A86" s="12" t="s">
        <v>841</v>
      </c>
      <c r="B86" s="13" t="s">
        <v>840</v>
      </c>
      <c r="C86" s="13" t="s">
        <v>103</v>
      </c>
      <c r="D86" s="13">
        <v>1</v>
      </c>
      <c r="E86" s="14">
        <v>5.0000000000000001E-3</v>
      </c>
      <c r="F86" s="15">
        <v>20</v>
      </c>
      <c r="G86" s="14">
        <v>9.9076349999999997E-3</v>
      </c>
      <c r="H86" s="13">
        <v>2</v>
      </c>
      <c r="I86" s="16" t="s">
        <v>13587</v>
      </c>
      <c r="J86" s="17" t="s">
        <v>14688</v>
      </c>
      <c r="K86" s="16" t="s">
        <v>15787</v>
      </c>
      <c r="L86" s="18" t="s">
        <v>16888</v>
      </c>
      <c r="M86" s="19">
        <v>1</v>
      </c>
    </row>
    <row r="87" spans="1:13" ht="24.9" customHeight="1" x14ac:dyDescent="0.3">
      <c r="A87" s="12" t="s">
        <v>1011</v>
      </c>
      <c r="B87" s="13" t="s">
        <v>1000</v>
      </c>
      <c r="C87" s="13" t="s">
        <v>80</v>
      </c>
      <c r="D87" s="13">
        <v>1</v>
      </c>
      <c r="E87" s="14">
        <v>0</v>
      </c>
      <c r="F87" s="15">
        <v>51.99</v>
      </c>
      <c r="G87" s="14">
        <v>1.2332031101836299E-5</v>
      </c>
      <c r="H87" s="13">
        <v>2</v>
      </c>
      <c r="I87" s="16" t="s">
        <v>13588</v>
      </c>
      <c r="J87" s="17" t="s">
        <v>14689</v>
      </c>
      <c r="K87" s="16" t="s">
        <v>15788</v>
      </c>
      <c r="L87" s="18" t="s">
        <v>16889</v>
      </c>
      <c r="M87" s="19">
        <v>1</v>
      </c>
    </row>
    <row r="88" spans="1:13" ht="24.9" customHeight="1" x14ac:dyDescent="0.3">
      <c r="A88" s="12" t="s">
        <v>5007</v>
      </c>
      <c r="B88" s="13" t="s">
        <v>5005</v>
      </c>
      <c r="C88" s="13" t="s">
        <v>244</v>
      </c>
      <c r="D88" s="13">
        <v>1</v>
      </c>
      <c r="E88" s="14">
        <v>0</v>
      </c>
      <c r="F88" s="15">
        <v>42.42</v>
      </c>
      <c r="G88" s="14">
        <v>5.71439167394886E-5</v>
      </c>
      <c r="H88" s="13">
        <v>2</v>
      </c>
      <c r="I88" s="16" t="s">
        <v>13589</v>
      </c>
      <c r="J88" s="17" t="s">
        <v>14690</v>
      </c>
      <c r="K88" s="16" t="s">
        <v>15789</v>
      </c>
      <c r="L88" s="18" t="s">
        <v>16890</v>
      </c>
      <c r="M88" s="19">
        <v>1</v>
      </c>
    </row>
    <row r="89" spans="1:13" ht="24.9" customHeight="1" x14ac:dyDescent="0.3">
      <c r="A89" s="12" t="s">
        <v>3244</v>
      </c>
      <c r="B89" s="13" t="s">
        <v>3234</v>
      </c>
      <c r="C89" s="13" t="s">
        <v>304</v>
      </c>
      <c r="D89" s="13">
        <v>1</v>
      </c>
      <c r="E89" s="14">
        <v>0</v>
      </c>
      <c r="F89" s="15">
        <v>40.9</v>
      </c>
      <c r="G89" s="14">
        <v>1.6663025581363999E-4</v>
      </c>
      <c r="H89" s="13">
        <v>2</v>
      </c>
      <c r="I89" s="16" t="s">
        <v>13590</v>
      </c>
      <c r="J89" s="17" t="s">
        <v>14691</v>
      </c>
      <c r="K89" s="16" t="s">
        <v>15790</v>
      </c>
      <c r="L89" s="18" t="s">
        <v>16891</v>
      </c>
      <c r="M89" s="19">
        <v>1</v>
      </c>
    </row>
    <row r="90" spans="1:13" ht="24.9" customHeight="1" x14ac:dyDescent="0.3">
      <c r="A90" s="12" t="s">
        <v>4137</v>
      </c>
      <c r="B90" s="13" t="s">
        <v>4130</v>
      </c>
      <c r="C90" s="13" t="s">
        <v>80</v>
      </c>
      <c r="D90" s="13">
        <v>1</v>
      </c>
      <c r="E90" s="14">
        <v>0</v>
      </c>
      <c r="F90" s="15">
        <v>54.58</v>
      </c>
      <c r="G90" s="14">
        <v>3.6575418078781202E-6</v>
      </c>
      <c r="H90" s="13">
        <v>2</v>
      </c>
      <c r="I90" s="16" t="s">
        <v>13591</v>
      </c>
      <c r="J90" s="17" t="s">
        <v>14692</v>
      </c>
      <c r="K90" s="16" t="s">
        <v>15791</v>
      </c>
      <c r="L90" s="18" t="s">
        <v>16892</v>
      </c>
      <c r="M90" s="19">
        <v>1</v>
      </c>
    </row>
    <row r="91" spans="1:13" ht="24.9" customHeight="1" x14ac:dyDescent="0.3">
      <c r="A91" s="12" t="s">
        <v>81</v>
      </c>
      <c r="B91" s="13" t="s">
        <v>73</v>
      </c>
      <c r="C91" s="13" t="s">
        <v>83</v>
      </c>
      <c r="D91" s="13">
        <v>1</v>
      </c>
      <c r="E91" s="14">
        <v>0</v>
      </c>
      <c r="F91" s="15">
        <v>39.24</v>
      </c>
      <c r="G91" s="14">
        <v>1.2508041084287401E-4</v>
      </c>
      <c r="H91" s="13">
        <v>2</v>
      </c>
      <c r="I91" s="16" t="s">
        <v>13592</v>
      </c>
      <c r="J91" s="17" t="s">
        <v>14693</v>
      </c>
      <c r="K91" s="16" t="s">
        <v>15792</v>
      </c>
      <c r="L91" s="18" t="s">
        <v>16893</v>
      </c>
      <c r="M91" s="19">
        <v>1</v>
      </c>
    </row>
    <row r="92" spans="1:13" ht="24.9" customHeight="1" x14ac:dyDescent="0.3">
      <c r="A92" s="12" t="s">
        <v>4653</v>
      </c>
      <c r="B92" s="13" t="s">
        <v>4645</v>
      </c>
      <c r="C92" s="13" t="s">
        <v>425</v>
      </c>
      <c r="D92" s="13">
        <v>1</v>
      </c>
      <c r="E92" s="14">
        <v>0</v>
      </c>
      <c r="F92" s="15">
        <v>38.78</v>
      </c>
      <c r="G92" s="14">
        <v>1.3212043786609701E-4</v>
      </c>
      <c r="H92" s="13">
        <v>2</v>
      </c>
      <c r="I92" s="16" t="s">
        <v>13593</v>
      </c>
      <c r="J92" s="17" t="s">
        <v>14694</v>
      </c>
      <c r="K92" s="16" t="s">
        <v>15793</v>
      </c>
      <c r="L92" s="18" t="s">
        <v>16894</v>
      </c>
      <c r="M92" s="19">
        <v>1</v>
      </c>
    </row>
    <row r="93" spans="1:13" ht="24.9" customHeight="1" x14ac:dyDescent="0.3">
      <c r="A93" s="12" t="s">
        <v>5131</v>
      </c>
      <c r="B93" s="13" t="s">
        <v>5130</v>
      </c>
      <c r="C93" s="13" t="s">
        <v>142</v>
      </c>
      <c r="D93" s="13">
        <v>1</v>
      </c>
      <c r="E93" s="14">
        <v>5.0000000000000001E-3</v>
      </c>
      <c r="F93" s="15">
        <v>33.68</v>
      </c>
      <c r="G93" s="14">
        <v>5.1425822447692801E-4</v>
      </c>
      <c r="H93" s="13">
        <v>2</v>
      </c>
      <c r="I93" s="16" t="s">
        <v>13594</v>
      </c>
      <c r="J93" s="17" t="s">
        <v>14695</v>
      </c>
      <c r="K93" s="16" t="s">
        <v>15794</v>
      </c>
      <c r="L93" s="18" t="s">
        <v>16895</v>
      </c>
      <c r="M93" s="19">
        <v>1</v>
      </c>
    </row>
    <row r="94" spans="1:13" ht="24.9" customHeight="1" x14ac:dyDescent="0.3">
      <c r="A94" s="12" t="s">
        <v>4015</v>
      </c>
      <c r="B94" s="13" t="s">
        <v>4005</v>
      </c>
      <c r="C94" s="13" t="s">
        <v>526</v>
      </c>
      <c r="D94" s="13">
        <v>1</v>
      </c>
      <c r="E94" s="14">
        <v>0</v>
      </c>
      <c r="F94" s="15">
        <v>88.45</v>
      </c>
      <c r="G94" s="14">
        <v>2.7148985211710998E-9</v>
      </c>
      <c r="H94" s="13">
        <v>2</v>
      </c>
      <c r="I94" s="16" t="s">
        <v>13595</v>
      </c>
      <c r="J94" s="17" t="s">
        <v>14696</v>
      </c>
      <c r="K94" s="16" t="s">
        <v>15795</v>
      </c>
      <c r="L94" s="18" t="s">
        <v>16896</v>
      </c>
      <c r="M94" s="19">
        <v>1</v>
      </c>
    </row>
    <row r="95" spans="1:13" ht="24.9" customHeight="1" x14ac:dyDescent="0.3">
      <c r="A95" s="12" t="s">
        <v>5961</v>
      </c>
      <c r="B95" s="13" t="s">
        <v>5954</v>
      </c>
      <c r="C95" s="13" t="s">
        <v>244</v>
      </c>
      <c r="D95" s="13">
        <v>1</v>
      </c>
      <c r="E95" s="14">
        <v>8.9999999999999993E-3</v>
      </c>
      <c r="F95" s="15">
        <v>20.02</v>
      </c>
      <c r="G95" s="14">
        <v>1.5926486677624401E-2</v>
      </c>
      <c r="H95" s="13">
        <v>2</v>
      </c>
      <c r="I95" s="16" t="s">
        <v>13596</v>
      </c>
      <c r="J95" s="17" t="s">
        <v>14697</v>
      </c>
      <c r="K95" s="16" t="s">
        <v>15796</v>
      </c>
      <c r="L95" s="18" t="s">
        <v>16897</v>
      </c>
      <c r="M95" s="19">
        <v>1</v>
      </c>
    </row>
    <row r="96" spans="1:13" ht="24.9" customHeight="1" x14ac:dyDescent="0.3">
      <c r="A96" s="12" t="s">
        <v>1930</v>
      </c>
      <c r="B96" s="13" t="s">
        <v>1928</v>
      </c>
      <c r="C96" s="13" t="s">
        <v>244</v>
      </c>
      <c r="D96" s="13">
        <v>1</v>
      </c>
      <c r="E96" s="14">
        <v>2E-3</v>
      </c>
      <c r="F96" s="15">
        <v>22.79</v>
      </c>
      <c r="G96" s="14">
        <v>5.2477121432616099E-3</v>
      </c>
      <c r="H96" s="13">
        <v>2</v>
      </c>
      <c r="I96" s="16" t="s">
        <v>13597</v>
      </c>
      <c r="J96" s="17" t="s">
        <v>14698</v>
      </c>
      <c r="K96" s="16" t="s">
        <v>15797</v>
      </c>
      <c r="L96" s="18" t="s">
        <v>16898</v>
      </c>
      <c r="M96" s="19">
        <v>1</v>
      </c>
    </row>
    <row r="97" spans="1:13" ht="24.9" customHeight="1" x14ac:dyDescent="0.3">
      <c r="A97" s="12" t="s">
        <v>4065</v>
      </c>
      <c r="B97" s="13" t="s">
        <v>4057</v>
      </c>
      <c r="C97" s="13" t="s">
        <v>103</v>
      </c>
      <c r="D97" s="13">
        <v>1</v>
      </c>
      <c r="E97" s="14">
        <v>1E-3</v>
      </c>
      <c r="F97" s="15">
        <v>20.97</v>
      </c>
      <c r="G97" s="14">
        <v>1.03978453150914E-2</v>
      </c>
      <c r="H97" s="13">
        <v>2</v>
      </c>
      <c r="I97" s="16" t="s">
        <v>13598</v>
      </c>
      <c r="J97" s="17" t="s">
        <v>14699</v>
      </c>
      <c r="K97" s="16" t="s">
        <v>15798</v>
      </c>
      <c r="L97" s="18" t="s">
        <v>16899</v>
      </c>
      <c r="M97" s="19">
        <v>1</v>
      </c>
    </row>
    <row r="98" spans="1:13" ht="24.9" customHeight="1" x14ac:dyDescent="0.3">
      <c r="A98" s="12" t="s">
        <v>3810</v>
      </c>
      <c r="B98" s="13" t="s">
        <v>3799</v>
      </c>
      <c r="C98" s="13" t="s">
        <v>526</v>
      </c>
      <c r="D98" s="13">
        <v>1</v>
      </c>
      <c r="E98" s="14">
        <v>1E-3</v>
      </c>
      <c r="F98" s="15">
        <v>19.93</v>
      </c>
      <c r="G98" s="14">
        <v>1.0138413597606401E-2</v>
      </c>
      <c r="H98" s="13">
        <v>2</v>
      </c>
      <c r="I98" s="16" t="s">
        <v>13599</v>
      </c>
      <c r="J98" s="17" t="s">
        <v>14700</v>
      </c>
      <c r="K98" s="16" t="s">
        <v>15799</v>
      </c>
      <c r="L98" s="18" t="s">
        <v>16900</v>
      </c>
      <c r="M98" s="19">
        <v>1</v>
      </c>
    </row>
    <row r="99" spans="1:13" ht="24.9" customHeight="1" x14ac:dyDescent="0.3">
      <c r="A99" s="12" t="s">
        <v>1514</v>
      </c>
      <c r="B99" s="13" t="s">
        <v>1513</v>
      </c>
      <c r="C99" s="13" t="s">
        <v>244</v>
      </c>
      <c r="D99" s="13">
        <v>1</v>
      </c>
      <c r="E99" s="14">
        <v>3.0000000000000001E-3</v>
      </c>
      <c r="F99" s="15">
        <v>23.55</v>
      </c>
      <c r="G99" s="14">
        <v>9.9353350654495295E-3</v>
      </c>
      <c r="H99" s="13">
        <v>3</v>
      </c>
      <c r="I99" s="16" t="s">
        <v>13600</v>
      </c>
      <c r="J99" s="17" t="s">
        <v>14701</v>
      </c>
      <c r="K99" s="16" t="s">
        <v>15800</v>
      </c>
      <c r="L99" s="18" t="s">
        <v>16901</v>
      </c>
      <c r="M99" s="19">
        <v>1</v>
      </c>
    </row>
    <row r="100" spans="1:13" ht="24.9" customHeight="1" x14ac:dyDescent="0.3">
      <c r="A100" s="12" t="s">
        <v>6659</v>
      </c>
      <c r="B100" s="13" t="s">
        <v>6646</v>
      </c>
      <c r="C100" s="13" t="s">
        <v>7323</v>
      </c>
      <c r="D100" s="13">
        <v>1</v>
      </c>
      <c r="E100" s="14">
        <v>0</v>
      </c>
      <c r="F100" s="15">
        <v>49</v>
      </c>
      <c r="G100" s="14">
        <v>1.37079E-5</v>
      </c>
      <c r="H100" s="13">
        <v>2</v>
      </c>
      <c r="I100" s="16" t="s">
        <v>13601</v>
      </c>
      <c r="J100" s="17" t="s">
        <v>14702</v>
      </c>
      <c r="K100" s="16" t="s">
        <v>15801</v>
      </c>
      <c r="L100" s="18" t="s">
        <v>16902</v>
      </c>
      <c r="M100" s="19">
        <v>1</v>
      </c>
    </row>
    <row r="101" spans="1:13" ht="24.9" customHeight="1" x14ac:dyDescent="0.3">
      <c r="A101" s="12" t="s">
        <v>3587</v>
      </c>
      <c r="B101" s="13" t="s">
        <v>3577</v>
      </c>
      <c r="C101" s="13" t="s">
        <v>83</v>
      </c>
      <c r="D101" s="13">
        <v>1</v>
      </c>
      <c r="E101" s="14">
        <v>0</v>
      </c>
      <c r="F101" s="15">
        <v>26.26</v>
      </c>
      <c r="G101" s="14">
        <v>4.7318393949715102E-3</v>
      </c>
      <c r="H101" s="13">
        <v>3</v>
      </c>
      <c r="I101" s="16" t="s">
        <v>13602</v>
      </c>
      <c r="J101" s="17" t="s">
        <v>14703</v>
      </c>
      <c r="K101" s="16" t="s">
        <v>15802</v>
      </c>
      <c r="L101" s="18" t="s">
        <v>16903</v>
      </c>
      <c r="M101" s="19">
        <v>1</v>
      </c>
    </row>
    <row r="102" spans="1:13" ht="24.9" customHeight="1" x14ac:dyDescent="0.3">
      <c r="A102" s="12" t="s">
        <v>5349</v>
      </c>
      <c r="B102" s="13" t="s">
        <v>5336</v>
      </c>
      <c r="C102" s="13" t="s">
        <v>103</v>
      </c>
      <c r="D102" s="13">
        <v>1</v>
      </c>
      <c r="E102" s="14">
        <v>0</v>
      </c>
      <c r="F102" s="15">
        <v>41.48</v>
      </c>
      <c r="G102" s="14">
        <v>7.8233486501866199E-5</v>
      </c>
      <c r="H102" s="13">
        <v>2</v>
      </c>
      <c r="I102" s="16" t="s">
        <v>13603</v>
      </c>
      <c r="J102" s="17" t="s">
        <v>14704</v>
      </c>
      <c r="K102" s="16" t="s">
        <v>15803</v>
      </c>
      <c r="L102" s="18" t="s">
        <v>16904</v>
      </c>
      <c r="M102" s="19">
        <v>1</v>
      </c>
    </row>
    <row r="103" spans="1:13" ht="24.9" customHeight="1" x14ac:dyDescent="0.3">
      <c r="A103" s="12" t="s">
        <v>1037</v>
      </c>
      <c r="B103" s="13" t="s">
        <v>1019</v>
      </c>
      <c r="C103" s="13" t="s">
        <v>244</v>
      </c>
      <c r="D103" s="13">
        <v>1</v>
      </c>
      <c r="E103" s="14">
        <v>0</v>
      </c>
      <c r="F103" s="15">
        <v>45.76</v>
      </c>
      <c r="G103" s="14">
        <v>4.7782900115559803E-5</v>
      </c>
      <c r="H103" s="13">
        <v>2</v>
      </c>
      <c r="I103" s="16" t="s">
        <v>13604</v>
      </c>
      <c r="J103" s="17" t="s">
        <v>14705</v>
      </c>
      <c r="K103" s="16" t="s">
        <v>15804</v>
      </c>
      <c r="L103" s="18" t="s">
        <v>16905</v>
      </c>
      <c r="M103" s="19">
        <v>1</v>
      </c>
    </row>
    <row r="104" spans="1:13" ht="24.9" customHeight="1" x14ac:dyDescent="0.3">
      <c r="A104" s="12" t="s">
        <v>1071</v>
      </c>
      <c r="B104" s="13" t="s">
        <v>1053</v>
      </c>
      <c r="C104" s="13" t="s">
        <v>80</v>
      </c>
      <c r="D104" s="13">
        <v>1</v>
      </c>
      <c r="E104" s="14">
        <v>1E-3</v>
      </c>
      <c r="F104" s="15">
        <v>39.770000000000003</v>
      </c>
      <c r="G104" s="14">
        <v>1.31798362048907E-4</v>
      </c>
      <c r="H104" s="13">
        <v>2</v>
      </c>
      <c r="I104" s="16" t="s">
        <v>13605</v>
      </c>
      <c r="J104" s="17" t="s">
        <v>14706</v>
      </c>
      <c r="K104" s="16" t="s">
        <v>15805</v>
      </c>
      <c r="L104" s="18" t="s">
        <v>16906</v>
      </c>
      <c r="M104" s="19">
        <v>1</v>
      </c>
    </row>
    <row r="105" spans="1:13" ht="24.9" customHeight="1" x14ac:dyDescent="0.3">
      <c r="A105" s="12" t="s">
        <v>4484</v>
      </c>
      <c r="B105" s="13" t="s">
        <v>4463</v>
      </c>
      <c r="C105" s="13" t="s">
        <v>47</v>
      </c>
      <c r="D105" s="13">
        <v>1</v>
      </c>
      <c r="E105" s="14">
        <v>6.0000000000000001E-3</v>
      </c>
      <c r="F105" s="15">
        <v>15.46</v>
      </c>
      <c r="G105" s="14">
        <v>2.8377230270427399E-2</v>
      </c>
      <c r="H105" s="13">
        <v>2</v>
      </c>
      <c r="I105" s="16" t="s">
        <v>13606</v>
      </c>
      <c r="J105" s="17" t="s">
        <v>14707</v>
      </c>
      <c r="K105" s="16" t="s">
        <v>15806</v>
      </c>
      <c r="L105" s="18" t="s">
        <v>16907</v>
      </c>
      <c r="M105" s="19">
        <v>1</v>
      </c>
    </row>
    <row r="106" spans="1:13" ht="24.9" customHeight="1" x14ac:dyDescent="0.3">
      <c r="A106" s="12" t="s">
        <v>1818</v>
      </c>
      <c r="B106" s="13" t="s">
        <v>1816</v>
      </c>
      <c r="C106" s="13" t="s">
        <v>47</v>
      </c>
      <c r="D106" s="13">
        <v>1</v>
      </c>
      <c r="E106" s="14">
        <v>1E-3</v>
      </c>
      <c r="F106" s="15">
        <v>49.6</v>
      </c>
      <c r="G106" s="14">
        <v>1.8091890236362601E-5</v>
      </c>
      <c r="H106" s="13">
        <v>2</v>
      </c>
      <c r="I106" s="16" t="s">
        <v>13607</v>
      </c>
      <c r="J106" s="17" t="s">
        <v>14708</v>
      </c>
      <c r="K106" s="16" t="s">
        <v>15807</v>
      </c>
      <c r="L106" s="18" t="s">
        <v>16908</v>
      </c>
      <c r="M106" s="19">
        <v>1</v>
      </c>
    </row>
    <row r="107" spans="1:13" ht="24.9" customHeight="1" x14ac:dyDescent="0.3">
      <c r="A107" s="12" t="s">
        <v>3533</v>
      </c>
      <c r="B107" s="13" t="s">
        <v>5755</v>
      </c>
      <c r="C107" s="13" t="s">
        <v>425</v>
      </c>
      <c r="D107" s="13">
        <v>1</v>
      </c>
      <c r="E107" s="14">
        <v>1E-3</v>
      </c>
      <c r="F107" s="15">
        <v>49.21</v>
      </c>
      <c r="G107" s="14">
        <v>1.6193240592516601E-5</v>
      </c>
      <c r="H107" s="13">
        <v>2</v>
      </c>
      <c r="I107" s="16" t="s">
        <v>13608</v>
      </c>
      <c r="J107" s="17" t="s">
        <v>14709</v>
      </c>
      <c r="K107" s="16" t="s">
        <v>15808</v>
      </c>
      <c r="L107" s="18" t="s">
        <v>16909</v>
      </c>
      <c r="M107" s="19">
        <v>1</v>
      </c>
    </row>
    <row r="108" spans="1:13" ht="24.9" customHeight="1" x14ac:dyDescent="0.3">
      <c r="A108" s="12" t="s">
        <v>559</v>
      </c>
      <c r="B108" s="13" t="s">
        <v>558</v>
      </c>
      <c r="C108" s="13" t="s">
        <v>564</v>
      </c>
      <c r="D108" s="13">
        <v>1</v>
      </c>
      <c r="E108" s="14">
        <v>0</v>
      </c>
      <c r="F108" s="15">
        <v>18.59</v>
      </c>
      <c r="G108" s="14">
        <v>3.2513809905836903E-2</v>
      </c>
      <c r="H108" s="13">
        <v>3</v>
      </c>
      <c r="I108" s="16" t="s">
        <v>13609</v>
      </c>
      <c r="J108" s="17" t="s">
        <v>14710</v>
      </c>
      <c r="K108" s="16" t="s">
        <v>15809</v>
      </c>
      <c r="L108" s="18" t="s">
        <v>16910</v>
      </c>
      <c r="M108" s="19">
        <v>1</v>
      </c>
    </row>
    <row r="109" spans="1:13" ht="24.9" customHeight="1" x14ac:dyDescent="0.3">
      <c r="A109" s="12" t="s">
        <v>4977</v>
      </c>
      <c r="B109" s="13" t="s">
        <v>4968</v>
      </c>
      <c r="C109" s="13" t="s">
        <v>29</v>
      </c>
      <c r="D109" s="13">
        <v>1</v>
      </c>
      <c r="E109" s="14">
        <v>0</v>
      </c>
      <c r="F109" s="15">
        <v>48.77</v>
      </c>
      <c r="G109" s="14">
        <v>1.32425006930335E-5</v>
      </c>
      <c r="H109" s="13">
        <v>2</v>
      </c>
      <c r="I109" s="16" t="s">
        <v>13610</v>
      </c>
      <c r="J109" s="17" t="s">
        <v>14711</v>
      </c>
      <c r="K109" s="16" t="s">
        <v>15810</v>
      </c>
      <c r="L109" s="18" t="s">
        <v>16911</v>
      </c>
      <c r="M109" s="19">
        <v>1</v>
      </c>
    </row>
    <row r="110" spans="1:13" ht="24.9" customHeight="1" x14ac:dyDescent="0.3">
      <c r="A110" s="12" t="s">
        <v>3175</v>
      </c>
      <c r="B110" s="13" t="s">
        <v>3163</v>
      </c>
      <c r="C110" s="13" t="s">
        <v>29</v>
      </c>
      <c r="D110" s="13">
        <v>1</v>
      </c>
      <c r="E110" s="14">
        <v>1E-3</v>
      </c>
      <c r="F110" s="15">
        <v>18.2</v>
      </c>
      <c r="G110" s="14">
        <v>1.9676296229670698E-2</v>
      </c>
      <c r="H110" s="13">
        <v>2</v>
      </c>
      <c r="I110" s="16" t="s">
        <v>13611</v>
      </c>
      <c r="J110" s="17" t="s">
        <v>14712</v>
      </c>
      <c r="K110" s="16" t="s">
        <v>15811</v>
      </c>
      <c r="L110" s="18" t="s">
        <v>16912</v>
      </c>
      <c r="M110" s="19">
        <v>1</v>
      </c>
    </row>
    <row r="111" spans="1:13" ht="24.9" customHeight="1" x14ac:dyDescent="0.3">
      <c r="A111" s="12" t="s">
        <v>4260</v>
      </c>
      <c r="B111" s="13" t="s">
        <v>4241</v>
      </c>
      <c r="C111" s="13" t="s">
        <v>29</v>
      </c>
      <c r="D111" s="13">
        <v>1</v>
      </c>
      <c r="E111" s="14">
        <v>0</v>
      </c>
      <c r="F111" s="15">
        <v>101.07</v>
      </c>
      <c r="G111" s="14">
        <v>7.7977625141347903E-11</v>
      </c>
      <c r="H111" s="13">
        <v>2</v>
      </c>
      <c r="I111" s="16" t="s">
        <v>13612</v>
      </c>
      <c r="J111" s="17" t="s">
        <v>14713</v>
      </c>
      <c r="K111" s="16" t="s">
        <v>15812</v>
      </c>
      <c r="L111" s="18" t="s">
        <v>16913</v>
      </c>
      <c r="M111" s="19">
        <v>1</v>
      </c>
    </row>
    <row r="112" spans="1:13" ht="24.9" customHeight="1" x14ac:dyDescent="0.3">
      <c r="A112" s="12" t="s">
        <v>1605</v>
      </c>
      <c r="B112" s="13" t="s">
        <v>1597</v>
      </c>
      <c r="C112" s="13" t="s">
        <v>80</v>
      </c>
      <c r="D112" s="13">
        <v>1</v>
      </c>
      <c r="E112" s="14">
        <v>0</v>
      </c>
      <c r="F112" s="15">
        <v>45.25</v>
      </c>
      <c r="G112" s="14">
        <v>2.9783107176450501E-5</v>
      </c>
      <c r="H112" s="13">
        <v>2</v>
      </c>
      <c r="I112" s="16" t="s">
        <v>13613</v>
      </c>
      <c r="J112" s="17" t="s">
        <v>14714</v>
      </c>
      <c r="K112" s="16" t="s">
        <v>15813</v>
      </c>
      <c r="L112" s="18" t="s">
        <v>16914</v>
      </c>
      <c r="M112" s="19">
        <v>1</v>
      </c>
    </row>
    <row r="113" spans="1:13" ht="24.9" customHeight="1" x14ac:dyDescent="0.3">
      <c r="A113" s="12" t="s">
        <v>3962</v>
      </c>
      <c r="B113" s="13" t="s">
        <v>3956</v>
      </c>
      <c r="C113" s="13" t="s">
        <v>244</v>
      </c>
      <c r="D113" s="13">
        <v>1</v>
      </c>
      <c r="E113" s="14">
        <v>0</v>
      </c>
      <c r="F113" s="15">
        <v>63.04</v>
      </c>
      <c r="G113" s="14">
        <v>5.4625155359537002E-7</v>
      </c>
      <c r="H113" s="13">
        <v>2</v>
      </c>
      <c r="I113" s="16" t="s">
        <v>13614</v>
      </c>
      <c r="J113" s="17" t="s">
        <v>14715</v>
      </c>
      <c r="K113" s="16" t="s">
        <v>15814</v>
      </c>
      <c r="L113" s="18" t="s">
        <v>16915</v>
      </c>
      <c r="M113" s="19">
        <v>1</v>
      </c>
    </row>
    <row r="114" spans="1:13" ht="24.9" customHeight="1" x14ac:dyDescent="0.3">
      <c r="A114" s="12" t="s">
        <v>7206</v>
      </c>
      <c r="B114" s="13" t="s">
        <v>7199</v>
      </c>
      <c r="C114" s="13" t="s">
        <v>219</v>
      </c>
      <c r="D114" s="13">
        <v>1</v>
      </c>
      <c r="E114" s="14">
        <v>0</v>
      </c>
      <c r="F114" s="15">
        <v>75.59</v>
      </c>
      <c r="G114" s="14">
        <v>3.0366356418423797E-8</v>
      </c>
      <c r="H114" s="13">
        <v>2</v>
      </c>
      <c r="I114" s="16" t="s">
        <v>13615</v>
      </c>
      <c r="J114" s="17" t="s">
        <v>14716</v>
      </c>
      <c r="K114" s="16" t="s">
        <v>15815</v>
      </c>
      <c r="L114" s="18" t="s">
        <v>16916</v>
      </c>
      <c r="M114" s="19">
        <v>1</v>
      </c>
    </row>
    <row r="115" spans="1:13" ht="24.9" customHeight="1" x14ac:dyDescent="0.3">
      <c r="A115" s="12" t="s">
        <v>4178</v>
      </c>
      <c r="B115" s="13" t="s">
        <v>4159</v>
      </c>
      <c r="C115" s="13" t="s">
        <v>425</v>
      </c>
      <c r="D115" s="13">
        <v>1</v>
      </c>
      <c r="E115" s="14">
        <v>1E-3</v>
      </c>
      <c r="F115" s="15">
        <v>33.21</v>
      </c>
      <c r="G115" s="14">
        <v>7.8792330153518999E-4</v>
      </c>
      <c r="H115" s="13">
        <v>2</v>
      </c>
      <c r="I115" s="16" t="s">
        <v>13616</v>
      </c>
      <c r="J115" s="17" t="s">
        <v>14717</v>
      </c>
      <c r="K115" s="16" t="s">
        <v>15816</v>
      </c>
      <c r="L115" s="18" t="s">
        <v>16917</v>
      </c>
      <c r="M115" s="19">
        <v>1</v>
      </c>
    </row>
    <row r="116" spans="1:13" ht="24.9" customHeight="1" x14ac:dyDescent="0.3">
      <c r="A116" s="12" t="s">
        <v>2529</v>
      </c>
      <c r="B116" s="13" t="s">
        <v>2528</v>
      </c>
      <c r="C116" s="13" t="s">
        <v>425</v>
      </c>
      <c r="D116" s="13">
        <v>1</v>
      </c>
      <c r="E116" s="14">
        <v>1E-3</v>
      </c>
      <c r="F116" s="15">
        <v>19.16</v>
      </c>
      <c r="G116" s="14">
        <v>1.21051452336809E-2</v>
      </c>
      <c r="H116" s="13">
        <v>2</v>
      </c>
      <c r="I116" s="16" t="s">
        <v>13617</v>
      </c>
      <c r="J116" s="17" t="s">
        <v>14718</v>
      </c>
      <c r="K116" s="16" t="s">
        <v>15817</v>
      </c>
      <c r="L116" s="18" t="s">
        <v>16918</v>
      </c>
      <c r="M116" s="19">
        <v>1</v>
      </c>
    </row>
    <row r="117" spans="1:13" ht="24.9" customHeight="1" x14ac:dyDescent="0.3">
      <c r="A117" s="12" t="s">
        <v>2809</v>
      </c>
      <c r="B117" s="13" t="s">
        <v>2797</v>
      </c>
      <c r="C117" s="13" t="s">
        <v>29</v>
      </c>
      <c r="D117" s="13">
        <v>1</v>
      </c>
      <c r="E117" s="14">
        <v>0</v>
      </c>
      <c r="F117" s="15">
        <v>42.91</v>
      </c>
      <c r="G117" s="14">
        <v>5.1046974185383999E-5</v>
      </c>
      <c r="H117" s="13">
        <v>2</v>
      </c>
      <c r="I117" s="16" t="s">
        <v>13618</v>
      </c>
      <c r="J117" s="17" t="s">
        <v>14719</v>
      </c>
      <c r="K117" s="16" t="s">
        <v>15818</v>
      </c>
      <c r="L117" s="18" t="s">
        <v>16919</v>
      </c>
      <c r="M117" s="19">
        <v>1</v>
      </c>
    </row>
    <row r="118" spans="1:13" ht="24.9" customHeight="1" x14ac:dyDescent="0.3">
      <c r="A118" s="12" t="s">
        <v>3507</v>
      </c>
      <c r="B118" s="13" t="s">
        <v>3501</v>
      </c>
      <c r="C118" s="13" t="s">
        <v>47</v>
      </c>
      <c r="D118" s="13">
        <v>1</v>
      </c>
      <c r="E118" s="14">
        <v>0</v>
      </c>
      <c r="F118" s="15">
        <v>45.19</v>
      </c>
      <c r="G118" s="14">
        <v>5.1457528277722198E-5</v>
      </c>
      <c r="H118" s="13">
        <v>2</v>
      </c>
      <c r="I118" s="16" t="s">
        <v>13619</v>
      </c>
      <c r="J118" s="17" t="s">
        <v>14720</v>
      </c>
      <c r="K118" s="16" t="s">
        <v>15819</v>
      </c>
      <c r="L118" s="18" t="s">
        <v>16920</v>
      </c>
      <c r="M118" s="19">
        <v>1</v>
      </c>
    </row>
    <row r="119" spans="1:13" ht="24.9" customHeight="1" x14ac:dyDescent="0.3">
      <c r="A119" s="12" t="s">
        <v>3058</v>
      </c>
      <c r="B119" s="13" t="s">
        <v>3056</v>
      </c>
      <c r="C119" s="13" t="s">
        <v>80</v>
      </c>
      <c r="D119" s="13">
        <v>1</v>
      </c>
      <c r="E119" s="14">
        <v>8.0000000000000002E-3</v>
      </c>
      <c r="F119" s="15">
        <v>17.190000000000001</v>
      </c>
      <c r="G119" s="14">
        <v>3.3422432024909202E-2</v>
      </c>
      <c r="H119" s="13">
        <v>2</v>
      </c>
      <c r="I119" s="16" t="s">
        <v>13620</v>
      </c>
      <c r="J119" s="17" t="s">
        <v>14721</v>
      </c>
      <c r="K119" s="16" t="s">
        <v>15820</v>
      </c>
      <c r="L119" s="18" t="s">
        <v>16921</v>
      </c>
      <c r="M119" s="19">
        <v>1</v>
      </c>
    </row>
    <row r="120" spans="1:13" ht="24.9" customHeight="1" x14ac:dyDescent="0.3">
      <c r="A120" s="12" t="s">
        <v>157</v>
      </c>
      <c r="B120" s="13" t="s">
        <v>143</v>
      </c>
      <c r="C120" s="13" t="s">
        <v>3976</v>
      </c>
      <c r="D120" s="13">
        <v>1</v>
      </c>
      <c r="E120" s="14">
        <v>0</v>
      </c>
      <c r="F120" s="15">
        <v>27.22</v>
      </c>
      <c r="G120" s="14">
        <v>3.7934118424222899E-3</v>
      </c>
      <c r="H120" s="13">
        <v>3</v>
      </c>
      <c r="I120" s="16" t="s">
        <v>13621</v>
      </c>
      <c r="J120" s="17" t="s">
        <v>14722</v>
      </c>
      <c r="K120" s="16" t="s">
        <v>15821</v>
      </c>
      <c r="L120" s="18" t="s">
        <v>16922</v>
      </c>
      <c r="M120" s="19">
        <v>2</v>
      </c>
    </row>
    <row r="121" spans="1:13" ht="24.9" customHeight="1" x14ac:dyDescent="0.3">
      <c r="A121" s="12" t="s">
        <v>6123</v>
      </c>
      <c r="B121" s="13" t="s">
        <v>6122</v>
      </c>
      <c r="C121" s="13" t="s">
        <v>47</v>
      </c>
      <c r="D121" s="13">
        <v>1</v>
      </c>
      <c r="E121" s="14">
        <v>1E-3</v>
      </c>
      <c r="F121" s="15">
        <v>38.06</v>
      </c>
      <c r="G121" s="14">
        <v>2.0320919354332401E-4</v>
      </c>
      <c r="H121" s="13">
        <v>3</v>
      </c>
      <c r="I121" s="16" t="s">
        <v>13622</v>
      </c>
      <c r="J121" s="17" t="s">
        <v>14723</v>
      </c>
      <c r="K121" s="16" t="s">
        <v>15822</v>
      </c>
      <c r="L121" s="18" t="s">
        <v>16923</v>
      </c>
      <c r="M121" s="19">
        <v>1</v>
      </c>
    </row>
    <row r="122" spans="1:13" ht="24.9" customHeight="1" x14ac:dyDescent="0.3">
      <c r="A122" s="12" t="s">
        <v>2936</v>
      </c>
      <c r="B122" s="13" t="s">
        <v>2921</v>
      </c>
      <c r="C122" s="13" t="s">
        <v>80</v>
      </c>
      <c r="D122" s="13">
        <v>1</v>
      </c>
      <c r="E122" s="14">
        <v>1E-3</v>
      </c>
      <c r="F122" s="15">
        <v>46.64</v>
      </c>
      <c r="G122" s="14">
        <v>2.92640054150659E-5</v>
      </c>
      <c r="H122" s="13">
        <v>2</v>
      </c>
      <c r="I122" s="16" t="s">
        <v>13623</v>
      </c>
      <c r="J122" s="17" t="s">
        <v>14724</v>
      </c>
      <c r="K122" s="16" t="s">
        <v>15823</v>
      </c>
      <c r="L122" s="18" t="s">
        <v>16924</v>
      </c>
      <c r="M122" s="19">
        <v>1</v>
      </c>
    </row>
    <row r="123" spans="1:13" ht="24.9" customHeight="1" x14ac:dyDescent="0.3">
      <c r="A123" s="12" t="s">
        <v>2125</v>
      </c>
      <c r="B123" s="13" t="s">
        <v>2117</v>
      </c>
      <c r="C123" s="13" t="s">
        <v>29</v>
      </c>
      <c r="D123" s="13">
        <v>1</v>
      </c>
      <c r="E123" s="14">
        <v>0</v>
      </c>
      <c r="F123" s="15">
        <v>46.4</v>
      </c>
      <c r="G123" s="14">
        <v>2.29086765276778E-5</v>
      </c>
      <c r="H123" s="13">
        <v>2</v>
      </c>
      <c r="I123" s="16" t="s">
        <v>13624</v>
      </c>
      <c r="J123" s="17" t="s">
        <v>14725</v>
      </c>
      <c r="K123" s="16" t="s">
        <v>15824</v>
      </c>
      <c r="L123" s="18" t="s">
        <v>16925</v>
      </c>
      <c r="M123" s="19">
        <v>1</v>
      </c>
    </row>
    <row r="124" spans="1:13" ht="24.9" customHeight="1" x14ac:dyDescent="0.3">
      <c r="A124" s="12" t="s">
        <v>6964</v>
      </c>
      <c r="B124" s="13" t="s">
        <v>6963</v>
      </c>
      <c r="C124" s="13" t="s">
        <v>80</v>
      </c>
      <c r="D124" s="13">
        <v>1</v>
      </c>
      <c r="E124" s="14">
        <v>3.0000000000000001E-3</v>
      </c>
      <c r="F124" s="15">
        <v>18.75</v>
      </c>
      <c r="G124" s="14">
        <v>2.3336625062858201E-2</v>
      </c>
      <c r="H124" s="13">
        <v>2</v>
      </c>
      <c r="I124" s="16" t="s">
        <v>13625</v>
      </c>
      <c r="J124" s="17" t="s">
        <v>14726</v>
      </c>
      <c r="K124" s="16" t="s">
        <v>15825</v>
      </c>
      <c r="L124" s="18" t="s">
        <v>16926</v>
      </c>
      <c r="M124" s="19">
        <v>1</v>
      </c>
    </row>
    <row r="125" spans="1:13" ht="24.9" customHeight="1" x14ac:dyDescent="0.3">
      <c r="A125" s="12" t="s">
        <v>3153</v>
      </c>
      <c r="B125" s="13" t="s">
        <v>3151</v>
      </c>
      <c r="C125" s="13" t="s">
        <v>47</v>
      </c>
      <c r="D125" s="13">
        <v>1</v>
      </c>
      <c r="E125" s="14">
        <v>2.9000000000000001E-2</v>
      </c>
      <c r="F125" s="15">
        <v>24.02</v>
      </c>
      <c r="G125" s="14">
        <v>3.9533931399991298E-3</v>
      </c>
      <c r="H125" s="13">
        <v>2</v>
      </c>
      <c r="I125" s="16" t="s">
        <v>13626</v>
      </c>
      <c r="J125" s="17" t="s">
        <v>14727</v>
      </c>
      <c r="K125" s="16" t="s">
        <v>15826</v>
      </c>
      <c r="L125" s="18" t="s">
        <v>16927</v>
      </c>
      <c r="M125" s="19">
        <v>1</v>
      </c>
    </row>
    <row r="126" spans="1:13" ht="24.9" customHeight="1" x14ac:dyDescent="0.3">
      <c r="A126" s="12" t="s">
        <v>6075</v>
      </c>
      <c r="B126" s="13" t="s">
        <v>6043</v>
      </c>
      <c r="C126" s="13" t="s">
        <v>47</v>
      </c>
      <c r="D126" s="13">
        <v>1</v>
      </c>
      <c r="E126" s="14">
        <v>0</v>
      </c>
      <c r="F126" s="15">
        <v>27.78</v>
      </c>
      <c r="G126" s="14">
        <v>3.0010449825919102E-3</v>
      </c>
      <c r="H126" s="13">
        <v>2</v>
      </c>
      <c r="I126" s="16" t="s">
        <v>13627</v>
      </c>
      <c r="J126" s="17" t="s">
        <v>14728</v>
      </c>
      <c r="K126" s="16" t="s">
        <v>15827</v>
      </c>
      <c r="L126" s="18" t="s">
        <v>16928</v>
      </c>
      <c r="M126" s="19">
        <v>1</v>
      </c>
    </row>
    <row r="127" spans="1:13" ht="24.9" customHeight="1" x14ac:dyDescent="0.3">
      <c r="A127" s="12" t="s">
        <v>5629</v>
      </c>
      <c r="B127" s="13" t="s">
        <v>5628</v>
      </c>
      <c r="C127" s="13" t="s">
        <v>103</v>
      </c>
      <c r="D127" s="13">
        <v>1</v>
      </c>
      <c r="E127" s="14">
        <v>0</v>
      </c>
      <c r="F127" s="15">
        <v>16.77</v>
      </c>
      <c r="G127" s="14">
        <v>3.3660455036263602E-2</v>
      </c>
      <c r="H127" s="13">
        <v>2</v>
      </c>
      <c r="I127" s="16" t="s">
        <v>13628</v>
      </c>
      <c r="J127" s="17" t="s">
        <v>14729</v>
      </c>
      <c r="K127" s="16" t="s">
        <v>15828</v>
      </c>
      <c r="L127" s="18" t="s">
        <v>16929</v>
      </c>
      <c r="M127" s="19">
        <v>1</v>
      </c>
    </row>
    <row r="128" spans="1:13" ht="24.9" customHeight="1" x14ac:dyDescent="0.3">
      <c r="A128" s="12" t="s">
        <v>6205</v>
      </c>
      <c r="B128" s="13" t="s">
        <v>6200</v>
      </c>
      <c r="C128" s="13" t="s">
        <v>7318</v>
      </c>
      <c r="D128" s="13">
        <v>1</v>
      </c>
      <c r="E128" s="14">
        <v>5.0000000000000001E-3</v>
      </c>
      <c r="F128" s="15">
        <v>34.97</v>
      </c>
      <c r="G128" s="14">
        <v>4.2986666543302698E-4</v>
      </c>
      <c r="H128" s="13">
        <v>2</v>
      </c>
      <c r="I128" s="16" t="s">
        <v>13629</v>
      </c>
      <c r="J128" s="17" t="s">
        <v>14730</v>
      </c>
      <c r="K128" s="16" t="s">
        <v>15829</v>
      </c>
      <c r="L128" s="18" t="s">
        <v>16930</v>
      </c>
      <c r="M128" s="19">
        <v>1</v>
      </c>
    </row>
    <row r="129" spans="1:13" ht="24.9" customHeight="1" x14ac:dyDescent="0.3">
      <c r="A129" s="12" t="s">
        <v>925</v>
      </c>
      <c r="B129" s="13" t="s">
        <v>923</v>
      </c>
      <c r="C129" s="13" t="s">
        <v>425</v>
      </c>
      <c r="D129" s="13">
        <v>1</v>
      </c>
      <c r="E129" s="14">
        <v>5.0000000000000001E-3</v>
      </c>
      <c r="F129" s="15">
        <v>23.59</v>
      </c>
      <c r="G129" s="14">
        <v>4.3648568419405601E-3</v>
      </c>
      <c r="H129" s="13">
        <v>2</v>
      </c>
      <c r="I129" s="16" t="s">
        <v>13630</v>
      </c>
      <c r="J129" s="17" t="s">
        <v>14731</v>
      </c>
      <c r="K129" s="16" t="s">
        <v>15830</v>
      </c>
      <c r="L129" s="18" t="s">
        <v>16931</v>
      </c>
      <c r="M129" s="19">
        <v>1</v>
      </c>
    </row>
    <row r="130" spans="1:13" ht="24.9" customHeight="1" x14ac:dyDescent="0.3">
      <c r="A130" s="12" t="s">
        <v>5078</v>
      </c>
      <c r="B130" s="13" t="s">
        <v>5072</v>
      </c>
      <c r="C130" s="13" t="s">
        <v>425</v>
      </c>
      <c r="D130" s="13">
        <v>1</v>
      </c>
      <c r="E130" s="14">
        <v>0</v>
      </c>
      <c r="F130" s="15">
        <v>57.41</v>
      </c>
      <c r="G130" s="14">
        <v>2.54172192788239E-6</v>
      </c>
      <c r="H130" s="13">
        <v>2</v>
      </c>
      <c r="I130" s="16" t="s">
        <v>13631</v>
      </c>
      <c r="J130" s="17" t="s">
        <v>14732</v>
      </c>
      <c r="K130" s="16" t="s">
        <v>15831</v>
      </c>
      <c r="L130" s="18" t="s">
        <v>16932</v>
      </c>
      <c r="M130" s="19">
        <v>1</v>
      </c>
    </row>
    <row r="131" spans="1:13" ht="24.9" customHeight="1" x14ac:dyDescent="0.3">
      <c r="A131" s="12" t="s">
        <v>6060</v>
      </c>
      <c r="B131" s="13" t="s">
        <v>6043</v>
      </c>
      <c r="C131" s="13" t="s">
        <v>29</v>
      </c>
      <c r="D131" s="13">
        <v>1</v>
      </c>
      <c r="E131" s="14">
        <v>0</v>
      </c>
      <c r="F131" s="15">
        <v>34.11</v>
      </c>
      <c r="G131" s="14">
        <v>6.2104058558503804E-4</v>
      </c>
      <c r="H131" s="13">
        <v>3</v>
      </c>
      <c r="I131" s="16" t="s">
        <v>13632</v>
      </c>
      <c r="J131" s="17" t="s">
        <v>14733</v>
      </c>
      <c r="K131" s="16" t="s">
        <v>15832</v>
      </c>
      <c r="L131" s="18" t="s">
        <v>16933</v>
      </c>
      <c r="M131" s="19">
        <v>1</v>
      </c>
    </row>
    <row r="132" spans="1:13" ht="24.9" customHeight="1" x14ac:dyDescent="0.3">
      <c r="A132" s="12" t="s">
        <v>2038</v>
      </c>
      <c r="B132" s="13" t="s">
        <v>2036</v>
      </c>
      <c r="C132" s="13" t="s">
        <v>142</v>
      </c>
      <c r="D132" s="13">
        <v>1</v>
      </c>
      <c r="E132" s="14">
        <v>0</v>
      </c>
      <c r="F132" s="15">
        <v>18.239999999999998</v>
      </c>
      <c r="G132" s="14">
        <v>1.9495902861530901E-2</v>
      </c>
      <c r="H132" s="13">
        <v>3</v>
      </c>
      <c r="I132" s="16" t="s">
        <v>13633</v>
      </c>
      <c r="J132" s="17" t="s">
        <v>14734</v>
      </c>
      <c r="K132" s="16" t="s">
        <v>15833</v>
      </c>
      <c r="L132" s="18" t="s">
        <v>16934</v>
      </c>
      <c r="M132" s="19">
        <v>2</v>
      </c>
    </row>
    <row r="133" spans="1:13" ht="24.9" customHeight="1" x14ac:dyDescent="0.3">
      <c r="A133" s="12" t="s">
        <v>5298</v>
      </c>
      <c r="B133" s="13" t="s">
        <v>5270</v>
      </c>
      <c r="C133" s="13" t="s">
        <v>47</v>
      </c>
      <c r="D133" s="13">
        <v>1</v>
      </c>
      <c r="E133" s="14">
        <v>1E-3</v>
      </c>
      <c r="F133" s="15">
        <v>21.24</v>
      </c>
      <c r="G133" s="14">
        <v>1.0146909069245799E-2</v>
      </c>
      <c r="H133" s="13">
        <v>2</v>
      </c>
      <c r="I133" s="16" t="s">
        <v>13634</v>
      </c>
      <c r="J133" s="17" t="s">
        <v>14735</v>
      </c>
      <c r="K133" s="16" t="s">
        <v>15834</v>
      </c>
      <c r="L133" s="18" t="s">
        <v>16935</v>
      </c>
      <c r="M133" s="19">
        <v>1</v>
      </c>
    </row>
    <row r="134" spans="1:13" ht="24.9" customHeight="1" x14ac:dyDescent="0.3">
      <c r="A134" s="12" t="s">
        <v>446</v>
      </c>
      <c r="B134" s="13" t="s">
        <v>445</v>
      </c>
      <c r="C134" s="13" t="s">
        <v>451</v>
      </c>
      <c r="D134" s="13">
        <v>1</v>
      </c>
      <c r="E134" s="14">
        <v>0</v>
      </c>
      <c r="F134" s="15">
        <v>26.21</v>
      </c>
      <c r="G134" s="14">
        <v>5.7439578153729298E-3</v>
      </c>
      <c r="H134" s="13">
        <v>3</v>
      </c>
      <c r="I134" s="16" t="s">
        <v>13635</v>
      </c>
      <c r="J134" s="17" t="s">
        <v>14736</v>
      </c>
      <c r="K134" s="16" t="s">
        <v>15835</v>
      </c>
      <c r="L134" s="18" t="s">
        <v>16936</v>
      </c>
      <c r="M134" s="19">
        <v>1</v>
      </c>
    </row>
    <row r="135" spans="1:13" ht="24.9" customHeight="1" x14ac:dyDescent="0.3">
      <c r="A135" s="12" t="s">
        <v>977</v>
      </c>
      <c r="B135" s="13" t="s">
        <v>966</v>
      </c>
      <c r="C135" s="13" t="s">
        <v>7288</v>
      </c>
      <c r="D135" s="13">
        <v>1</v>
      </c>
      <c r="E135" s="14">
        <v>0</v>
      </c>
      <c r="F135" s="15">
        <v>73</v>
      </c>
      <c r="G135" s="14">
        <v>5.2115900000000003E-8</v>
      </c>
      <c r="H135" s="13">
        <v>2</v>
      </c>
      <c r="I135" s="16" t="s">
        <v>13636</v>
      </c>
      <c r="J135" s="17" t="s">
        <v>14737</v>
      </c>
      <c r="K135" s="16" t="s">
        <v>15836</v>
      </c>
      <c r="L135" s="18" t="s">
        <v>7382</v>
      </c>
      <c r="M135" s="19">
        <v>1</v>
      </c>
    </row>
    <row r="136" spans="1:13" ht="24.9" customHeight="1" x14ac:dyDescent="0.3">
      <c r="A136" s="12" t="s">
        <v>3846</v>
      </c>
      <c r="B136" s="13" t="s">
        <v>3842</v>
      </c>
      <c r="C136" s="13" t="s">
        <v>103</v>
      </c>
      <c r="D136" s="13">
        <v>1</v>
      </c>
      <c r="E136" s="14">
        <v>0</v>
      </c>
      <c r="F136" s="15">
        <v>20.12</v>
      </c>
      <c r="G136" s="14">
        <v>9.7274722377696504E-3</v>
      </c>
      <c r="H136" s="13">
        <v>2</v>
      </c>
      <c r="I136" s="16" t="s">
        <v>13637</v>
      </c>
      <c r="J136" s="17" t="s">
        <v>14738</v>
      </c>
      <c r="K136" s="16" t="s">
        <v>15837</v>
      </c>
      <c r="L136" s="18" t="s">
        <v>16937</v>
      </c>
      <c r="M136" s="19">
        <v>1</v>
      </c>
    </row>
    <row r="137" spans="1:13" ht="24.9" customHeight="1" x14ac:dyDescent="0.3">
      <c r="A137" s="12" t="s">
        <v>1354</v>
      </c>
      <c r="B137" s="13" t="s">
        <v>1346</v>
      </c>
      <c r="C137" s="13" t="s">
        <v>29</v>
      </c>
      <c r="D137" s="13">
        <v>1</v>
      </c>
      <c r="E137" s="14">
        <v>1E-3</v>
      </c>
      <c r="F137" s="15">
        <v>33.770000000000003</v>
      </c>
      <c r="G137" s="14">
        <v>4.1876464106344101E-4</v>
      </c>
      <c r="H137" s="13">
        <v>2</v>
      </c>
      <c r="I137" s="16" t="s">
        <v>13638</v>
      </c>
      <c r="J137" s="17" t="s">
        <v>14739</v>
      </c>
      <c r="K137" s="16" t="s">
        <v>15838</v>
      </c>
      <c r="L137" s="18" t="s">
        <v>16938</v>
      </c>
      <c r="M137" s="19">
        <v>1</v>
      </c>
    </row>
    <row r="138" spans="1:13" ht="24.9" customHeight="1" x14ac:dyDescent="0.3">
      <c r="A138" s="12" t="s">
        <v>3227</v>
      </c>
      <c r="B138" s="13" t="s">
        <v>3226</v>
      </c>
      <c r="C138" s="13" t="s">
        <v>80</v>
      </c>
      <c r="D138" s="13">
        <v>1</v>
      </c>
      <c r="E138" s="14">
        <v>0</v>
      </c>
      <c r="F138" s="15">
        <v>30.63</v>
      </c>
      <c r="G138" s="14">
        <v>8.6291894599510198E-4</v>
      </c>
      <c r="H138" s="13">
        <v>2</v>
      </c>
      <c r="I138" s="16" t="s">
        <v>13639</v>
      </c>
      <c r="J138" s="17" t="s">
        <v>14740</v>
      </c>
      <c r="K138" s="16" t="s">
        <v>15839</v>
      </c>
      <c r="L138" s="18" t="s">
        <v>16939</v>
      </c>
      <c r="M138" s="19">
        <v>1</v>
      </c>
    </row>
    <row r="139" spans="1:13" ht="24.9" customHeight="1" x14ac:dyDescent="0.3">
      <c r="A139" s="12" t="s">
        <v>5297</v>
      </c>
      <c r="B139" s="13" t="s">
        <v>5270</v>
      </c>
      <c r="C139" s="13" t="s">
        <v>617</v>
      </c>
      <c r="D139" s="13">
        <v>1</v>
      </c>
      <c r="E139" s="14">
        <v>1E-3</v>
      </c>
      <c r="F139" s="15">
        <v>65.180000000000007</v>
      </c>
      <c r="G139" s="14">
        <v>4.0957530986622599E-7</v>
      </c>
      <c r="H139" s="13">
        <v>2</v>
      </c>
      <c r="I139" s="16" t="s">
        <v>13640</v>
      </c>
      <c r="J139" s="17" t="s">
        <v>14741</v>
      </c>
      <c r="K139" s="16" t="s">
        <v>15840</v>
      </c>
      <c r="L139" s="18" t="s">
        <v>16940</v>
      </c>
      <c r="M139" s="19">
        <v>1</v>
      </c>
    </row>
    <row r="140" spans="1:13" ht="24.9" customHeight="1" x14ac:dyDescent="0.3">
      <c r="A140" s="12" t="s">
        <v>2871</v>
      </c>
      <c r="B140" s="13" t="s">
        <v>2869</v>
      </c>
      <c r="C140" s="13" t="s">
        <v>103</v>
      </c>
      <c r="D140" s="13">
        <v>1</v>
      </c>
      <c r="E140" s="14">
        <v>1E-3</v>
      </c>
      <c r="F140" s="15">
        <v>18.850000000000001</v>
      </c>
      <c r="G140" s="14">
        <v>1.3000797815826399E-2</v>
      </c>
      <c r="H140" s="13">
        <v>2</v>
      </c>
      <c r="I140" s="16" t="s">
        <v>13641</v>
      </c>
      <c r="J140" s="17" t="s">
        <v>14742</v>
      </c>
      <c r="K140" s="16" t="s">
        <v>15841</v>
      </c>
      <c r="L140" s="18" t="s">
        <v>16941</v>
      </c>
      <c r="M140" s="19">
        <v>1</v>
      </c>
    </row>
    <row r="141" spans="1:13" ht="24.9" customHeight="1" x14ac:dyDescent="0.3">
      <c r="A141" s="12" t="s">
        <v>1642</v>
      </c>
      <c r="B141" s="13" t="s">
        <v>1631</v>
      </c>
      <c r="C141" s="13" t="s">
        <v>83</v>
      </c>
      <c r="D141" s="13">
        <v>1</v>
      </c>
      <c r="E141" s="14">
        <v>0</v>
      </c>
      <c r="F141" s="15">
        <v>64.77</v>
      </c>
      <c r="G141" s="14">
        <v>4.5012565723036802E-7</v>
      </c>
      <c r="H141" s="13">
        <v>2</v>
      </c>
      <c r="I141" s="16" t="s">
        <v>13642</v>
      </c>
      <c r="J141" s="17" t="s">
        <v>14743</v>
      </c>
      <c r="K141" s="16" t="s">
        <v>15842</v>
      </c>
      <c r="L141" s="18" t="s">
        <v>16942</v>
      </c>
      <c r="M141" s="19">
        <v>1</v>
      </c>
    </row>
    <row r="142" spans="1:13" ht="24.9" customHeight="1" x14ac:dyDescent="0.3">
      <c r="A142" s="12" t="s">
        <v>1468</v>
      </c>
      <c r="B142" s="13" t="s">
        <v>1467</v>
      </c>
      <c r="C142" s="13" t="s">
        <v>617</v>
      </c>
      <c r="D142" s="13">
        <v>1</v>
      </c>
      <c r="E142" s="14">
        <v>1E-3</v>
      </c>
      <c r="F142" s="15">
        <v>61.38</v>
      </c>
      <c r="G142" s="14">
        <v>1.56472657975417E-6</v>
      </c>
      <c r="H142" s="13">
        <v>2</v>
      </c>
      <c r="I142" s="16" t="s">
        <v>13643</v>
      </c>
      <c r="J142" s="17" t="s">
        <v>14744</v>
      </c>
      <c r="K142" s="16" t="s">
        <v>15843</v>
      </c>
      <c r="L142" s="18" t="s">
        <v>16943</v>
      </c>
      <c r="M142" s="19">
        <v>1</v>
      </c>
    </row>
    <row r="143" spans="1:13" ht="24.9" customHeight="1" x14ac:dyDescent="0.3">
      <c r="A143" s="12" t="s">
        <v>4396</v>
      </c>
      <c r="B143" s="13" t="s">
        <v>4394</v>
      </c>
      <c r="C143" s="13" t="s">
        <v>425</v>
      </c>
      <c r="D143" s="13">
        <v>1</v>
      </c>
      <c r="E143" s="14">
        <v>1E-3</v>
      </c>
      <c r="F143" s="15">
        <v>43.67</v>
      </c>
      <c r="G143" s="14">
        <v>5.7987417613259802E-5</v>
      </c>
      <c r="H143" s="13">
        <v>2</v>
      </c>
      <c r="I143" s="16" t="s">
        <v>13644</v>
      </c>
      <c r="J143" s="17" t="s">
        <v>14745</v>
      </c>
      <c r="K143" s="16" t="s">
        <v>15844</v>
      </c>
      <c r="L143" s="18" t="s">
        <v>16944</v>
      </c>
      <c r="M143" s="19">
        <v>1</v>
      </c>
    </row>
    <row r="144" spans="1:13" ht="24.9" customHeight="1" x14ac:dyDescent="0.3">
      <c r="A144" s="12" t="s">
        <v>3333</v>
      </c>
      <c r="B144" s="13" t="s">
        <v>3327</v>
      </c>
      <c r="C144" s="13" t="s">
        <v>425</v>
      </c>
      <c r="D144" s="13">
        <v>1</v>
      </c>
      <c r="E144" s="14">
        <v>0</v>
      </c>
      <c r="F144" s="15">
        <v>22.57</v>
      </c>
      <c r="G144" s="14">
        <v>5.53350109215737E-3</v>
      </c>
      <c r="H144" s="13">
        <v>2</v>
      </c>
      <c r="I144" s="16" t="s">
        <v>13645</v>
      </c>
      <c r="J144" s="17" t="s">
        <v>14746</v>
      </c>
      <c r="K144" s="16" t="s">
        <v>15845</v>
      </c>
      <c r="L144" s="18" t="s">
        <v>16945</v>
      </c>
      <c r="M144" s="19">
        <v>1</v>
      </c>
    </row>
    <row r="145" spans="1:13" ht="24.9" customHeight="1" x14ac:dyDescent="0.3">
      <c r="A145" s="12" t="s">
        <v>3584</v>
      </c>
      <c r="B145" s="13" t="s">
        <v>3577</v>
      </c>
      <c r="C145" s="13" t="s">
        <v>3586</v>
      </c>
      <c r="D145" s="13">
        <v>1</v>
      </c>
      <c r="E145" s="14">
        <v>3.0000000000000001E-3</v>
      </c>
      <c r="F145" s="15">
        <v>16.59</v>
      </c>
      <c r="G145" s="14">
        <v>2.1876105257912601E-2</v>
      </c>
      <c r="H145" s="13">
        <v>2</v>
      </c>
      <c r="I145" s="16" t="s">
        <v>13646</v>
      </c>
      <c r="J145" s="17" t="s">
        <v>14747</v>
      </c>
      <c r="K145" s="16" t="s">
        <v>15846</v>
      </c>
      <c r="L145" s="18" t="s">
        <v>16946</v>
      </c>
      <c r="M145" s="19">
        <v>1</v>
      </c>
    </row>
    <row r="146" spans="1:13" ht="24.9" customHeight="1" x14ac:dyDescent="0.3">
      <c r="A146" s="12" t="s">
        <v>2719</v>
      </c>
      <c r="B146" s="13" t="s">
        <v>2707</v>
      </c>
      <c r="C146" s="13" t="s">
        <v>425</v>
      </c>
      <c r="D146" s="13">
        <v>1</v>
      </c>
      <c r="E146" s="14">
        <v>0</v>
      </c>
      <c r="F146" s="15">
        <v>51.55</v>
      </c>
      <c r="G146" s="14">
        <v>1.18973139320386E-5</v>
      </c>
      <c r="H146" s="13">
        <v>2</v>
      </c>
      <c r="I146" s="16" t="s">
        <v>13647</v>
      </c>
      <c r="J146" s="17" t="s">
        <v>14748</v>
      </c>
      <c r="K146" s="16" t="s">
        <v>15847</v>
      </c>
      <c r="L146" s="18" t="s">
        <v>16947</v>
      </c>
      <c r="M146" s="19">
        <v>1</v>
      </c>
    </row>
    <row r="147" spans="1:13" ht="24.9" customHeight="1" x14ac:dyDescent="0.3">
      <c r="A147" s="12" t="s">
        <v>5919</v>
      </c>
      <c r="B147" s="13" t="s">
        <v>5902</v>
      </c>
      <c r="C147" s="13" t="s">
        <v>80</v>
      </c>
      <c r="D147" s="13">
        <v>1</v>
      </c>
      <c r="E147" s="14">
        <v>0</v>
      </c>
      <c r="F147" s="15">
        <v>34.15</v>
      </c>
      <c r="G147" s="14">
        <v>8.8456109870431302E-4</v>
      </c>
      <c r="H147" s="13">
        <v>2</v>
      </c>
      <c r="I147" s="16" t="s">
        <v>13648</v>
      </c>
      <c r="J147" s="17" t="s">
        <v>14749</v>
      </c>
      <c r="K147" s="16" t="s">
        <v>15848</v>
      </c>
      <c r="L147" s="18" t="s">
        <v>16948</v>
      </c>
      <c r="M147" s="19">
        <v>1</v>
      </c>
    </row>
    <row r="148" spans="1:13" ht="24.9" customHeight="1" x14ac:dyDescent="0.3">
      <c r="A148" s="12" t="s">
        <v>305</v>
      </c>
      <c r="B148" s="13" t="s">
        <v>297</v>
      </c>
      <c r="C148" s="13" t="s">
        <v>244</v>
      </c>
      <c r="D148" s="13">
        <v>1</v>
      </c>
      <c r="E148" s="14">
        <v>0</v>
      </c>
      <c r="F148" s="15">
        <v>74.81</v>
      </c>
      <c r="G148" s="14">
        <v>4.4599888039970101E-8</v>
      </c>
      <c r="H148" s="13">
        <v>2</v>
      </c>
      <c r="I148" s="16" t="s">
        <v>13649</v>
      </c>
      <c r="J148" s="17" t="s">
        <v>14750</v>
      </c>
      <c r="K148" s="16" t="s">
        <v>15849</v>
      </c>
      <c r="L148" s="18" t="s">
        <v>16949</v>
      </c>
      <c r="M148" s="19">
        <v>1</v>
      </c>
    </row>
    <row r="149" spans="1:13" ht="24.9" customHeight="1" x14ac:dyDescent="0.3">
      <c r="A149" s="12" t="s">
        <v>3087</v>
      </c>
      <c r="B149" s="13" t="s">
        <v>3070</v>
      </c>
      <c r="C149" s="13" t="s">
        <v>29</v>
      </c>
      <c r="D149" s="13">
        <v>1</v>
      </c>
      <c r="E149" s="14">
        <v>0</v>
      </c>
      <c r="F149" s="15">
        <v>41.83</v>
      </c>
      <c r="G149" s="14">
        <v>6.5459096149970294E-5</v>
      </c>
      <c r="H149" s="13">
        <v>2</v>
      </c>
      <c r="I149" s="16" t="s">
        <v>13650</v>
      </c>
      <c r="J149" s="17" t="s">
        <v>14751</v>
      </c>
      <c r="K149" s="16" t="s">
        <v>15850</v>
      </c>
      <c r="L149" s="18" t="s">
        <v>16950</v>
      </c>
      <c r="M149" s="19">
        <v>1</v>
      </c>
    </row>
    <row r="150" spans="1:13" ht="24.9" customHeight="1" x14ac:dyDescent="0.3">
      <c r="A150" s="12" t="s">
        <v>6584</v>
      </c>
      <c r="B150" s="13" t="s">
        <v>6583</v>
      </c>
      <c r="C150" s="13" t="s">
        <v>425</v>
      </c>
      <c r="D150" s="13">
        <v>1</v>
      </c>
      <c r="E150" s="14">
        <v>1E-3</v>
      </c>
      <c r="F150" s="15">
        <v>19.78</v>
      </c>
      <c r="G150" s="14">
        <v>1.0494699418117599E-2</v>
      </c>
      <c r="H150" s="13">
        <v>3</v>
      </c>
      <c r="I150" s="16" t="s">
        <v>13651</v>
      </c>
      <c r="J150" s="17" t="s">
        <v>14752</v>
      </c>
      <c r="K150" s="16" t="s">
        <v>15851</v>
      </c>
      <c r="L150" s="18" t="s">
        <v>16951</v>
      </c>
      <c r="M150" s="19">
        <v>1</v>
      </c>
    </row>
    <row r="151" spans="1:13" ht="24.9" customHeight="1" x14ac:dyDescent="0.3">
      <c r="A151" s="12" t="s">
        <v>2537</v>
      </c>
      <c r="B151" s="13" t="s">
        <v>2536</v>
      </c>
      <c r="C151" s="13" t="s">
        <v>425</v>
      </c>
      <c r="D151" s="13">
        <v>1</v>
      </c>
      <c r="E151" s="14">
        <v>1E-3</v>
      </c>
      <c r="F151" s="15">
        <v>38.409999999999997</v>
      </c>
      <c r="G151" s="14">
        <v>1.4421153515248699E-4</v>
      </c>
      <c r="H151" s="13">
        <v>2</v>
      </c>
      <c r="I151" s="16" t="s">
        <v>13652</v>
      </c>
      <c r="J151" s="17" t="s">
        <v>14753</v>
      </c>
      <c r="K151" s="16" t="s">
        <v>15852</v>
      </c>
      <c r="L151" s="18" t="s">
        <v>16952</v>
      </c>
      <c r="M151" s="19">
        <v>1</v>
      </c>
    </row>
    <row r="152" spans="1:13" ht="24.9" customHeight="1" x14ac:dyDescent="0.3">
      <c r="A152" s="12" t="s">
        <v>6456</v>
      </c>
      <c r="B152" s="13" t="s">
        <v>6454</v>
      </c>
      <c r="C152" s="13" t="s">
        <v>47</v>
      </c>
      <c r="D152" s="13">
        <v>1</v>
      </c>
      <c r="E152" s="14">
        <v>1E-3</v>
      </c>
      <c r="F152" s="15">
        <v>26.56</v>
      </c>
      <c r="G152" s="14">
        <v>3.6432078094811898E-3</v>
      </c>
      <c r="H152" s="13">
        <v>2</v>
      </c>
      <c r="I152" s="16" t="s">
        <v>13653</v>
      </c>
      <c r="J152" s="17" t="s">
        <v>14754</v>
      </c>
      <c r="K152" s="16" t="s">
        <v>15853</v>
      </c>
      <c r="L152" s="18" t="s">
        <v>16953</v>
      </c>
      <c r="M152" s="19">
        <v>1</v>
      </c>
    </row>
    <row r="153" spans="1:13" ht="24.9" customHeight="1" x14ac:dyDescent="0.3">
      <c r="A153" s="12" t="s">
        <v>179</v>
      </c>
      <c r="B153" s="13" t="s">
        <v>178</v>
      </c>
      <c r="C153" s="13" t="s">
        <v>29</v>
      </c>
      <c r="D153" s="13">
        <v>1</v>
      </c>
      <c r="E153" s="14">
        <v>1E-3</v>
      </c>
      <c r="F153" s="15">
        <v>22.28</v>
      </c>
      <c r="G153" s="14">
        <v>6.5071779759302102E-3</v>
      </c>
      <c r="H153" s="13">
        <v>2</v>
      </c>
      <c r="I153" s="16" t="s">
        <v>13654</v>
      </c>
      <c r="J153" s="17" t="s">
        <v>14755</v>
      </c>
      <c r="K153" s="16" t="s">
        <v>15854</v>
      </c>
      <c r="L153" s="18" t="s">
        <v>16954</v>
      </c>
      <c r="M153" s="19">
        <v>1</v>
      </c>
    </row>
    <row r="154" spans="1:13" ht="24.9" customHeight="1" x14ac:dyDescent="0.3">
      <c r="A154" s="12" t="s">
        <v>6365</v>
      </c>
      <c r="B154" s="13" t="s">
        <v>6355</v>
      </c>
      <c r="C154" s="13" t="s">
        <v>103</v>
      </c>
      <c r="D154" s="13">
        <v>1</v>
      </c>
      <c r="E154" s="14">
        <v>0</v>
      </c>
      <c r="F154" s="15">
        <v>18.09</v>
      </c>
      <c r="G154" s="14">
        <v>1.8628644119496999E-2</v>
      </c>
      <c r="H154" s="13">
        <v>3</v>
      </c>
      <c r="I154" s="16" t="s">
        <v>13655</v>
      </c>
      <c r="J154" s="17" t="s">
        <v>14756</v>
      </c>
      <c r="K154" s="16" t="s">
        <v>15855</v>
      </c>
      <c r="L154" s="18" t="s">
        <v>16955</v>
      </c>
      <c r="M154" s="19">
        <v>1</v>
      </c>
    </row>
    <row r="155" spans="1:13" ht="24.9" customHeight="1" x14ac:dyDescent="0.3">
      <c r="A155" s="12" t="s">
        <v>3790</v>
      </c>
      <c r="B155" s="13" t="s">
        <v>3788</v>
      </c>
      <c r="C155" s="13" t="s">
        <v>219</v>
      </c>
      <c r="D155" s="13">
        <v>1</v>
      </c>
      <c r="E155" s="14">
        <v>0</v>
      </c>
      <c r="F155" s="15">
        <v>43.78</v>
      </c>
      <c r="G155" s="14">
        <v>6.4913002593277298E-5</v>
      </c>
      <c r="H155" s="13">
        <v>2</v>
      </c>
      <c r="I155" s="16" t="s">
        <v>13656</v>
      </c>
      <c r="J155" s="17" t="s">
        <v>14757</v>
      </c>
      <c r="K155" s="16" t="s">
        <v>15856</v>
      </c>
      <c r="L155" s="18" t="s">
        <v>16956</v>
      </c>
      <c r="M155" s="19">
        <v>1</v>
      </c>
    </row>
    <row r="156" spans="1:13" ht="24.9" customHeight="1" x14ac:dyDescent="0.3">
      <c r="A156" s="12" t="s">
        <v>6517</v>
      </c>
      <c r="B156" s="13" t="s">
        <v>6515</v>
      </c>
      <c r="C156" s="13" t="s">
        <v>7322</v>
      </c>
      <c r="D156" s="13">
        <v>1</v>
      </c>
      <c r="E156" s="14">
        <v>0</v>
      </c>
      <c r="F156" s="15">
        <v>71.75</v>
      </c>
      <c r="G156" s="14">
        <v>6.6676071608166202E-8</v>
      </c>
      <c r="H156" s="13">
        <v>2</v>
      </c>
      <c r="I156" s="16" t="s">
        <v>13657</v>
      </c>
      <c r="J156" s="17" t="s">
        <v>14758</v>
      </c>
      <c r="K156" s="16" t="s">
        <v>15857</v>
      </c>
      <c r="L156" s="18" t="s">
        <v>16957</v>
      </c>
      <c r="M156" s="19">
        <v>1</v>
      </c>
    </row>
    <row r="157" spans="1:13" ht="24.9" customHeight="1" x14ac:dyDescent="0.3">
      <c r="A157" s="12" t="s">
        <v>2293</v>
      </c>
      <c r="B157" s="13" t="s">
        <v>2287</v>
      </c>
      <c r="C157" s="13" t="s">
        <v>7299</v>
      </c>
      <c r="D157" s="13">
        <v>1</v>
      </c>
      <c r="E157" s="14">
        <v>0</v>
      </c>
      <c r="F157" s="15">
        <v>60.25</v>
      </c>
      <c r="G157" s="14">
        <v>1.51049740205748E-6</v>
      </c>
      <c r="H157" s="13">
        <v>2</v>
      </c>
      <c r="I157" s="16" t="s">
        <v>13658</v>
      </c>
      <c r="J157" s="17" t="s">
        <v>14759</v>
      </c>
      <c r="K157" s="16" t="s">
        <v>15858</v>
      </c>
      <c r="L157" s="18" t="s">
        <v>16958</v>
      </c>
      <c r="M157" s="19">
        <v>1</v>
      </c>
    </row>
    <row r="158" spans="1:13" ht="24.9" customHeight="1" x14ac:dyDescent="0.3">
      <c r="A158" s="12" t="s">
        <v>4011</v>
      </c>
      <c r="B158" s="13" t="s">
        <v>4005</v>
      </c>
      <c r="C158" s="13" t="s">
        <v>7299</v>
      </c>
      <c r="D158" s="13">
        <v>1</v>
      </c>
      <c r="E158" s="14">
        <v>0</v>
      </c>
      <c r="F158" s="15">
        <v>48.78</v>
      </c>
      <c r="G158" s="14">
        <v>1.32120437866097E-5</v>
      </c>
      <c r="H158" s="13">
        <v>2</v>
      </c>
      <c r="I158" s="16" t="s">
        <v>13659</v>
      </c>
      <c r="J158" s="17" t="s">
        <v>14760</v>
      </c>
      <c r="K158" s="16" t="s">
        <v>15859</v>
      </c>
      <c r="L158" s="18" t="s">
        <v>16959</v>
      </c>
      <c r="M158" s="19">
        <v>1</v>
      </c>
    </row>
    <row r="159" spans="1:13" ht="24.9" customHeight="1" x14ac:dyDescent="0.3">
      <c r="A159" s="12" t="s">
        <v>6701</v>
      </c>
      <c r="B159" s="13" t="s">
        <v>6686</v>
      </c>
      <c r="C159" s="13" t="s">
        <v>7324</v>
      </c>
      <c r="D159" s="13">
        <v>1</v>
      </c>
      <c r="E159" s="14">
        <v>0</v>
      </c>
      <c r="F159" s="15">
        <v>48.87</v>
      </c>
      <c r="G159" s="14">
        <v>2.2052047606727302E-5</v>
      </c>
      <c r="H159" s="13">
        <v>2</v>
      </c>
      <c r="I159" s="16" t="s">
        <v>13660</v>
      </c>
      <c r="J159" s="17" t="s">
        <v>14761</v>
      </c>
      <c r="K159" s="16" t="s">
        <v>15860</v>
      </c>
      <c r="L159" s="18" t="s">
        <v>16960</v>
      </c>
      <c r="M159" s="19">
        <v>1</v>
      </c>
    </row>
    <row r="160" spans="1:13" ht="24.9" customHeight="1" x14ac:dyDescent="0.3">
      <c r="A160" s="12" t="s">
        <v>2154</v>
      </c>
      <c r="B160" s="13" t="s">
        <v>2152</v>
      </c>
      <c r="C160" s="13" t="s">
        <v>2159</v>
      </c>
      <c r="D160" s="13">
        <v>1</v>
      </c>
      <c r="E160" s="14">
        <v>0</v>
      </c>
      <c r="F160" s="15">
        <v>22.51</v>
      </c>
      <c r="G160" s="14">
        <v>5.5971894173357604E-3</v>
      </c>
      <c r="H160" s="13">
        <v>2</v>
      </c>
      <c r="I160" s="16" t="s">
        <v>13661</v>
      </c>
      <c r="J160" s="17" t="s">
        <v>14762</v>
      </c>
      <c r="K160" s="16" t="s">
        <v>15861</v>
      </c>
      <c r="L160" s="18" t="s">
        <v>16961</v>
      </c>
      <c r="M160" s="19">
        <v>1</v>
      </c>
    </row>
    <row r="161" spans="1:13" ht="24.9" customHeight="1" x14ac:dyDescent="0.3">
      <c r="A161" s="12" t="s">
        <v>2929</v>
      </c>
      <c r="B161" s="13" t="s">
        <v>2921</v>
      </c>
      <c r="C161" s="13" t="s">
        <v>2931</v>
      </c>
      <c r="D161" s="13">
        <v>1</v>
      </c>
      <c r="E161" s="14">
        <v>0</v>
      </c>
      <c r="F161" s="15">
        <v>20.11</v>
      </c>
      <c r="G161" s="14">
        <v>9.7268004081133095E-3</v>
      </c>
      <c r="H161" s="13">
        <v>3</v>
      </c>
      <c r="I161" s="16" t="s">
        <v>13662</v>
      </c>
      <c r="J161" s="17" t="s">
        <v>14763</v>
      </c>
      <c r="K161" s="16" t="s">
        <v>15862</v>
      </c>
      <c r="L161" s="18" t="s">
        <v>16962</v>
      </c>
      <c r="M161" s="19">
        <v>1</v>
      </c>
    </row>
    <row r="162" spans="1:13" ht="24.9" customHeight="1" x14ac:dyDescent="0.3">
      <c r="A162" s="12" t="s">
        <v>5367</v>
      </c>
      <c r="B162" s="13" t="s">
        <v>5354</v>
      </c>
      <c r="C162" s="13" t="s">
        <v>7314</v>
      </c>
      <c r="D162" s="13">
        <v>1</v>
      </c>
      <c r="E162" s="14">
        <v>1E-3</v>
      </c>
      <c r="F162" s="15">
        <v>21.95</v>
      </c>
      <c r="G162" s="14">
        <v>6.3675154050833096E-3</v>
      </c>
      <c r="H162" s="13">
        <v>2</v>
      </c>
      <c r="I162" s="16" t="s">
        <v>13663</v>
      </c>
      <c r="J162" s="17" t="s">
        <v>14764</v>
      </c>
      <c r="K162" s="16" t="s">
        <v>15863</v>
      </c>
      <c r="L162" s="18" t="s">
        <v>16963</v>
      </c>
      <c r="M162" s="19">
        <v>1</v>
      </c>
    </row>
    <row r="163" spans="1:13" ht="24.9" customHeight="1" x14ac:dyDescent="0.3">
      <c r="A163" s="12" t="s">
        <v>5392</v>
      </c>
      <c r="B163" s="13" t="s">
        <v>5390</v>
      </c>
      <c r="C163" s="13" t="s">
        <v>29</v>
      </c>
      <c r="D163" s="13">
        <v>1</v>
      </c>
      <c r="E163" s="14">
        <v>0</v>
      </c>
      <c r="F163" s="15">
        <v>51.51</v>
      </c>
      <c r="G163" s="14">
        <v>7.0464439921093701E-6</v>
      </c>
      <c r="H163" s="13">
        <v>2</v>
      </c>
      <c r="I163" s="16" t="s">
        <v>13664</v>
      </c>
      <c r="J163" s="17" t="s">
        <v>14765</v>
      </c>
      <c r="K163" s="16" t="s">
        <v>15864</v>
      </c>
      <c r="L163" s="18" t="s">
        <v>16964</v>
      </c>
      <c r="M163" s="19">
        <v>1</v>
      </c>
    </row>
    <row r="164" spans="1:13" ht="24.9" customHeight="1" x14ac:dyDescent="0.3">
      <c r="A164" s="12" t="s">
        <v>6382</v>
      </c>
      <c r="B164" s="13" t="s">
        <v>6369</v>
      </c>
      <c r="C164" s="13" t="s">
        <v>47</v>
      </c>
      <c r="D164" s="13">
        <v>1</v>
      </c>
      <c r="E164" s="14">
        <v>0</v>
      </c>
      <c r="F164" s="15">
        <v>21.19</v>
      </c>
      <c r="G164" s="14">
        <v>1.0644567877162499E-2</v>
      </c>
      <c r="H164" s="13">
        <v>3</v>
      </c>
      <c r="I164" s="16" t="s">
        <v>13665</v>
      </c>
      <c r="J164" s="17" t="s">
        <v>14766</v>
      </c>
      <c r="K164" s="16" t="s">
        <v>15865</v>
      </c>
      <c r="L164" s="18" t="s">
        <v>16965</v>
      </c>
      <c r="M164" s="19">
        <v>1</v>
      </c>
    </row>
    <row r="165" spans="1:13" ht="24.9" customHeight="1" x14ac:dyDescent="0.3">
      <c r="A165" s="12" t="s">
        <v>2244</v>
      </c>
      <c r="B165" s="13" t="s">
        <v>2234</v>
      </c>
      <c r="C165" s="13" t="s">
        <v>80</v>
      </c>
      <c r="D165" s="13">
        <v>1</v>
      </c>
      <c r="E165" s="14">
        <v>0</v>
      </c>
      <c r="F165" s="15">
        <v>43.3</v>
      </c>
      <c r="G165" s="14">
        <v>6.78215954866438E-5</v>
      </c>
      <c r="H165" s="13">
        <v>2</v>
      </c>
      <c r="I165" s="16" t="s">
        <v>13666</v>
      </c>
      <c r="J165" s="17" t="s">
        <v>14767</v>
      </c>
      <c r="K165" s="16" t="s">
        <v>15866</v>
      </c>
      <c r="L165" s="18" t="s">
        <v>16966</v>
      </c>
      <c r="M165" s="19">
        <v>1</v>
      </c>
    </row>
    <row r="166" spans="1:13" ht="24.9" customHeight="1" x14ac:dyDescent="0.3">
      <c r="A166" s="12" t="s">
        <v>3283</v>
      </c>
      <c r="B166" s="13" t="s">
        <v>3274</v>
      </c>
      <c r="C166" s="13" t="s">
        <v>47</v>
      </c>
      <c r="D166" s="13">
        <v>1</v>
      </c>
      <c r="E166" s="14">
        <v>0</v>
      </c>
      <c r="F166" s="15">
        <v>26.01</v>
      </c>
      <c r="G166" s="14">
        <v>3.0073311036385398E-3</v>
      </c>
      <c r="H166" s="13">
        <v>2</v>
      </c>
      <c r="I166" s="16" t="s">
        <v>13667</v>
      </c>
      <c r="J166" s="17" t="s">
        <v>14768</v>
      </c>
      <c r="K166" s="16" t="s">
        <v>15867</v>
      </c>
      <c r="L166" s="18" t="s">
        <v>16967</v>
      </c>
      <c r="M166" s="19">
        <v>1</v>
      </c>
    </row>
    <row r="167" spans="1:13" ht="24.9" customHeight="1" x14ac:dyDescent="0.3">
      <c r="A167" s="12" t="s">
        <v>5217</v>
      </c>
      <c r="B167" s="13" t="s">
        <v>5205</v>
      </c>
      <c r="C167" s="13" t="s">
        <v>142</v>
      </c>
      <c r="D167" s="13">
        <v>1</v>
      </c>
      <c r="E167" s="14">
        <v>0</v>
      </c>
      <c r="F167" s="15">
        <v>19.239999999999998</v>
      </c>
      <c r="G167" s="14">
        <v>1.18842014331244E-2</v>
      </c>
      <c r="H167" s="13">
        <v>2</v>
      </c>
      <c r="I167" s="16" t="s">
        <v>13668</v>
      </c>
      <c r="J167" s="17" t="s">
        <v>14769</v>
      </c>
      <c r="K167" s="16" t="s">
        <v>15868</v>
      </c>
      <c r="L167" s="18" t="s">
        <v>16968</v>
      </c>
      <c r="M167" s="19">
        <v>1</v>
      </c>
    </row>
    <row r="168" spans="1:13" ht="24.9" customHeight="1" x14ac:dyDescent="0.3">
      <c r="A168" s="12" t="s">
        <v>138</v>
      </c>
      <c r="B168" s="13" t="s">
        <v>137</v>
      </c>
      <c r="C168" s="13" t="s">
        <v>142</v>
      </c>
      <c r="D168" s="13">
        <v>1</v>
      </c>
      <c r="E168" s="14">
        <v>0</v>
      </c>
      <c r="F168" s="15">
        <v>65.459999999999994</v>
      </c>
      <c r="G168" s="14">
        <v>3.6977994396822999E-7</v>
      </c>
      <c r="H168" s="13">
        <v>2</v>
      </c>
      <c r="I168" s="16" t="s">
        <v>13669</v>
      </c>
      <c r="J168" s="17" t="s">
        <v>14770</v>
      </c>
      <c r="K168" s="16" t="s">
        <v>15869</v>
      </c>
      <c r="L168" s="18" t="s">
        <v>16969</v>
      </c>
      <c r="M168" s="19">
        <v>1</v>
      </c>
    </row>
    <row r="169" spans="1:13" ht="24.9" customHeight="1" x14ac:dyDescent="0.3">
      <c r="A169" s="12" t="s">
        <v>2059</v>
      </c>
      <c r="B169" s="13" t="s">
        <v>2042</v>
      </c>
      <c r="C169" s="13" t="s">
        <v>425</v>
      </c>
      <c r="D169" s="13">
        <v>1</v>
      </c>
      <c r="E169" s="14">
        <v>0</v>
      </c>
      <c r="F169" s="15">
        <v>58.08</v>
      </c>
      <c r="G169" s="14">
        <v>2.8785364184693899E-6</v>
      </c>
      <c r="H169" s="13">
        <v>2</v>
      </c>
      <c r="I169" s="16" t="s">
        <v>13670</v>
      </c>
      <c r="J169" s="17" t="s">
        <v>14771</v>
      </c>
      <c r="K169" s="16" t="s">
        <v>15870</v>
      </c>
      <c r="L169" s="18" t="s">
        <v>16970</v>
      </c>
      <c r="M169" s="19">
        <v>1</v>
      </c>
    </row>
    <row r="170" spans="1:13" ht="24.9" customHeight="1" x14ac:dyDescent="0.3">
      <c r="A170" s="12" t="s">
        <v>1523</v>
      </c>
      <c r="B170" s="13" t="s">
        <v>1513</v>
      </c>
      <c r="C170" s="13" t="s">
        <v>501</v>
      </c>
      <c r="D170" s="13">
        <v>1</v>
      </c>
      <c r="E170" s="14">
        <v>0</v>
      </c>
      <c r="F170" s="15">
        <v>52.18</v>
      </c>
      <c r="G170" s="14">
        <v>1.0593465308193501E-5</v>
      </c>
      <c r="H170" s="13">
        <v>2</v>
      </c>
      <c r="I170" s="16" t="s">
        <v>13671</v>
      </c>
      <c r="J170" s="17" t="s">
        <v>14772</v>
      </c>
      <c r="K170" s="16" t="s">
        <v>15871</v>
      </c>
      <c r="L170" s="18" t="s">
        <v>16971</v>
      </c>
      <c r="M170" s="19">
        <v>1</v>
      </c>
    </row>
    <row r="171" spans="1:13" ht="24.9" customHeight="1" x14ac:dyDescent="0.3">
      <c r="A171" s="12" t="s">
        <v>6799</v>
      </c>
      <c r="B171" s="13" t="s">
        <v>6797</v>
      </c>
      <c r="C171" s="13" t="s">
        <v>219</v>
      </c>
      <c r="D171" s="13">
        <v>1</v>
      </c>
      <c r="E171" s="14">
        <v>0</v>
      </c>
      <c r="F171" s="15">
        <v>36.79</v>
      </c>
      <c r="G171" s="14">
        <v>2.40822932422853E-4</v>
      </c>
      <c r="H171" s="13">
        <v>2</v>
      </c>
      <c r="I171" s="16" t="s">
        <v>13672</v>
      </c>
      <c r="J171" s="17" t="s">
        <v>14773</v>
      </c>
      <c r="K171" s="16" t="s">
        <v>15872</v>
      </c>
      <c r="L171" s="18" t="s">
        <v>16972</v>
      </c>
      <c r="M171" s="19">
        <v>1</v>
      </c>
    </row>
    <row r="172" spans="1:13" ht="24.9" customHeight="1" x14ac:dyDescent="0.3">
      <c r="A172" s="12" t="s">
        <v>5365</v>
      </c>
      <c r="B172" s="13" t="s">
        <v>5354</v>
      </c>
      <c r="C172" s="13" t="s">
        <v>425</v>
      </c>
      <c r="D172" s="13">
        <v>1</v>
      </c>
      <c r="E172" s="14">
        <v>7.0000000000000001E-3</v>
      </c>
      <c r="F172" s="15">
        <v>22.11</v>
      </c>
      <c r="G172" s="14">
        <v>7.6897109088733496E-3</v>
      </c>
      <c r="H172" s="13">
        <v>2</v>
      </c>
      <c r="I172" s="16" t="s">
        <v>13673</v>
      </c>
      <c r="J172" s="17" t="s">
        <v>14774</v>
      </c>
      <c r="K172" s="16" t="s">
        <v>15873</v>
      </c>
      <c r="L172" s="18" t="s">
        <v>16973</v>
      </c>
      <c r="M172" s="19">
        <v>1</v>
      </c>
    </row>
    <row r="173" spans="1:13" ht="24.9" customHeight="1" x14ac:dyDescent="0.3">
      <c r="A173" s="12" t="s">
        <v>530</v>
      </c>
      <c r="B173" s="13" t="s">
        <v>529</v>
      </c>
      <c r="C173" s="13" t="s">
        <v>535</v>
      </c>
      <c r="D173" s="13">
        <v>1</v>
      </c>
      <c r="E173" s="14">
        <v>0</v>
      </c>
      <c r="F173" s="15">
        <v>53.08</v>
      </c>
      <c r="G173" s="14">
        <v>4.9087397150999197E-6</v>
      </c>
      <c r="H173" s="13">
        <v>2</v>
      </c>
      <c r="I173" s="16" t="s">
        <v>13674</v>
      </c>
      <c r="J173" s="17" t="s">
        <v>14775</v>
      </c>
      <c r="K173" s="16" t="s">
        <v>15874</v>
      </c>
      <c r="L173" s="18" t="s">
        <v>16974</v>
      </c>
      <c r="M173" s="19">
        <v>1</v>
      </c>
    </row>
    <row r="174" spans="1:13" ht="24.9" customHeight="1" x14ac:dyDescent="0.3">
      <c r="A174" s="12" t="s">
        <v>1341</v>
      </c>
      <c r="B174" s="13" t="s">
        <v>1339</v>
      </c>
      <c r="C174" s="13" t="s">
        <v>47</v>
      </c>
      <c r="D174" s="13">
        <v>1</v>
      </c>
      <c r="E174" s="14">
        <v>5.0000000000000001E-3</v>
      </c>
      <c r="F174" s="15">
        <v>17.309999999999999</v>
      </c>
      <c r="G174" s="14">
        <v>1.8534036089128798E-2</v>
      </c>
      <c r="H174" s="13">
        <v>2</v>
      </c>
      <c r="I174" s="16" t="s">
        <v>13675</v>
      </c>
      <c r="J174" s="17" t="s">
        <v>14776</v>
      </c>
      <c r="K174" s="16" t="s">
        <v>15875</v>
      </c>
      <c r="L174" s="18" t="s">
        <v>16975</v>
      </c>
      <c r="M174" s="19">
        <v>1</v>
      </c>
    </row>
    <row r="175" spans="1:13" ht="24.9" customHeight="1" x14ac:dyDescent="0.3">
      <c r="A175" s="12" t="s">
        <v>3656</v>
      </c>
      <c r="B175" s="13" t="s">
        <v>3649</v>
      </c>
      <c r="C175" s="13" t="s">
        <v>244</v>
      </c>
      <c r="D175" s="13">
        <v>1</v>
      </c>
      <c r="E175" s="14">
        <v>2E-3</v>
      </c>
      <c r="F175" s="15">
        <v>20.02</v>
      </c>
      <c r="G175" s="14">
        <v>1.44333785515971E-2</v>
      </c>
      <c r="H175" s="13">
        <v>2</v>
      </c>
      <c r="I175" s="16" t="s">
        <v>13676</v>
      </c>
      <c r="J175" s="17" t="s">
        <v>14777</v>
      </c>
      <c r="K175" s="16" t="s">
        <v>15876</v>
      </c>
      <c r="L175" s="18" t="s">
        <v>16976</v>
      </c>
      <c r="M175" s="19">
        <v>1</v>
      </c>
    </row>
    <row r="176" spans="1:13" ht="24.9" customHeight="1" x14ac:dyDescent="0.3">
      <c r="A176" s="12" t="s">
        <v>1276</v>
      </c>
      <c r="B176" s="13" t="s">
        <v>1269</v>
      </c>
      <c r="C176" s="13" t="s">
        <v>103</v>
      </c>
      <c r="D176" s="13">
        <v>1</v>
      </c>
      <c r="E176" s="14">
        <v>1E-3</v>
      </c>
      <c r="F176" s="15">
        <v>23.8</v>
      </c>
      <c r="G176" s="14">
        <v>4.58556321817369E-3</v>
      </c>
      <c r="H176" s="13">
        <v>2</v>
      </c>
      <c r="I176" s="16" t="s">
        <v>13677</v>
      </c>
      <c r="J176" s="17" t="s">
        <v>14778</v>
      </c>
      <c r="K176" s="16" t="s">
        <v>15877</v>
      </c>
      <c r="L176" s="18" t="s">
        <v>16977</v>
      </c>
      <c r="M176" s="19">
        <v>1</v>
      </c>
    </row>
    <row r="177" spans="1:13" ht="24.9" customHeight="1" x14ac:dyDescent="0.3">
      <c r="A177" s="12" t="s">
        <v>4470</v>
      </c>
      <c r="B177" s="13" t="s">
        <v>4463</v>
      </c>
      <c r="C177" s="13" t="s">
        <v>47</v>
      </c>
      <c r="D177" s="13">
        <v>1</v>
      </c>
      <c r="E177" s="14">
        <v>5.0000000000000001E-3</v>
      </c>
      <c r="F177" s="15">
        <v>14.93</v>
      </c>
      <c r="G177" s="14">
        <v>4.0170756733004E-2</v>
      </c>
      <c r="H177" s="13">
        <v>2</v>
      </c>
      <c r="I177" s="16" t="s">
        <v>13678</v>
      </c>
      <c r="J177" s="17" t="s">
        <v>14779</v>
      </c>
      <c r="K177" s="16" t="s">
        <v>15878</v>
      </c>
      <c r="L177" s="18" t="s">
        <v>16978</v>
      </c>
      <c r="M177" s="19">
        <v>1</v>
      </c>
    </row>
    <row r="178" spans="1:13" ht="24.9" customHeight="1" x14ac:dyDescent="0.3">
      <c r="A178" s="12" t="s">
        <v>4534</v>
      </c>
      <c r="B178" s="13" t="s">
        <v>4529</v>
      </c>
      <c r="C178" s="13" t="s">
        <v>526</v>
      </c>
      <c r="D178" s="13">
        <v>1</v>
      </c>
      <c r="E178" s="14">
        <v>1E-3</v>
      </c>
      <c r="F178" s="15">
        <v>31.35</v>
      </c>
      <c r="G178" s="14">
        <v>1.0625955730514101E-3</v>
      </c>
      <c r="H178" s="13">
        <v>2</v>
      </c>
      <c r="I178" s="16" t="s">
        <v>13679</v>
      </c>
      <c r="J178" s="17" t="s">
        <v>14780</v>
      </c>
      <c r="K178" s="16" t="s">
        <v>15879</v>
      </c>
      <c r="L178" s="18" t="s">
        <v>16979</v>
      </c>
      <c r="M178" s="19">
        <v>1</v>
      </c>
    </row>
    <row r="179" spans="1:13" ht="24.9" customHeight="1" x14ac:dyDescent="0.3">
      <c r="A179" s="12" t="s">
        <v>455</v>
      </c>
      <c r="B179" s="13" t="s">
        <v>445</v>
      </c>
      <c r="C179" s="13" t="s">
        <v>425</v>
      </c>
      <c r="D179" s="13">
        <v>1</v>
      </c>
      <c r="E179" s="14">
        <v>5.0000000000000001E-3</v>
      </c>
      <c r="F179" s="15">
        <v>19.329999999999998</v>
      </c>
      <c r="G179" s="14">
        <v>1.80855490644449E-2</v>
      </c>
      <c r="H179" s="13">
        <v>2</v>
      </c>
      <c r="I179" s="16" t="s">
        <v>13680</v>
      </c>
      <c r="J179" s="17" t="s">
        <v>14781</v>
      </c>
      <c r="K179" s="16" t="s">
        <v>15880</v>
      </c>
      <c r="L179" s="18" t="s">
        <v>16980</v>
      </c>
      <c r="M179" s="19">
        <v>1</v>
      </c>
    </row>
    <row r="180" spans="1:13" ht="24.9" customHeight="1" x14ac:dyDescent="0.3">
      <c r="A180" s="12" t="s">
        <v>452</v>
      </c>
      <c r="B180" s="13" t="s">
        <v>445</v>
      </c>
      <c r="C180" s="13" t="s">
        <v>304</v>
      </c>
      <c r="D180" s="13">
        <v>1</v>
      </c>
      <c r="E180" s="14">
        <v>1E-3</v>
      </c>
      <c r="F180" s="15">
        <v>20.14</v>
      </c>
      <c r="G180" s="14">
        <v>1.88814181970944E-2</v>
      </c>
      <c r="H180" s="13">
        <v>3</v>
      </c>
      <c r="I180" s="16" t="s">
        <v>13681</v>
      </c>
      <c r="J180" s="17" t="s">
        <v>14782</v>
      </c>
      <c r="K180" s="16" t="s">
        <v>15881</v>
      </c>
      <c r="L180" s="18" t="s">
        <v>16981</v>
      </c>
      <c r="M180" s="19">
        <v>1</v>
      </c>
    </row>
    <row r="181" spans="1:13" ht="24.9" customHeight="1" x14ac:dyDescent="0.3">
      <c r="A181" s="12" t="s">
        <v>6721</v>
      </c>
      <c r="B181" s="13" t="s">
        <v>6720</v>
      </c>
      <c r="C181" s="13" t="s">
        <v>526</v>
      </c>
      <c r="D181" s="13">
        <v>1</v>
      </c>
      <c r="E181" s="14">
        <v>1E-3</v>
      </c>
      <c r="F181" s="15">
        <v>50.37</v>
      </c>
      <c r="G181" s="14">
        <v>1.01016585613194E-5</v>
      </c>
      <c r="H181" s="13">
        <v>2</v>
      </c>
      <c r="I181" s="16" t="s">
        <v>13682</v>
      </c>
      <c r="J181" s="17" t="s">
        <v>14783</v>
      </c>
      <c r="K181" s="16" t="s">
        <v>15882</v>
      </c>
      <c r="L181" s="18" t="s">
        <v>16982</v>
      </c>
      <c r="M181" s="19">
        <v>1</v>
      </c>
    </row>
    <row r="182" spans="1:13" ht="24.9" customHeight="1" x14ac:dyDescent="0.3">
      <c r="A182" s="12" t="s">
        <v>3988</v>
      </c>
      <c r="B182" s="13" t="s">
        <v>3969</v>
      </c>
      <c r="C182" s="13" t="s">
        <v>83</v>
      </c>
      <c r="D182" s="13">
        <v>1</v>
      </c>
      <c r="E182" s="14">
        <v>0</v>
      </c>
      <c r="F182" s="15">
        <v>32.75</v>
      </c>
      <c r="G182" s="14">
        <v>5.5742866644253799E-4</v>
      </c>
      <c r="H182" s="13">
        <v>2</v>
      </c>
      <c r="I182" s="16" t="s">
        <v>13683</v>
      </c>
      <c r="J182" s="17" t="s">
        <v>14784</v>
      </c>
      <c r="K182" s="16" t="s">
        <v>15883</v>
      </c>
      <c r="L182" s="18" t="s">
        <v>16983</v>
      </c>
      <c r="M182" s="19">
        <v>1</v>
      </c>
    </row>
    <row r="183" spans="1:13" ht="24.9" customHeight="1" x14ac:dyDescent="0.3">
      <c r="A183" s="12" t="s">
        <v>1063</v>
      </c>
      <c r="B183" s="13" t="s">
        <v>1053</v>
      </c>
      <c r="C183" s="13" t="s">
        <v>1065</v>
      </c>
      <c r="D183" s="13">
        <v>1</v>
      </c>
      <c r="E183" s="14">
        <v>0</v>
      </c>
      <c r="F183" s="15">
        <v>30.85</v>
      </c>
      <c r="G183" s="14">
        <v>1.27447610741796E-3</v>
      </c>
      <c r="H183" s="13">
        <v>2</v>
      </c>
      <c r="I183" s="16" t="s">
        <v>13684</v>
      </c>
      <c r="J183" s="17" t="s">
        <v>14785</v>
      </c>
      <c r="K183" s="16" t="s">
        <v>15884</v>
      </c>
      <c r="L183" s="18" t="s">
        <v>16984</v>
      </c>
      <c r="M183" s="19">
        <v>1</v>
      </c>
    </row>
    <row r="184" spans="1:13" ht="24.9" customHeight="1" x14ac:dyDescent="0.3">
      <c r="A184" s="12" t="s">
        <v>3717</v>
      </c>
      <c r="B184" s="13" t="s">
        <v>3709</v>
      </c>
      <c r="C184" s="13" t="s">
        <v>425</v>
      </c>
      <c r="D184" s="13">
        <v>1</v>
      </c>
      <c r="E184" s="14">
        <v>0</v>
      </c>
      <c r="F184" s="15">
        <v>84.92</v>
      </c>
      <c r="G184" s="14">
        <v>5.6368703847460098E-9</v>
      </c>
      <c r="H184" s="13">
        <v>2</v>
      </c>
      <c r="I184" s="16" t="s">
        <v>13685</v>
      </c>
      <c r="J184" s="17" t="s">
        <v>14786</v>
      </c>
      <c r="K184" s="16" t="s">
        <v>15885</v>
      </c>
      <c r="L184" s="18" t="s">
        <v>16985</v>
      </c>
      <c r="M184" s="19">
        <v>1</v>
      </c>
    </row>
    <row r="185" spans="1:13" ht="24.9" customHeight="1" x14ac:dyDescent="0.3">
      <c r="A185" s="12" t="s">
        <v>5345</v>
      </c>
      <c r="B185" s="13" t="s">
        <v>5336</v>
      </c>
      <c r="C185" s="13" t="s">
        <v>47</v>
      </c>
      <c r="D185" s="13">
        <v>1</v>
      </c>
      <c r="E185" s="14">
        <v>0</v>
      </c>
      <c r="F185" s="15">
        <v>36.659999999999997</v>
      </c>
      <c r="G185" s="14">
        <v>3.2366166137290099E-4</v>
      </c>
      <c r="H185" s="13">
        <v>2</v>
      </c>
      <c r="I185" s="16" t="s">
        <v>13686</v>
      </c>
      <c r="J185" s="17" t="s">
        <v>14787</v>
      </c>
      <c r="K185" s="16" t="s">
        <v>15886</v>
      </c>
      <c r="L185" s="18" t="s">
        <v>16986</v>
      </c>
      <c r="M185" s="19">
        <v>1</v>
      </c>
    </row>
    <row r="186" spans="1:13" ht="24.9" customHeight="1" x14ac:dyDescent="0.3">
      <c r="A186" s="12" t="s">
        <v>6771</v>
      </c>
      <c r="B186" s="13" t="s">
        <v>6764</v>
      </c>
      <c r="C186" s="13" t="s">
        <v>80</v>
      </c>
      <c r="D186" s="13">
        <v>1</v>
      </c>
      <c r="E186" s="14">
        <v>0</v>
      </c>
      <c r="F186" s="15">
        <v>77</v>
      </c>
      <c r="G186" s="14">
        <v>3.5914721669439898E-8</v>
      </c>
      <c r="H186" s="13">
        <v>2</v>
      </c>
      <c r="I186" s="16" t="s">
        <v>13687</v>
      </c>
      <c r="J186" s="17" t="s">
        <v>14788</v>
      </c>
      <c r="K186" s="16" t="s">
        <v>15887</v>
      </c>
      <c r="L186" s="18" t="s">
        <v>16987</v>
      </c>
      <c r="M186" s="19">
        <v>1</v>
      </c>
    </row>
    <row r="187" spans="1:13" ht="24.9" customHeight="1" x14ac:dyDescent="0.3">
      <c r="A187" s="12" t="s">
        <v>4346</v>
      </c>
      <c r="B187" s="13" t="s">
        <v>4344</v>
      </c>
      <c r="C187" s="13" t="s">
        <v>80</v>
      </c>
      <c r="D187" s="13">
        <v>1</v>
      </c>
      <c r="E187" s="14">
        <v>0</v>
      </c>
      <c r="F187" s="15">
        <v>35.96</v>
      </c>
      <c r="G187" s="14">
        <v>5.1970136925207099E-4</v>
      </c>
      <c r="H187" s="13">
        <v>2</v>
      </c>
      <c r="I187" s="16" t="s">
        <v>13688</v>
      </c>
      <c r="J187" s="17" t="s">
        <v>14789</v>
      </c>
      <c r="K187" s="16" t="s">
        <v>15888</v>
      </c>
      <c r="L187" s="18" t="s">
        <v>16988</v>
      </c>
      <c r="M187" s="19">
        <v>1</v>
      </c>
    </row>
    <row r="188" spans="1:13" ht="24.9" customHeight="1" x14ac:dyDescent="0.3">
      <c r="A188" s="12" t="s">
        <v>6486</v>
      </c>
      <c r="B188" s="13" t="s">
        <v>6481</v>
      </c>
      <c r="C188" s="13" t="s">
        <v>244</v>
      </c>
      <c r="D188" s="13">
        <v>1</v>
      </c>
      <c r="E188" s="14">
        <v>1E-3</v>
      </c>
      <c r="F188" s="15">
        <v>31.79</v>
      </c>
      <c r="G188" s="14">
        <v>9.6021393036755504E-4</v>
      </c>
      <c r="H188" s="13">
        <v>2</v>
      </c>
      <c r="I188" s="16" t="s">
        <v>13689</v>
      </c>
      <c r="J188" s="17" t="s">
        <v>14790</v>
      </c>
      <c r="K188" s="16" t="s">
        <v>15889</v>
      </c>
      <c r="L188" s="18" t="s">
        <v>16989</v>
      </c>
      <c r="M188" s="19">
        <v>1</v>
      </c>
    </row>
    <row r="189" spans="1:13" ht="24.9" customHeight="1" x14ac:dyDescent="0.3">
      <c r="A189" s="12" t="s">
        <v>777</v>
      </c>
      <c r="B189" s="13" t="s">
        <v>770</v>
      </c>
      <c r="C189" s="13" t="s">
        <v>103</v>
      </c>
      <c r="D189" s="13">
        <v>1</v>
      </c>
      <c r="E189" s="14">
        <v>0</v>
      </c>
      <c r="F189" s="15">
        <v>19.02</v>
      </c>
      <c r="G189" s="14">
        <v>1.2501726808482201E-2</v>
      </c>
      <c r="H189" s="13">
        <v>3</v>
      </c>
      <c r="I189" s="16" t="s">
        <v>13690</v>
      </c>
      <c r="J189" s="17" t="s">
        <v>14791</v>
      </c>
      <c r="K189" s="16" t="s">
        <v>15890</v>
      </c>
      <c r="L189" s="18" t="s">
        <v>16990</v>
      </c>
      <c r="M189" s="19">
        <v>1</v>
      </c>
    </row>
    <row r="190" spans="1:13" ht="24.9" customHeight="1" x14ac:dyDescent="0.3">
      <c r="A190" s="12" t="s">
        <v>5292</v>
      </c>
      <c r="B190" s="13" t="s">
        <v>5270</v>
      </c>
      <c r="C190" s="13" t="s">
        <v>425</v>
      </c>
      <c r="D190" s="13">
        <v>1</v>
      </c>
      <c r="E190" s="14">
        <v>0</v>
      </c>
      <c r="F190" s="15">
        <v>39.26</v>
      </c>
      <c r="G190" s="14">
        <v>2.6086912459677501E-4</v>
      </c>
      <c r="H190" s="13">
        <v>2</v>
      </c>
      <c r="I190" s="16" t="s">
        <v>13691</v>
      </c>
      <c r="J190" s="17" t="s">
        <v>14792</v>
      </c>
      <c r="K190" s="16" t="s">
        <v>15891</v>
      </c>
      <c r="L190" s="18" t="s">
        <v>16991</v>
      </c>
      <c r="M190" s="19">
        <v>1</v>
      </c>
    </row>
    <row r="191" spans="1:13" ht="24.9" customHeight="1" x14ac:dyDescent="0.3">
      <c r="A191" s="12" t="s">
        <v>6642</v>
      </c>
      <c r="B191" s="13" t="s">
        <v>6634</v>
      </c>
      <c r="C191" s="13" t="s">
        <v>80</v>
      </c>
      <c r="D191" s="13">
        <v>1</v>
      </c>
      <c r="E191" s="14">
        <v>0</v>
      </c>
      <c r="F191" s="15">
        <v>33.51</v>
      </c>
      <c r="G191" s="14">
        <v>4.4460055892897501E-4</v>
      </c>
      <c r="H191" s="13">
        <v>2</v>
      </c>
      <c r="I191" s="16" t="s">
        <v>13692</v>
      </c>
      <c r="J191" s="17" t="s">
        <v>14793</v>
      </c>
      <c r="K191" s="16" t="s">
        <v>15892</v>
      </c>
      <c r="L191" s="18" t="s">
        <v>16992</v>
      </c>
      <c r="M191" s="19">
        <v>1</v>
      </c>
    </row>
    <row r="192" spans="1:13" ht="24.9" customHeight="1" x14ac:dyDescent="0.3">
      <c r="A192" s="12" t="s">
        <v>6188</v>
      </c>
      <c r="B192" s="13" t="s">
        <v>6176</v>
      </c>
      <c r="C192" s="13" t="s">
        <v>47</v>
      </c>
      <c r="D192" s="13">
        <v>1</v>
      </c>
      <c r="E192" s="14">
        <v>0</v>
      </c>
      <c r="F192" s="15">
        <v>26.34</v>
      </c>
      <c r="G192" s="14">
        <v>4.8777472723499204E-3</v>
      </c>
      <c r="H192" s="13">
        <v>2</v>
      </c>
      <c r="I192" s="16" t="s">
        <v>13693</v>
      </c>
      <c r="J192" s="17" t="s">
        <v>14794</v>
      </c>
      <c r="K192" s="16" t="s">
        <v>15893</v>
      </c>
      <c r="L192" s="18" t="s">
        <v>16993</v>
      </c>
      <c r="M192" s="19">
        <v>1</v>
      </c>
    </row>
    <row r="193" spans="1:13" ht="24.9" customHeight="1" x14ac:dyDescent="0.3">
      <c r="A193" s="12" t="s">
        <v>4037</v>
      </c>
      <c r="B193" s="13" t="s">
        <v>4030</v>
      </c>
      <c r="C193" s="13" t="s">
        <v>526</v>
      </c>
      <c r="D193" s="13">
        <v>1</v>
      </c>
      <c r="E193" s="14">
        <v>0</v>
      </c>
      <c r="F193" s="15">
        <v>26.88</v>
      </c>
      <c r="G193" s="14">
        <v>2.8716270503557901E-3</v>
      </c>
      <c r="H193" s="13">
        <v>2</v>
      </c>
      <c r="I193" s="16" t="s">
        <v>13694</v>
      </c>
      <c r="J193" s="17" t="s">
        <v>14795</v>
      </c>
      <c r="K193" s="16" t="s">
        <v>15894</v>
      </c>
      <c r="L193" s="18" t="s">
        <v>16994</v>
      </c>
      <c r="M193" s="19">
        <v>1</v>
      </c>
    </row>
    <row r="194" spans="1:13" ht="24.9" customHeight="1" x14ac:dyDescent="0.3">
      <c r="A194" s="12" t="s">
        <v>2603</v>
      </c>
      <c r="B194" s="13" t="s">
        <v>2596</v>
      </c>
      <c r="C194" s="13" t="s">
        <v>319</v>
      </c>
      <c r="D194" s="13">
        <v>1</v>
      </c>
      <c r="E194" s="14">
        <v>0</v>
      </c>
      <c r="F194" s="15">
        <v>32.380000000000003</v>
      </c>
      <c r="G194" s="14">
        <v>5.7672662891054599E-4</v>
      </c>
      <c r="H194" s="13">
        <v>2</v>
      </c>
      <c r="I194" s="16" t="s">
        <v>13695</v>
      </c>
      <c r="J194" s="17" t="s">
        <v>14796</v>
      </c>
      <c r="K194" s="16" t="s">
        <v>15895</v>
      </c>
      <c r="L194" s="18" t="s">
        <v>16995</v>
      </c>
      <c r="M194" s="19">
        <v>1</v>
      </c>
    </row>
    <row r="195" spans="1:13" ht="24.9" customHeight="1" x14ac:dyDescent="0.3">
      <c r="A195" s="12" t="s">
        <v>6393</v>
      </c>
      <c r="B195" s="13" t="s">
        <v>6369</v>
      </c>
      <c r="C195" s="13" t="s">
        <v>319</v>
      </c>
      <c r="D195" s="13">
        <v>1</v>
      </c>
      <c r="E195" s="14">
        <v>0</v>
      </c>
      <c r="F195" s="15">
        <v>33.270000000000003</v>
      </c>
      <c r="G195" s="14">
        <v>9.890523854336E-4</v>
      </c>
      <c r="H195" s="13">
        <v>2</v>
      </c>
      <c r="I195" s="16" t="s">
        <v>13696</v>
      </c>
      <c r="J195" s="17" t="s">
        <v>14797</v>
      </c>
      <c r="K195" s="16" t="s">
        <v>15896</v>
      </c>
      <c r="L195" s="18" t="s">
        <v>16996</v>
      </c>
      <c r="M195" s="19">
        <v>1</v>
      </c>
    </row>
    <row r="196" spans="1:13" ht="24.9" customHeight="1" x14ac:dyDescent="0.3">
      <c r="A196" s="12" t="s">
        <v>6380</v>
      </c>
      <c r="B196" s="13" t="s">
        <v>6369</v>
      </c>
      <c r="C196" s="13" t="s">
        <v>319</v>
      </c>
      <c r="D196" s="13">
        <v>1</v>
      </c>
      <c r="E196" s="14">
        <v>0</v>
      </c>
      <c r="F196" s="15">
        <v>20.61</v>
      </c>
      <c r="G196" s="14">
        <v>1.8248169015012299E-2</v>
      </c>
      <c r="H196" s="13">
        <v>3</v>
      </c>
      <c r="I196" s="16" t="s">
        <v>13697</v>
      </c>
      <c r="J196" s="17" t="s">
        <v>14798</v>
      </c>
      <c r="K196" s="16" t="s">
        <v>15897</v>
      </c>
      <c r="L196" s="18" t="s">
        <v>16997</v>
      </c>
      <c r="M196" s="19">
        <v>2</v>
      </c>
    </row>
    <row r="197" spans="1:13" ht="24.9" customHeight="1" x14ac:dyDescent="0.3">
      <c r="A197" s="12" t="s">
        <v>5272</v>
      </c>
      <c r="B197" s="13" t="s">
        <v>5270</v>
      </c>
      <c r="C197" s="13" t="s">
        <v>319</v>
      </c>
      <c r="D197" s="13">
        <v>1</v>
      </c>
      <c r="E197" s="14">
        <v>0</v>
      </c>
      <c r="F197" s="15">
        <v>60.38</v>
      </c>
      <c r="G197" s="14">
        <v>1.6491968822196E-6</v>
      </c>
      <c r="H197" s="13">
        <v>2</v>
      </c>
      <c r="I197" s="16" t="s">
        <v>13698</v>
      </c>
      <c r="J197" s="17" t="s">
        <v>14799</v>
      </c>
      <c r="K197" s="16" t="s">
        <v>15898</v>
      </c>
      <c r="L197" s="18" t="s">
        <v>16998</v>
      </c>
      <c r="M197" s="19">
        <v>1</v>
      </c>
    </row>
    <row r="198" spans="1:13" ht="24.9" customHeight="1" x14ac:dyDescent="0.3">
      <c r="A198" s="12" t="s">
        <v>6893</v>
      </c>
      <c r="B198" s="13" t="s">
        <v>6887</v>
      </c>
      <c r="C198" s="13" t="s">
        <v>319</v>
      </c>
      <c r="D198" s="13">
        <v>1</v>
      </c>
      <c r="E198" s="14">
        <v>0</v>
      </c>
      <c r="F198" s="15">
        <v>44.58</v>
      </c>
      <c r="G198" s="14">
        <v>3.4751215879439799E-5</v>
      </c>
      <c r="H198" s="13">
        <v>2</v>
      </c>
      <c r="I198" s="16" t="s">
        <v>13699</v>
      </c>
      <c r="J198" s="17" t="s">
        <v>14800</v>
      </c>
      <c r="K198" s="16" t="s">
        <v>15899</v>
      </c>
      <c r="L198" s="18" t="s">
        <v>16999</v>
      </c>
      <c r="M198" s="19">
        <v>1</v>
      </c>
    </row>
    <row r="199" spans="1:13" ht="24.9" customHeight="1" x14ac:dyDescent="0.3">
      <c r="A199" s="12" t="s">
        <v>3808</v>
      </c>
      <c r="B199" s="13" t="s">
        <v>7276</v>
      </c>
      <c r="C199" s="13" t="s">
        <v>319</v>
      </c>
      <c r="D199" s="13">
        <v>1</v>
      </c>
      <c r="E199" s="14">
        <v>0</v>
      </c>
      <c r="F199" s="15">
        <v>65.7</v>
      </c>
      <c r="G199" s="14">
        <v>3.2298417647123E-7</v>
      </c>
      <c r="H199" s="13">
        <v>2</v>
      </c>
      <c r="I199" s="16" t="s">
        <v>13700</v>
      </c>
      <c r="J199" s="17" t="s">
        <v>14801</v>
      </c>
      <c r="K199" s="16" t="s">
        <v>15900</v>
      </c>
      <c r="L199" s="18" t="s">
        <v>17000</v>
      </c>
      <c r="M199" s="19">
        <v>1</v>
      </c>
    </row>
    <row r="200" spans="1:13" ht="24.9" customHeight="1" x14ac:dyDescent="0.3">
      <c r="A200" s="12" t="s">
        <v>3158</v>
      </c>
      <c r="B200" s="13" t="s">
        <v>3157</v>
      </c>
      <c r="C200" s="13" t="s">
        <v>319</v>
      </c>
      <c r="D200" s="13">
        <v>1</v>
      </c>
      <c r="E200" s="14">
        <v>0</v>
      </c>
      <c r="F200" s="15">
        <v>36.44</v>
      </c>
      <c r="G200" s="14">
        <v>3.5182905204199301E-4</v>
      </c>
      <c r="H200" s="13">
        <v>2</v>
      </c>
      <c r="I200" s="16" t="s">
        <v>13701</v>
      </c>
      <c r="J200" s="17" t="s">
        <v>14802</v>
      </c>
      <c r="K200" s="16" t="s">
        <v>15901</v>
      </c>
      <c r="L200" s="18" t="s">
        <v>17001</v>
      </c>
      <c r="M200" s="19">
        <v>1</v>
      </c>
    </row>
    <row r="201" spans="1:13" ht="24.9" customHeight="1" x14ac:dyDescent="0.3">
      <c r="A201" s="12" t="s">
        <v>6713</v>
      </c>
      <c r="B201" s="13" t="s">
        <v>6711</v>
      </c>
      <c r="C201" s="13" t="s">
        <v>319</v>
      </c>
      <c r="D201" s="13">
        <v>1</v>
      </c>
      <c r="E201" s="14">
        <v>0</v>
      </c>
      <c r="F201" s="15">
        <v>33.479999999999997</v>
      </c>
      <c r="G201" s="14">
        <v>9.1992804936292204E-4</v>
      </c>
      <c r="H201" s="13">
        <v>2</v>
      </c>
      <c r="I201" s="16" t="s">
        <v>13702</v>
      </c>
      <c r="J201" s="17" t="s">
        <v>14803</v>
      </c>
      <c r="K201" s="16" t="s">
        <v>15902</v>
      </c>
      <c r="L201" s="18" t="s">
        <v>17002</v>
      </c>
      <c r="M201" s="19">
        <v>1</v>
      </c>
    </row>
    <row r="202" spans="1:13" ht="24.9" customHeight="1" x14ac:dyDescent="0.3">
      <c r="A202" s="12" t="s">
        <v>3269</v>
      </c>
      <c r="B202" s="13" t="s">
        <v>3264</v>
      </c>
      <c r="C202" s="13" t="s">
        <v>319</v>
      </c>
      <c r="D202" s="13">
        <v>1</v>
      </c>
      <c r="E202" s="14">
        <v>0</v>
      </c>
      <c r="F202" s="15">
        <v>44</v>
      </c>
      <c r="G202" s="14">
        <v>7.1659290699629502E-5</v>
      </c>
      <c r="H202" s="13">
        <v>2</v>
      </c>
      <c r="I202" s="16" t="s">
        <v>13703</v>
      </c>
      <c r="J202" s="17" t="s">
        <v>14804</v>
      </c>
      <c r="K202" s="16" t="s">
        <v>15903</v>
      </c>
      <c r="L202" s="18" t="s">
        <v>17003</v>
      </c>
      <c r="M202" s="19">
        <v>1</v>
      </c>
    </row>
    <row r="203" spans="1:13" ht="24.9" customHeight="1" x14ac:dyDescent="0.3">
      <c r="A203" s="12" t="s">
        <v>4325</v>
      </c>
      <c r="B203" s="13" t="s">
        <v>4307</v>
      </c>
      <c r="C203" s="13" t="s">
        <v>425</v>
      </c>
      <c r="D203" s="13">
        <v>1</v>
      </c>
      <c r="E203" s="14">
        <v>4.0000000000000001E-3</v>
      </c>
      <c r="F203" s="15">
        <v>15</v>
      </c>
      <c r="G203" s="14">
        <v>3.1622776601683798E-2</v>
      </c>
      <c r="H203" s="13">
        <v>2</v>
      </c>
      <c r="I203" s="16" t="s">
        <v>13704</v>
      </c>
      <c r="J203" s="17" t="s">
        <v>14805</v>
      </c>
      <c r="K203" s="16" t="s">
        <v>15904</v>
      </c>
      <c r="L203" s="18" t="s">
        <v>17004</v>
      </c>
      <c r="M203" s="19">
        <v>1</v>
      </c>
    </row>
    <row r="204" spans="1:13" ht="24.9" customHeight="1" x14ac:dyDescent="0.3">
      <c r="A204" s="12" t="s">
        <v>4323</v>
      </c>
      <c r="B204" s="13" t="s">
        <v>4307</v>
      </c>
      <c r="C204" s="13" t="s">
        <v>425</v>
      </c>
      <c r="D204" s="13">
        <v>1</v>
      </c>
      <c r="E204" s="14">
        <v>0</v>
      </c>
      <c r="F204" s="15">
        <v>18.170000000000002</v>
      </c>
      <c r="G204" s="14">
        <v>2.3622817683857999E-2</v>
      </c>
      <c r="H204" s="13">
        <v>3</v>
      </c>
      <c r="I204" s="16" t="s">
        <v>13705</v>
      </c>
      <c r="J204" s="17" t="s">
        <v>14806</v>
      </c>
      <c r="K204" s="16" t="s">
        <v>15905</v>
      </c>
      <c r="L204" s="18" t="s">
        <v>17005</v>
      </c>
      <c r="M204" s="19">
        <v>2</v>
      </c>
    </row>
    <row r="205" spans="1:13" ht="24.9" customHeight="1" x14ac:dyDescent="0.3">
      <c r="A205" s="12" t="s">
        <v>4858</v>
      </c>
      <c r="B205" s="13" t="s">
        <v>4856</v>
      </c>
      <c r="C205" s="13" t="s">
        <v>29</v>
      </c>
      <c r="D205" s="13">
        <v>1</v>
      </c>
      <c r="E205" s="14">
        <v>0</v>
      </c>
      <c r="F205" s="15">
        <v>30.61</v>
      </c>
      <c r="G205" s="14">
        <v>2.95446545957343E-3</v>
      </c>
      <c r="H205" s="13">
        <v>2</v>
      </c>
      <c r="I205" s="16" t="s">
        <v>13706</v>
      </c>
      <c r="J205" s="17" t="s">
        <v>14807</v>
      </c>
      <c r="K205" s="16" t="s">
        <v>15906</v>
      </c>
      <c r="L205" s="18" t="s">
        <v>17006</v>
      </c>
      <c r="M205" s="19">
        <v>1</v>
      </c>
    </row>
    <row r="206" spans="1:13" ht="24.9" customHeight="1" x14ac:dyDescent="0.3">
      <c r="A206" s="12" t="s">
        <v>5917</v>
      </c>
      <c r="B206" s="13" t="s">
        <v>5902</v>
      </c>
      <c r="C206" s="13" t="s">
        <v>80</v>
      </c>
      <c r="D206" s="13">
        <v>1</v>
      </c>
      <c r="E206" s="14">
        <v>0</v>
      </c>
      <c r="F206" s="15">
        <v>42.69</v>
      </c>
      <c r="G206" s="14">
        <v>8.0740467377443296E-5</v>
      </c>
      <c r="H206" s="13">
        <v>2</v>
      </c>
      <c r="I206" s="16" t="s">
        <v>13707</v>
      </c>
      <c r="J206" s="17" t="s">
        <v>14808</v>
      </c>
      <c r="K206" s="16" t="s">
        <v>15907</v>
      </c>
      <c r="L206" s="18" t="s">
        <v>17007</v>
      </c>
      <c r="M206" s="19">
        <v>1</v>
      </c>
    </row>
    <row r="207" spans="1:13" ht="24.9" customHeight="1" x14ac:dyDescent="0.3">
      <c r="A207" s="12" t="s">
        <v>2473</v>
      </c>
      <c r="B207" s="13" t="s">
        <v>2472</v>
      </c>
      <c r="C207" s="13" t="s">
        <v>425</v>
      </c>
      <c r="D207" s="13">
        <v>1</v>
      </c>
      <c r="E207" s="14">
        <v>0</v>
      </c>
      <c r="F207" s="15">
        <v>26.34</v>
      </c>
      <c r="G207" s="14">
        <v>4.8777472723499204E-3</v>
      </c>
      <c r="H207" s="13">
        <v>2</v>
      </c>
      <c r="I207" s="16" t="s">
        <v>13708</v>
      </c>
      <c r="J207" s="17" t="s">
        <v>14809</v>
      </c>
      <c r="K207" s="16" t="s">
        <v>15908</v>
      </c>
      <c r="L207" s="18" t="s">
        <v>17008</v>
      </c>
      <c r="M207" s="19">
        <v>1</v>
      </c>
    </row>
    <row r="208" spans="1:13" ht="24.9" customHeight="1" x14ac:dyDescent="0.3">
      <c r="A208" s="12" t="s">
        <v>1996</v>
      </c>
      <c r="B208" s="13" t="s">
        <v>1994</v>
      </c>
      <c r="C208" s="13" t="s">
        <v>304</v>
      </c>
      <c r="D208" s="13">
        <v>1</v>
      </c>
      <c r="E208" s="14">
        <v>0</v>
      </c>
      <c r="F208" s="15">
        <v>52.92</v>
      </c>
      <c r="G208" s="14">
        <v>5.8708074997171701E-6</v>
      </c>
      <c r="H208" s="13">
        <v>2</v>
      </c>
      <c r="I208" s="16" t="s">
        <v>13709</v>
      </c>
      <c r="J208" s="17" t="s">
        <v>14810</v>
      </c>
      <c r="K208" s="16" t="s">
        <v>15909</v>
      </c>
      <c r="L208" s="18" t="s">
        <v>17009</v>
      </c>
      <c r="M208" s="19">
        <v>1</v>
      </c>
    </row>
    <row r="209" spans="1:13" ht="24.9" customHeight="1" x14ac:dyDescent="0.3">
      <c r="A209" s="12" t="s">
        <v>3281</v>
      </c>
      <c r="B209" s="13" t="s">
        <v>3274</v>
      </c>
      <c r="C209" s="13" t="s">
        <v>103</v>
      </c>
      <c r="D209" s="13">
        <v>1</v>
      </c>
      <c r="E209" s="14">
        <v>0</v>
      </c>
      <c r="F209" s="15">
        <v>54.98</v>
      </c>
      <c r="G209" s="14">
        <v>4.4476236989096903E-6</v>
      </c>
      <c r="H209" s="13">
        <v>2</v>
      </c>
      <c r="I209" s="16" t="s">
        <v>13710</v>
      </c>
      <c r="J209" s="17" t="s">
        <v>14811</v>
      </c>
      <c r="K209" s="16" t="s">
        <v>15910</v>
      </c>
      <c r="L209" s="18" t="s">
        <v>17010</v>
      </c>
      <c r="M209" s="19">
        <v>1</v>
      </c>
    </row>
    <row r="210" spans="1:13" ht="24.9" customHeight="1" x14ac:dyDescent="0.3">
      <c r="A210" s="12" t="s">
        <v>7040</v>
      </c>
      <c r="B210" s="13" t="s">
        <v>7035</v>
      </c>
      <c r="C210" s="13" t="s">
        <v>29</v>
      </c>
      <c r="D210" s="13">
        <v>1</v>
      </c>
      <c r="E210" s="14">
        <v>0</v>
      </c>
      <c r="F210" s="15">
        <v>40.36</v>
      </c>
      <c r="G210" s="14">
        <v>9.1826917167417397E-5</v>
      </c>
      <c r="H210" s="13">
        <v>2</v>
      </c>
      <c r="I210" s="16" t="s">
        <v>13711</v>
      </c>
      <c r="J210" s="17" t="s">
        <v>14812</v>
      </c>
      <c r="K210" s="16" t="s">
        <v>15911</v>
      </c>
      <c r="L210" s="18" t="s">
        <v>17011</v>
      </c>
      <c r="M210" s="19">
        <v>1</v>
      </c>
    </row>
    <row r="211" spans="1:13" ht="24.9" customHeight="1" x14ac:dyDescent="0.3">
      <c r="A211" s="12" t="s">
        <v>6391</v>
      </c>
      <c r="B211" s="13" t="s">
        <v>6369</v>
      </c>
      <c r="C211" s="13" t="s">
        <v>103</v>
      </c>
      <c r="D211" s="13">
        <v>1</v>
      </c>
      <c r="E211" s="14">
        <v>0</v>
      </c>
      <c r="F211" s="15">
        <v>45.02</v>
      </c>
      <c r="G211" s="14">
        <v>3.3051357298063802E-5</v>
      </c>
      <c r="H211" s="13">
        <v>2</v>
      </c>
      <c r="I211" s="16" t="s">
        <v>13712</v>
      </c>
      <c r="J211" s="17" t="s">
        <v>14813</v>
      </c>
      <c r="K211" s="16" t="s">
        <v>15912</v>
      </c>
      <c r="L211" s="18" t="s">
        <v>17012</v>
      </c>
      <c r="M211" s="19">
        <v>1</v>
      </c>
    </row>
    <row r="212" spans="1:13" ht="24.9" customHeight="1" x14ac:dyDescent="0.3">
      <c r="A212" s="12" t="s">
        <v>6558</v>
      </c>
      <c r="B212" s="13" t="s">
        <v>6556</v>
      </c>
      <c r="C212" s="13" t="s">
        <v>80</v>
      </c>
      <c r="D212" s="13">
        <v>1</v>
      </c>
      <c r="E212" s="14">
        <v>0</v>
      </c>
      <c r="F212" s="15">
        <v>36.54</v>
      </c>
      <c r="G212" s="14">
        <v>4.8800321235604798E-4</v>
      </c>
      <c r="H212" s="13">
        <v>2</v>
      </c>
      <c r="I212" s="16" t="s">
        <v>13713</v>
      </c>
      <c r="J212" s="17" t="s">
        <v>14814</v>
      </c>
      <c r="K212" s="16" t="s">
        <v>15913</v>
      </c>
      <c r="L212" s="18" t="s">
        <v>17013</v>
      </c>
      <c r="M212" s="19">
        <v>1</v>
      </c>
    </row>
    <row r="213" spans="1:13" ht="24.9" customHeight="1" x14ac:dyDescent="0.3">
      <c r="A213" s="12" t="s">
        <v>3985</v>
      </c>
      <c r="B213" s="13" t="s">
        <v>3969</v>
      </c>
      <c r="C213" s="13" t="s">
        <v>4974</v>
      </c>
      <c r="D213" s="13">
        <v>1</v>
      </c>
      <c r="E213" s="14">
        <v>0</v>
      </c>
      <c r="F213" s="15">
        <v>30.8</v>
      </c>
      <c r="G213" s="14">
        <v>8.3176377110267099E-4</v>
      </c>
      <c r="H213" s="13">
        <v>3</v>
      </c>
      <c r="I213" s="16" t="s">
        <v>13714</v>
      </c>
      <c r="J213" s="17" t="s">
        <v>14815</v>
      </c>
      <c r="K213" s="16" t="s">
        <v>15914</v>
      </c>
      <c r="L213" s="18" t="s">
        <v>17014</v>
      </c>
      <c r="M213" s="19">
        <v>1</v>
      </c>
    </row>
    <row r="214" spans="1:13" ht="24.9" customHeight="1" x14ac:dyDescent="0.3">
      <c r="A214" s="12" t="s">
        <v>1296</v>
      </c>
      <c r="B214" s="13" t="s">
        <v>1282</v>
      </c>
      <c r="C214" s="13" t="s">
        <v>80</v>
      </c>
      <c r="D214" s="13">
        <v>1</v>
      </c>
      <c r="E214" s="14">
        <v>0</v>
      </c>
      <c r="F214" s="15">
        <v>49.75</v>
      </c>
      <c r="G214" s="14">
        <v>1.05925372517729E-5</v>
      </c>
      <c r="H214" s="13">
        <v>2</v>
      </c>
      <c r="I214" s="16" t="s">
        <v>13715</v>
      </c>
      <c r="J214" s="17" t="s">
        <v>14816</v>
      </c>
      <c r="K214" s="16" t="s">
        <v>15915</v>
      </c>
      <c r="L214" s="18" t="s">
        <v>17015</v>
      </c>
      <c r="M214" s="19">
        <v>1</v>
      </c>
    </row>
    <row r="215" spans="1:13" ht="24.9" customHeight="1" x14ac:dyDescent="0.3">
      <c r="A215" s="12" t="s">
        <v>3287</v>
      </c>
      <c r="B215" s="13" t="s">
        <v>3285</v>
      </c>
      <c r="C215" s="13" t="s">
        <v>3292</v>
      </c>
      <c r="D215" s="13">
        <v>1</v>
      </c>
      <c r="E215" s="14">
        <v>2.1999999999999999E-2</v>
      </c>
      <c r="F215" s="15">
        <v>14.9</v>
      </c>
      <c r="G215" s="14">
        <v>3.2282711451732803E-2</v>
      </c>
      <c r="H215" s="13">
        <v>3</v>
      </c>
      <c r="I215" s="16" t="s">
        <v>13716</v>
      </c>
      <c r="J215" s="17" t="s">
        <v>14817</v>
      </c>
      <c r="K215" s="16" t="s">
        <v>15916</v>
      </c>
      <c r="L215" s="18" t="s">
        <v>17016</v>
      </c>
      <c r="M215" s="19">
        <v>2</v>
      </c>
    </row>
    <row r="216" spans="1:13" ht="24.9" customHeight="1" x14ac:dyDescent="0.3">
      <c r="A216" s="12" t="s">
        <v>5832</v>
      </c>
      <c r="B216" s="13" t="s">
        <v>5830</v>
      </c>
      <c r="C216" s="13" t="s">
        <v>47</v>
      </c>
      <c r="D216" s="13">
        <v>1</v>
      </c>
      <c r="E216" s="14">
        <v>0</v>
      </c>
      <c r="F216" s="15">
        <v>19.38</v>
      </c>
      <c r="G216" s="14">
        <v>1.1507209087042501E-2</v>
      </c>
      <c r="H216" s="13">
        <v>2</v>
      </c>
      <c r="I216" s="16" t="s">
        <v>13717</v>
      </c>
      <c r="J216" s="17" t="s">
        <v>14818</v>
      </c>
      <c r="K216" s="16" t="s">
        <v>15917</v>
      </c>
      <c r="L216" s="18" t="s">
        <v>17017</v>
      </c>
      <c r="M216" s="19">
        <v>1</v>
      </c>
    </row>
    <row r="217" spans="1:13" ht="24.9" customHeight="1" x14ac:dyDescent="0.3">
      <c r="A217" s="12" t="s">
        <v>6545</v>
      </c>
      <c r="B217" s="13" t="s">
        <v>6534</v>
      </c>
      <c r="C217" s="13" t="s">
        <v>526</v>
      </c>
      <c r="D217" s="13">
        <v>1</v>
      </c>
      <c r="E217" s="14">
        <v>1E-3</v>
      </c>
      <c r="F217" s="15">
        <v>40.32</v>
      </c>
      <c r="G217" s="14">
        <v>1.6721394962038901E-4</v>
      </c>
      <c r="H217" s="13">
        <v>2</v>
      </c>
      <c r="I217" s="16" t="s">
        <v>13718</v>
      </c>
      <c r="J217" s="17" t="s">
        <v>14819</v>
      </c>
      <c r="K217" s="16" t="s">
        <v>15918</v>
      </c>
      <c r="L217" s="18" t="s">
        <v>17018</v>
      </c>
      <c r="M217" s="19">
        <v>1</v>
      </c>
    </row>
    <row r="218" spans="1:13" ht="24.9" customHeight="1" x14ac:dyDescent="0.3">
      <c r="A218" s="12" t="s">
        <v>5599</v>
      </c>
      <c r="B218" s="13" t="s">
        <v>5597</v>
      </c>
      <c r="C218" s="13" t="s">
        <v>425</v>
      </c>
      <c r="D218" s="13">
        <v>1</v>
      </c>
      <c r="E218" s="14">
        <v>1E-3</v>
      </c>
      <c r="F218" s="15">
        <v>27.52</v>
      </c>
      <c r="G218" s="14">
        <v>3.8057342603824598E-3</v>
      </c>
      <c r="H218" s="13">
        <v>2</v>
      </c>
      <c r="I218" s="16" t="s">
        <v>13719</v>
      </c>
      <c r="J218" s="17" t="s">
        <v>14820</v>
      </c>
      <c r="K218" s="16" t="s">
        <v>15919</v>
      </c>
      <c r="L218" s="18" t="s">
        <v>17019</v>
      </c>
      <c r="M218" s="19">
        <v>1</v>
      </c>
    </row>
    <row r="219" spans="1:13" ht="24.9" customHeight="1" x14ac:dyDescent="0.3">
      <c r="A219" s="12" t="s">
        <v>1130</v>
      </c>
      <c r="B219" s="13" t="s">
        <v>1099</v>
      </c>
      <c r="C219" s="13" t="s">
        <v>80</v>
      </c>
      <c r="D219" s="13">
        <v>1</v>
      </c>
      <c r="E219" s="14">
        <v>1E-3</v>
      </c>
      <c r="F219" s="15">
        <v>62.13</v>
      </c>
      <c r="G219" s="14">
        <v>9.4914310717339795E-7</v>
      </c>
      <c r="H219" s="13">
        <v>2</v>
      </c>
      <c r="I219" s="16" t="s">
        <v>13720</v>
      </c>
      <c r="J219" s="17" t="s">
        <v>14821</v>
      </c>
      <c r="K219" s="16" t="s">
        <v>15920</v>
      </c>
      <c r="L219" s="18" t="s">
        <v>17020</v>
      </c>
      <c r="M219" s="19">
        <v>1</v>
      </c>
    </row>
    <row r="220" spans="1:13" ht="24.9" customHeight="1" x14ac:dyDescent="0.3">
      <c r="A220" s="12" t="s">
        <v>3170</v>
      </c>
      <c r="B220" s="13" t="s">
        <v>3163</v>
      </c>
      <c r="C220" s="13" t="s">
        <v>244</v>
      </c>
      <c r="D220" s="13">
        <v>1</v>
      </c>
      <c r="E220" s="14">
        <v>0</v>
      </c>
      <c r="F220" s="15">
        <v>82.88</v>
      </c>
      <c r="G220" s="14">
        <v>9.2741156024716401E-9</v>
      </c>
      <c r="H220" s="13">
        <v>2</v>
      </c>
      <c r="I220" s="16" t="s">
        <v>13721</v>
      </c>
      <c r="J220" s="17" t="s">
        <v>14822</v>
      </c>
      <c r="K220" s="16" t="s">
        <v>15921</v>
      </c>
      <c r="L220" s="18" t="s">
        <v>17021</v>
      </c>
      <c r="M220" s="19">
        <v>1</v>
      </c>
    </row>
    <row r="221" spans="1:13" ht="24.9" customHeight="1" x14ac:dyDescent="0.3">
      <c r="A221" s="12" t="s">
        <v>5523</v>
      </c>
      <c r="B221" s="13" t="s">
        <v>5518</v>
      </c>
      <c r="C221" s="13" t="s">
        <v>103</v>
      </c>
      <c r="D221" s="13">
        <v>1</v>
      </c>
      <c r="E221" s="14">
        <v>0</v>
      </c>
      <c r="F221" s="15">
        <v>39.47</v>
      </c>
      <c r="G221" s="14">
        <v>1.12711960607622E-4</v>
      </c>
      <c r="H221" s="13">
        <v>2</v>
      </c>
      <c r="I221" s="16" t="s">
        <v>13722</v>
      </c>
      <c r="J221" s="17" t="s">
        <v>14823</v>
      </c>
      <c r="K221" s="16" t="s">
        <v>15922</v>
      </c>
      <c r="L221" s="18" t="s">
        <v>17022</v>
      </c>
      <c r="M221" s="19">
        <v>1</v>
      </c>
    </row>
    <row r="222" spans="1:13" ht="24.9" customHeight="1" x14ac:dyDescent="0.3">
      <c r="A222" s="12" t="s">
        <v>1728</v>
      </c>
      <c r="B222" s="13" t="s">
        <v>1726</v>
      </c>
      <c r="C222" s="13" t="s">
        <v>526</v>
      </c>
      <c r="D222" s="13">
        <v>1</v>
      </c>
      <c r="E222" s="14">
        <v>1E-3</v>
      </c>
      <c r="F222" s="15">
        <v>23.75</v>
      </c>
      <c r="G222" s="14">
        <v>4.2069757082259804E-3</v>
      </c>
      <c r="H222" s="13">
        <v>2</v>
      </c>
      <c r="I222" s="16" t="s">
        <v>13723</v>
      </c>
      <c r="J222" s="17" t="s">
        <v>14824</v>
      </c>
      <c r="K222" s="16" t="s">
        <v>15923</v>
      </c>
      <c r="L222" s="18" t="s">
        <v>17023</v>
      </c>
      <c r="M222" s="19">
        <v>1</v>
      </c>
    </row>
    <row r="223" spans="1:13" ht="24.9" customHeight="1" x14ac:dyDescent="0.3">
      <c r="A223" s="12" t="s">
        <v>5557</v>
      </c>
      <c r="B223" s="13" t="s">
        <v>5556</v>
      </c>
      <c r="C223" s="13" t="s">
        <v>244</v>
      </c>
      <c r="D223" s="13">
        <v>1</v>
      </c>
      <c r="E223" s="14">
        <v>1E-3</v>
      </c>
      <c r="F223" s="15">
        <v>19.78</v>
      </c>
      <c r="G223" s="14">
        <v>2.3669142161022502E-2</v>
      </c>
      <c r="H223" s="13">
        <v>2</v>
      </c>
      <c r="I223" s="16" t="s">
        <v>13724</v>
      </c>
      <c r="J223" s="17" t="s">
        <v>14825</v>
      </c>
      <c r="K223" s="16" t="s">
        <v>15924</v>
      </c>
      <c r="L223" s="18" t="s">
        <v>17024</v>
      </c>
      <c r="M223" s="19">
        <v>1</v>
      </c>
    </row>
    <row r="224" spans="1:13" ht="24.9" customHeight="1" x14ac:dyDescent="0.3">
      <c r="A224" s="12" t="s">
        <v>1843</v>
      </c>
      <c r="B224" s="13" t="s">
        <v>1841</v>
      </c>
      <c r="C224" s="13" t="s">
        <v>47</v>
      </c>
      <c r="D224" s="13">
        <v>1</v>
      </c>
      <c r="E224" s="14">
        <v>0</v>
      </c>
      <c r="F224" s="15">
        <v>57.39</v>
      </c>
      <c r="G224" s="14">
        <v>1.8195751806360401E-6</v>
      </c>
      <c r="H224" s="13">
        <v>2</v>
      </c>
      <c r="I224" s="16" t="s">
        <v>13725</v>
      </c>
      <c r="J224" s="17" t="s">
        <v>14826</v>
      </c>
      <c r="K224" s="16" t="s">
        <v>15925</v>
      </c>
      <c r="L224" s="18" t="s">
        <v>17025</v>
      </c>
      <c r="M224" s="19">
        <v>1</v>
      </c>
    </row>
    <row r="225" spans="1:13" ht="24.9" customHeight="1" x14ac:dyDescent="0.3">
      <c r="A225" s="12" t="s">
        <v>6257</v>
      </c>
      <c r="B225" s="13" t="s">
        <v>6248</v>
      </c>
      <c r="C225" s="13" t="s">
        <v>103</v>
      </c>
      <c r="D225" s="13">
        <v>1</v>
      </c>
      <c r="E225" s="14">
        <v>0</v>
      </c>
      <c r="F225" s="15">
        <v>49.38</v>
      </c>
      <c r="G225" s="14">
        <v>1.5571618980584701E-5</v>
      </c>
      <c r="H225" s="13">
        <v>2</v>
      </c>
      <c r="I225" s="16" t="s">
        <v>13726</v>
      </c>
      <c r="J225" s="17" t="s">
        <v>14827</v>
      </c>
      <c r="K225" s="16" t="s">
        <v>15926</v>
      </c>
      <c r="L225" s="18" t="s">
        <v>17026</v>
      </c>
      <c r="M225" s="19">
        <v>1</v>
      </c>
    </row>
    <row r="226" spans="1:13" ht="24.9" customHeight="1" x14ac:dyDescent="0.3">
      <c r="A226" s="12" t="s">
        <v>881</v>
      </c>
      <c r="B226" s="13" t="s">
        <v>874</v>
      </c>
      <c r="C226" s="13" t="s">
        <v>29</v>
      </c>
      <c r="D226" s="13">
        <v>1</v>
      </c>
      <c r="E226" s="14">
        <v>3.0000000000000001E-3</v>
      </c>
      <c r="F226" s="15">
        <v>20.76</v>
      </c>
      <c r="G226" s="14">
        <v>8.3747143801321793E-3</v>
      </c>
      <c r="H226" s="13">
        <v>2</v>
      </c>
      <c r="I226" s="16" t="s">
        <v>13727</v>
      </c>
      <c r="J226" s="17" t="s">
        <v>14828</v>
      </c>
      <c r="K226" s="16" t="s">
        <v>15927</v>
      </c>
      <c r="L226" s="18" t="s">
        <v>17027</v>
      </c>
      <c r="M226" s="19">
        <v>1</v>
      </c>
    </row>
    <row r="227" spans="1:13" ht="24.9" customHeight="1" x14ac:dyDescent="0.3">
      <c r="A227" s="12" t="s">
        <v>345</v>
      </c>
      <c r="B227" s="13" t="s">
        <v>343</v>
      </c>
      <c r="C227" s="13" t="s">
        <v>219</v>
      </c>
      <c r="D227" s="13">
        <v>1</v>
      </c>
      <c r="E227" s="14">
        <v>0</v>
      </c>
      <c r="F227" s="15">
        <v>20.25</v>
      </c>
      <c r="G227" s="14">
        <v>1.1800760953574E-2</v>
      </c>
      <c r="H227" s="13">
        <v>2</v>
      </c>
      <c r="I227" s="16" t="s">
        <v>13728</v>
      </c>
      <c r="J227" s="17" t="s">
        <v>14829</v>
      </c>
      <c r="K227" s="16" t="s">
        <v>15928</v>
      </c>
      <c r="L227" s="18" t="s">
        <v>17028</v>
      </c>
      <c r="M227" s="19">
        <v>1</v>
      </c>
    </row>
    <row r="228" spans="1:13" ht="24.9" customHeight="1" x14ac:dyDescent="0.3">
      <c r="A228" s="12" t="s">
        <v>2683</v>
      </c>
      <c r="B228" s="13" t="s">
        <v>2677</v>
      </c>
      <c r="C228" s="13" t="s">
        <v>80</v>
      </c>
      <c r="D228" s="13">
        <v>1</v>
      </c>
      <c r="E228" s="14">
        <v>0</v>
      </c>
      <c r="F228" s="15">
        <v>19.91</v>
      </c>
      <c r="G228" s="14">
        <v>1.22512738044922E-2</v>
      </c>
      <c r="H228" s="13">
        <v>3</v>
      </c>
      <c r="I228" s="16" t="s">
        <v>13729</v>
      </c>
      <c r="J228" s="17" t="s">
        <v>14830</v>
      </c>
      <c r="K228" s="16" t="s">
        <v>15929</v>
      </c>
      <c r="L228" s="18" t="s">
        <v>17029</v>
      </c>
      <c r="M228" s="19">
        <v>1</v>
      </c>
    </row>
    <row r="229" spans="1:13" ht="24.9" customHeight="1" x14ac:dyDescent="0.3">
      <c r="A229" s="12" t="s">
        <v>2423</v>
      </c>
      <c r="B229" s="13" t="s">
        <v>2422</v>
      </c>
      <c r="C229" s="13" t="s">
        <v>103</v>
      </c>
      <c r="D229" s="13">
        <v>1</v>
      </c>
      <c r="E229" s="14">
        <v>1E-3</v>
      </c>
      <c r="F229" s="15">
        <v>26.55</v>
      </c>
      <c r="G229" s="14">
        <v>2.4344041805661998E-3</v>
      </c>
      <c r="H229" s="13">
        <v>2</v>
      </c>
      <c r="I229" s="16" t="s">
        <v>13730</v>
      </c>
      <c r="J229" s="17" t="s">
        <v>14831</v>
      </c>
      <c r="K229" s="16" t="s">
        <v>15930</v>
      </c>
      <c r="L229" s="18" t="s">
        <v>17030</v>
      </c>
      <c r="M229" s="19">
        <v>1</v>
      </c>
    </row>
    <row r="230" spans="1:13" ht="24.9" customHeight="1" x14ac:dyDescent="0.3">
      <c r="A230" s="12" t="s">
        <v>5190</v>
      </c>
      <c r="B230" s="13" t="s">
        <v>5180</v>
      </c>
      <c r="C230" s="13" t="s">
        <v>219</v>
      </c>
      <c r="D230" s="13">
        <v>1</v>
      </c>
      <c r="E230" s="14">
        <v>2E-3</v>
      </c>
      <c r="F230" s="15">
        <v>20.97</v>
      </c>
      <c r="G230" s="14">
        <v>1.19975138251054E-2</v>
      </c>
      <c r="H230" s="13">
        <v>2</v>
      </c>
      <c r="I230" s="16" t="s">
        <v>13731</v>
      </c>
      <c r="J230" s="17" t="s">
        <v>14832</v>
      </c>
      <c r="K230" s="16" t="s">
        <v>15931</v>
      </c>
      <c r="L230" s="18" t="s">
        <v>17031</v>
      </c>
      <c r="M230" s="19">
        <v>1</v>
      </c>
    </row>
    <row r="231" spans="1:13" ht="24.9" customHeight="1" x14ac:dyDescent="0.3">
      <c r="A231" s="12" t="s">
        <v>4156</v>
      </c>
      <c r="B231" s="13" t="s">
        <v>4150</v>
      </c>
      <c r="C231" s="13" t="s">
        <v>4582</v>
      </c>
      <c r="D231" s="13">
        <v>1</v>
      </c>
      <c r="E231" s="14">
        <v>0</v>
      </c>
      <c r="F231" s="15">
        <v>29.97</v>
      </c>
      <c r="G231" s="14">
        <v>1.00454640630436E-3</v>
      </c>
      <c r="H231" s="13">
        <v>3</v>
      </c>
      <c r="I231" s="16" t="s">
        <v>13732</v>
      </c>
      <c r="J231" s="17" t="s">
        <v>14833</v>
      </c>
      <c r="K231" s="16" t="s">
        <v>15932</v>
      </c>
      <c r="L231" s="18" t="s">
        <v>17032</v>
      </c>
      <c r="M231" s="19">
        <v>1</v>
      </c>
    </row>
    <row r="232" spans="1:13" ht="24.9" customHeight="1" x14ac:dyDescent="0.3">
      <c r="A232" s="12" t="s">
        <v>1060</v>
      </c>
      <c r="B232" s="13" t="s">
        <v>1053</v>
      </c>
      <c r="C232" s="13" t="s">
        <v>1062</v>
      </c>
      <c r="D232" s="13">
        <v>1</v>
      </c>
      <c r="E232" s="14">
        <v>1E-3</v>
      </c>
      <c r="F232" s="15">
        <v>40.090000000000003</v>
      </c>
      <c r="G232" s="14">
        <v>9.7716972788769606E-5</v>
      </c>
      <c r="H232" s="13">
        <v>2</v>
      </c>
      <c r="I232" s="16" t="s">
        <v>13733</v>
      </c>
      <c r="J232" s="17" t="s">
        <v>14834</v>
      </c>
      <c r="K232" s="16" t="s">
        <v>15933</v>
      </c>
      <c r="L232" s="18" t="s">
        <v>17033</v>
      </c>
      <c r="M232" s="19">
        <v>1</v>
      </c>
    </row>
    <row r="233" spans="1:13" ht="24.9" customHeight="1" x14ac:dyDescent="0.3">
      <c r="A233" s="12" t="s">
        <v>5548</v>
      </c>
      <c r="B233" s="13" t="s">
        <v>5538</v>
      </c>
      <c r="C233" s="13" t="s">
        <v>47</v>
      </c>
      <c r="D233" s="13">
        <v>1</v>
      </c>
      <c r="E233" s="14">
        <v>1E-3</v>
      </c>
      <c r="F233" s="15">
        <v>50.05</v>
      </c>
      <c r="G233" s="14">
        <v>1.0874084041226301E-5</v>
      </c>
      <c r="H233" s="13">
        <v>2</v>
      </c>
      <c r="I233" s="16" t="s">
        <v>13734</v>
      </c>
      <c r="J233" s="17" t="s">
        <v>14835</v>
      </c>
      <c r="K233" s="16" t="s">
        <v>15934</v>
      </c>
      <c r="L233" s="18" t="s">
        <v>17034</v>
      </c>
      <c r="M233" s="19">
        <v>1</v>
      </c>
    </row>
    <row r="234" spans="1:13" ht="24.9" customHeight="1" x14ac:dyDescent="0.3">
      <c r="A234" s="12" t="s">
        <v>5933</v>
      </c>
      <c r="B234" s="13" t="s">
        <v>5923</v>
      </c>
      <c r="C234" s="13" t="s">
        <v>425</v>
      </c>
      <c r="D234" s="13">
        <v>1</v>
      </c>
      <c r="E234" s="14">
        <v>0</v>
      </c>
      <c r="F234" s="15">
        <v>54.98</v>
      </c>
      <c r="G234" s="14">
        <v>9.8483096190143001E-6</v>
      </c>
      <c r="H234" s="13">
        <v>2</v>
      </c>
      <c r="I234" s="16" t="s">
        <v>13735</v>
      </c>
      <c r="J234" s="17" t="s">
        <v>14836</v>
      </c>
      <c r="K234" s="16" t="s">
        <v>15935</v>
      </c>
      <c r="L234" s="18" t="s">
        <v>17035</v>
      </c>
      <c r="M234" s="19">
        <v>1</v>
      </c>
    </row>
    <row r="235" spans="1:13" ht="24.9" customHeight="1" x14ac:dyDescent="0.3">
      <c r="A235" s="12" t="s">
        <v>2780</v>
      </c>
      <c r="B235" s="13" t="s">
        <v>2772</v>
      </c>
      <c r="C235" s="13" t="s">
        <v>7302</v>
      </c>
      <c r="D235" s="13">
        <v>1</v>
      </c>
      <c r="E235" s="14">
        <v>0</v>
      </c>
      <c r="F235" s="15">
        <v>72.849999999999994</v>
      </c>
      <c r="G235" s="14">
        <v>7.0038005255409894E-8</v>
      </c>
      <c r="H235" s="13">
        <v>2</v>
      </c>
      <c r="I235" s="16" t="s">
        <v>13736</v>
      </c>
      <c r="J235" s="17" t="s">
        <v>14837</v>
      </c>
      <c r="K235" s="16" t="s">
        <v>15936</v>
      </c>
      <c r="L235" s="18" t="s">
        <v>17036</v>
      </c>
      <c r="M235" s="19">
        <v>1</v>
      </c>
    </row>
    <row r="236" spans="1:13" ht="24.9" customHeight="1" x14ac:dyDescent="0.3">
      <c r="A236" s="12" t="s">
        <v>1461</v>
      </c>
      <c r="B236" s="13" t="s">
        <v>1460</v>
      </c>
      <c r="C236" s="13" t="s">
        <v>526</v>
      </c>
      <c r="D236" s="13">
        <v>1</v>
      </c>
      <c r="E236" s="14">
        <v>1E-3</v>
      </c>
      <c r="F236" s="15">
        <v>49.87</v>
      </c>
      <c r="G236" s="14">
        <v>2.1122915469053099E-5</v>
      </c>
      <c r="H236" s="13">
        <v>2</v>
      </c>
      <c r="I236" s="16" t="s">
        <v>13737</v>
      </c>
      <c r="J236" s="17" t="s">
        <v>14838</v>
      </c>
      <c r="K236" s="16" t="s">
        <v>15937</v>
      </c>
      <c r="L236" s="18" t="s">
        <v>17037</v>
      </c>
      <c r="M236" s="19">
        <v>1</v>
      </c>
    </row>
    <row r="237" spans="1:13" ht="24.9" customHeight="1" x14ac:dyDescent="0.3">
      <c r="A237" s="12" t="s">
        <v>6488</v>
      </c>
      <c r="B237" s="13" t="s">
        <v>6481</v>
      </c>
      <c r="C237" s="13" t="s">
        <v>142</v>
      </c>
      <c r="D237" s="13">
        <v>1</v>
      </c>
      <c r="E237" s="14">
        <v>0</v>
      </c>
      <c r="F237" s="15">
        <v>63.57</v>
      </c>
      <c r="G237" s="14">
        <v>5.9338118084106203E-7</v>
      </c>
      <c r="H237" s="13">
        <v>2</v>
      </c>
      <c r="I237" s="16" t="s">
        <v>13738</v>
      </c>
      <c r="J237" s="17" t="s">
        <v>14839</v>
      </c>
      <c r="K237" s="16" t="s">
        <v>15938</v>
      </c>
      <c r="L237" s="18" t="s">
        <v>17038</v>
      </c>
      <c r="M237" s="19">
        <v>1</v>
      </c>
    </row>
    <row r="238" spans="1:13" ht="24.9" customHeight="1" x14ac:dyDescent="0.3">
      <c r="A238" s="12" t="s">
        <v>4258</v>
      </c>
      <c r="B238" s="13" t="s">
        <v>4241</v>
      </c>
      <c r="C238" s="13" t="s">
        <v>244</v>
      </c>
      <c r="D238" s="13">
        <v>1</v>
      </c>
      <c r="E238" s="14">
        <v>2.9000000000000001E-2</v>
      </c>
      <c r="F238" s="15">
        <v>17.64</v>
      </c>
      <c r="G238" s="14">
        <v>1.7177897394993698E-2</v>
      </c>
      <c r="H238" s="13">
        <v>2</v>
      </c>
      <c r="I238" s="16" t="s">
        <v>13739</v>
      </c>
      <c r="J238" s="17" t="s">
        <v>14840</v>
      </c>
      <c r="K238" s="16" t="s">
        <v>15939</v>
      </c>
      <c r="L238" s="18" t="s">
        <v>17039</v>
      </c>
      <c r="M238" s="19">
        <v>1</v>
      </c>
    </row>
    <row r="239" spans="1:13" ht="24.9" customHeight="1" x14ac:dyDescent="0.3">
      <c r="A239" s="12" t="s">
        <v>2908</v>
      </c>
      <c r="B239" s="13" t="s">
        <v>2906</v>
      </c>
      <c r="C239" s="13" t="s">
        <v>29</v>
      </c>
      <c r="D239" s="13">
        <v>1</v>
      </c>
      <c r="E239" s="14">
        <v>0</v>
      </c>
      <c r="F239" s="15">
        <v>37.72</v>
      </c>
      <c r="G239" s="14">
        <v>1.69044093164327E-4</v>
      </c>
      <c r="H239" s="13">
        <v>2</v>
      </c>
      <c r="I239" s="16" t="s">
        <v>13740</v>
      </c>
      <c r="J239" s="17" t="s">
        <v>14841</v>
      </c>
      <c r="K239" s="16" t="s">
        <v>15940</v>
      </c>
      <c r="L239" s="18" t="s">
        <v>17040</v>
      </c>
      <c r="M239" s="19">
        <v>1</v>
      </c>
    </row>
    <row r="240" spans="1:13" ht="24.9" customHeight="1" x14ac:dyDescent="0.3">
      <c r="A240" s="12" t="s">
        <v>3574</v>
      </c>
      <c r="B240" s="13" t="s">
        <v>3565</v>
      </c>
      <c r="C240" s="13" t="s">
        <v>304</v>
      </c>
      <c r="D240" s="13">
        <v>1</v>
      </c>
      <c r="E240" s="14">
        <v>1E-3</v>
      </c>
      <c r="F240" s="15">
        <v>39.92</v>
      </c>
      <c r="G240" s="14">
        <v>1.4769575126784699E-4</v>
      </c>
      <c r="H240" s="13">
        <v>2</v>
      </c>
      <c r="I240" s="16" t="s">
        <v>13741</v>
      </c>
      <c r="J240" s="17" t="s">
        <v>14842</v>
      </c>
      <c r="K240" s="16" t="s">
        <v>15941</v>
      </c>
      <c r="L240" s="18" t="s">
        <v>17041</v>
      </c>
      <c r="M240" s="19">
        <v>1</v>
      </c>
    </row>
    <row r="241" spans="1:13" ht="24.9" customHeight="1" x14ac:dyDescent="0.3">
      <c r="A241" s="12" t="s">
        <v>1938</v>
      </c>
      <c r="B241" s="13" t="s">
        <v>1936</v>
      </c>
      <c r="C241" s="13" t="s">
        <v>244</v>
      </c>
      <c r="D241" s="13">
        <v>1</v>
      </c>
      <c r="E241" s="14">
        <v>0</v>
      </c>
      <c r="F241" s="15">
        <v>38.04</v>
      </c>
      <c r="G241" s="14">
        <v>1.5666428621577901E-4</v>
      </c>
      <c r="H241" s="13">
        <v>2</v>
      </c>
      <c r="I241" s="16" t="s">
        <v>13742</v>
      </c>
      <c r="J241" s="17" t="s">
        <v>14843</v>
      </c>
      <c r="K241" s="16" t="s">
        <v>15942</v>
      </c>
      <c r="L241" s="18" t="s">
        <v>17042</v>
      </c>
      <c r="M241" s="19">
        <v>1</v>
      </c>
    </row>
    <row r="242" spans="1:13" ht="24.9" customHeight="1" x14ac:dyDescent="0.3">
      <c r="A242" s="12" t="s">
        <v>803</v>
      </c>
      <c r="B242" s="13" t="s">
        <v>793</v>
      </c>
      <c r="C242" s="13" t="s">
        <v>80</v>
      </c>
      <c r="D242" s="13">
        <v>1</v>
      </c>
      <c r="E242" s="14">
        <v>0</v>
      </c>
      <c r="F242" s="15">
        <v>24.01</v>
      </c>
      <c r="G242" s="14">
        <v>5.75927746730688E-3</v>
      </c>
      <c r="H242" s="13">
        <v>2</v>
      </c>
      <c r="I242" s="16" t="s">
        <v>13743</v>
      </c>
      <c r="J242" s="17" t="s">
        <v>14844</v>
      </c>
      <c r="K242" s="16" t="s">
        <v>15943</v>
      </c>
      <c r="L242" s="18" t="s">
        <v>17043</v>
      </c>
      <c r="M242" s="19">
        <v>1</v>
      </c>
    </row>
    <row r="243" spans="1:13" ht="24.9" customHeight="1" x14ac:dyDescent="0.3">
      <c r="A243" s="12" t="s">
        <v>879</v>
      </c>
      <c r="B243" s="13" t="s">
        <v>874</v>
      </c>
      <c r="C243" s="13" t="s">
        <v>29</v>
      </c>
      <c r="D243" s="13">
        <v>1</v>
      </c>
      <c r="E243" s="14">
        <v>5.0000000000000001E-3</v>
      </c>
      <c r="F243" s="15">
        <v>20.95</v>
      </c>
      <c r="G243" s="14">
        <v>8.0162269534502107E-3</v>
      </c>
      <c r="H243" s="13">
        <v>2</v>
      </c>
      <c r="I243" s="16" t="s">
        <v>13744</v>
      </c>
      <c r="J243" s="17" t="s">
        <v>14845</v>
      </c>
      <c r="K243" s="16" t="s">
        <v>15944</v>
      </c>
      <c r="L243" s="18" t="s">
        <v>17044</v>
      </c>
      <c r="M243" s="19">
        <v>1</v>
      </c>
    </row>
    <row r="244" spans="1:13" ht="24.9" customHeight="1" x14ac:dyDescent="0.3">
      <c r="A244" s="12" t="s">
        <v>1007</v>
      </c>
      <c r="B244" s="13" t="s">
        <v>1000</v>
      </c>
      <c r="C244" s="13" t="s">
        <v>425</v>
      </c>
      <c r="D244" s="13">
        <v>1</v>
      </c>
      <c r="E244" s="14">
        <v>4.0000000000000001E-3</v>
      </c>
      <c r="F244" s="15">
        <v>22.33</v>
      </c>
      <c r="G244" s="14">
        <v>5.8340480853048202E-3</v>
      </c>
      <c r="H244" s="13">
        <v>2</v>
      </c>
      <c r="I244" s="16" t="s">
        <v>13745</v>
      </c>
      <c r="J244" s="17" t="s">
        <v>14846</v>
      </c>
      <c r="K244" s="16" t="s">
        <v>15945</v>
      </c>
      <c r="L244" s="18" t="s">
        <v>17045</v>
      </c>
      <c r="M244" s="19">
        <v>1</v>
      </c>
    </row>
    <row r="245" spans="1:13" ht="24.9" customHeight="1" x14ac:dyDescent="0.3">
      <c r="A245" s="12" t="s">
        <v>1128</v>
      </c>
      <c r="B245" s="13" t="s">
        <v>1099</v>
      </c>
      <c r="C245" s="13" t="s">
        <v>244</v>
      </c>
      <c r="D245" s="13">
        <v>1</v>
      </c>
      <c r="E245" s="14">
        <v>6.0000000000000001E-3</v>
      </c>
      <c r="F245" s="15">
        <v>23.46</v>
      </c>
      <c r="G245" s="14">
        <v>1.1270417613536501E-2</v>
      </c>
      <c r="H245" s="13">
        <v>2</v>
      </c>
      <c r="I245" s="16" t="s">
        <v>13746</v>
      </c>
      <c r="J245" s="17" t="s">
        <v>14847</v>
      </c>
      <c r="K245" s="16" t="s">
        <v>15946</v>
      </c>
      <c r="L245" s="18" t="s">
        <v>17046</v>
      </c>
      <c r="M245" s="19">
        <v>1</v>
      </c>
    </row>
    <row r="246" spans="1:13" ht="24.9" customHeight="1" x14ac:dyDescent="0.3">
      <c r="A246" s="12" t="s">
        <v>2339</v>
      </c>
      <c r="B246" s="13" t="s">
        <v>2331</v>
      </c>
      <c r="C246" s="13" t="s">
        <v>720</v>
      </c>
      <c r="D246" s="13">
        <v>1</v>
      </c>
      <c r="E246" s="14">
        <v>0</v>
      </c>
      <c r="F246" s="15">
        <v>33.979999999999997</v>
      </c>
      <c r="G246" s="14">
        <v>3.9899734363398802E-4</v>
      </c>
      <c r="H246" s="13">
        <v>2</v>
      </c>
      <c r="I246" s="16" t="s">
        <v>13747</v>
      </c>
      <c r="J246" s="17" t="s">
        <v>14848</v>
      </c>
      <c r="K246" s="16" t="s">
        <v>15947</v>
      </c>
      <c r="L246" s="18" t="s">
        <v>17047</v>
      </c>
      <c r="M246" s="19">
        <v>1</v>
      </c>
    </row>
    <row r="247" spans="1:13" ht="24.9" customHeight="1" x14ac:dyDescent="0.3">
      <c r="A247" s="12" t="s">
        <v>1357</v>
      </c>
      <c r="B247" s="13" t="s">
        <v>1355</v>
      </c>
      <c r="C247" s="13" t="s">
        <v>80</v>
      </c>
      <c r="D247" s="13">
        <v>1</v>
      </c>
      <c r="E247" s="14">
        <v>0</v>
      </c>
      <c r="F247" s="15">
        <v>48.22</v>
      </c>
      <c r="G247" s="14">
        <v>2.0339195393521E-5</v>
      </c>
      <c r="H247" s="13">
        <v>2</v>
      </c>
      <c r="I247" s="16" t="s">
        <v>13748</v>
      </c>
      <c r="J247" s="17" t="s">
        <v>14849</v>
      </c>
      <c r="K247" s="16" t="s">
        <v>15948</v>
      </c>
      <c r="L247" s="18" t="s">
        <v>17048</v>
      </c>
      <c r="M247" s="19">
        <v>1</v>
      </c>
    </row>
    <row r="248" spans="1:13" ht="24.9" customHeight="1" x14ac:dyDescent="0.3">
      <c r="A248" s="12" t="s">
        <v>1002</v>
      </c>
      <c r="B248" s="13" t="s">
        <v>1000</v>
      </c>
      <c r="C248" s="13" t="s">
        <v>29</v>
      </c>
      <c r="D248" s="13">
        <v>1</v>
      </c>
      <c r="E248" s="14">
        <v>1E-3</v>
      </c>
      <c r="F248" s="15">
        <v>27.97</v>
      </c>
      <c r="G248" s="14">
        <v>1.59209876086306E-3</v>
      </c>
      <c r="H248" s="13">
        <v>2</v>
      </c>
      <c r="I248" s="16" t="s">
        <v>13749</v>
      </c>
      <c r="J248" s="17" t="s">
        <v>14850</v>
      </c>
      <c r="K248" s="16" t="s">
        <v>15949</v>
      </c>
      <c r="L248" s="18" t="s">
        <v>17049</v>
      </c>
      <c r="M248" s="19">
        <v>1</v>
      </c>
    </row>
    <row r="249" spans="1:13" ht="24.9" customHeight="1" x14ac:dyDescent="0.3">
      <c r="A249" s="12" t="s">
        <v>1231</v>
      </c>
      <c r="B249" s="13" t="s">
        <v>1225</v>
      </c>
      <c r="C249" s="13" t="s">
        <v>219</v>
      </c>
      <c r="D249" s="13">
        <v>1</v>
      </c>
      <c r="E249" s="14">
        <v>8.0000000000000002E-3</v>
      </c>
      <c r="F249" s="15">
        <v>20.93</v>
      </c>
      <c r="G249" s="14">
        <v>1.08976729083593E-2</v>
      </c>
      <c r="H249" s="13">
        <v>2</v>
      </c>
      <c r="I249" s="16" t="s">
        <v>13750</v>
      </c>
      <c r="J249" s="17" t="s">
        <v>14851</v>
      </c>
      <c r="K249" s="16" t="s">
        <v>15950</v>
      </c>
      <c r="L249" s="18" t="s">
        <v>17050</v>
      </c>
      <c r="M249" s="19">
        <v>1</v>
      </c>
    </row>
    <row r="250" spans="1:13" ht="24.9" customHeight="1" x14ac:dyDescent="0.3">
      <c r="A250" s="12" t="s">
        <v>5363</v>
      </c>
      <c r="B250" s="13" t="s">
        <v>5354</v>
      </c>
      <c r="C250" s="13" t="s">
        <v>29</v>
      </c>
      <c r="D250" s="13">
        <v>1</v>
      </c>
      <c r="E250" s="14">
        <v>0</v>
      </c>
      <c r="F250" s="15">
        <v>37.17</v>
      </c>
      <c r="G250" s="14">
        <v>3.3576702961730102E-4</v>
      </c>
      <c r="H250" s="13">
        <v>2</v>
      </c>
      <c r="I250" s="16" t="s">
        <v>13751</v>
      </c>
      <c r="J250" s="17" t="s">
        <v>14852</v>
      </c>
      <c r="K250" s="16" t="s">
        <v>15951</v>
      </c>
      <c r="L250" s="18" t="s">
        <v>17051</v>
      </c>
      <c r="M250" s="19">
        <v>1</v>
      </c>
    </row>
    <row r="251" spans="1:13" ht="24.9" customHeight="1" x14ac:dyDescent="0.3">
      <c r="A251" s="12" t="s">
        <v>5359</v>
      </c>
      <c r="B251" s="13" t="s">
        <v>5354</v>
      </c>
      <c r="C251" s="13" t="s">
        <v>526</v>
      </c>
      <c r="D251" s="13">
        <v>1</v>
      </c>
      <c r="E251" s="14">
        <v>3.5999999999999997E-2</v>
      </c>
      <c r="F251" s="15">
        <v>26.23</v>
      </c>
      <c r="G251" s="14">
        <v>4.5264069917815104E-3</v>
      </c>
      <c r="H251" s="13">
        <v>2</v>
      </c>
      <c r="I251" s="16" t="s">
        <v>13752</v>
      </c>
      <c r="J251" s="17" t="s">
        <v>14853</v>
      </c>
      <c r="K251" s="16" t="s">
        <v>15952</v>
      </c>
      <c r="L251" s="18" t="s">
        <v>17052</v>
      </c>
      <c r="M251" s="19">
        <v>2</v>
      </c>
    </row>
    <row r="252" spans="1:13" ht="24.9" customHeight="1" x14ac:dyDescent="0.3">
      <c r="A252" s="12" t="s">
        <v>2138</v>
      </c>
      <c r="B252" s="13" t="s">
        <v>2129</v>
      </c>
      <c r="C252" s="13" t="s">
        <v>29</v>
      </c>
      <c r="D252" s="13">
        <v>1</v>
      </c>
      <c r="E252" s="14">
        <v>3.0000000000000001E-3</v>
      </c>
      <c r="F252" s="15">
        <v>18.809999999999999</v>
      </c>
      <c r="G252" s="14">
        <v>1.77555352345952E-2</v>
      </c>
      <c r="H252" s="13">
        <v>2</v>
      </c>
      <c r="I252" s="16" t="s">
        <v>13753</v>
      </c>
      <c r="J252" s="17" t="s">
        <v>14854</v>
      </c>
      <c r="K252" s="16" t="s">
        <v>15953</v>
      </c>
      <c r="L252" s="18" t="s">
        <v>17053</v>
      </c>
      <c r="M252" s="19">
        <v>1</v>
      </c>
    </row>
    <row r="253" spans="1:13" ht="24.9" customHeight="1" x14ac:dyDescent="0.3">
      <c r="A253" s="12" t="s">
        <v>687</v>
      </c>
      <c r="B253" s="13" t="s">
        <v>674</v>
      </c>
      <c r="C253" s="13" t="s">
        <v>142</v>
      </c>
      <c r="D253" s="13">
        <v>1</v>
      </c>
      <c r="E253" s="14">
        <v>1.4999999999999999E-2</v>
      </c>
      <c r="F253" s="15">
        <v>16.309999999999999</v>
      </c>
      <c r="G253" s="14">
        <v>2.3388372386593598E-2</v>
      </c>
      <c r="H253" s="13">
        <v>2</v>
      </c>
      <c r="I253" s="16" t="s">
        <v>13754</v>
      </c>
      <c r="J253" s="17" t="s">
        <v>14855</v>
      </c>
      <c r="K253" s="16" t="s">
        <v>15954</v>
      </c>
      <c r="L253" s="18" t="s">
        <v>17054</v>
      </c>
      <c r="M253" s="19">
        <v>1</v>
      </c>
    </row>
    <row r="254" spans="1:13" ht="24.9" customHeight="1" x14ac:dyDescent="0.3">
      <c r="A254" s="12" t="s">
        <v>6342</v>
      </c>
      <c r="B254" s="13" t="s">
        <v>6341</v>
      </c>
      <c r="C254" s="13" t="s">
        <v>617</v>
      </c>
      <c r="D254" s="13">
        <v>1</v>
      </c>
      <c r="E254" s="14">
        <v>0</v>
      </c>
      <c r="F254" s="15">
        <v>69.150000000000006</v>
      </c>
      <c r="G254" s="14">
        <v>2.4323720012927301E-7</v>
      </c>
      <c r="H254" s="13">
        <v>2</v>
      </c>
      <c r="I254" s="16" t="s">
        <v>13755</v>
      </c>
      <c r="J254" s="17" t="s">
        <v>14856</v>
      </c>
      <c r="K254" s="16" t="s">
        <v>15955</v>
      </c>
      <c r="L254" s="18" t="s">
        <v>17055</v>
      </c>
      <c r="M254" s="19">
        <v>1</v>
      </c>
    </row>
    <row r="255" spans="1:13" ht="24.9" customHeight="1" x14ac:dyDescent="0.3">
      <c r="A255" s="12" t="s">
        <v>5177</v>
      </c>
      <c r="B255" s="13" t="s">
        <v>5176</v>
      </c>
      <c r="C255" s="13" t="s">
        <v>103</v>
      </c>
      <c r="D255" s="13">
        <v>1</v>
      </c>
      <c r="E255" s="14">
        <v>0</v>
      </c>
      <c r="F255" s="15">
        <v>39.03</v>
      </c>
      <c r="G255" s="14">
        <v>1.2472973634714799E-4</v>
      </c>
      <c r="H255" s="13">
        <v>2</v>
      </c>
      <c r="I255" s="16" t="s">
        <v>13756</v>
      </c>
      <c r="J255" s="17" t="s">
        <v>14857</v>
      </c>
      <c r="K255" s="16" t="s">
        <v>15956</v>
      </c>
      <c r="L255" s="18" t="s">
        <v>17056</v>
      </c>
      <c r="M255" s="19">
        <v>1</v>
      </c>
    </row>
    <row r="256" spans="1:13" ht="24.9" customHeight="1" x14ac:dyDescent="0.3">
      <c r="A256" s="12" t="s">
        <v>4191</v>
      </c>
      <c r="B256" s="13" t="s">
        <v>4159</v>
      </c>
      <c r="C256" s="13" t="s">
        <v>526</v>
      </c>
      <c r="D256" s="13">
        <v>1</v>
      </c>
      <c r="E256" s="14">
        <v>0</v>
      </c>
      <c r="F256" s="15">
        <v>27.71</v>
      </c>
      <c r="G256" s="14">
        <v>1.69032418102991E-3</v>
      </c>
      <c r="H256" s="13">
        <v>2</v>
      </c>
      <c r="I256" s="16" t="s">
        <v>13757</v>
      </c>
      <c r="J256" s="17" t="s">
        <v>14858</v>
      </c>
      <c r="K256" s="16" t="s">
        <v>15957</v>
      </c>
      <c r="L256" s="18" t="s">
        <v>17057</v>
      </c>
      <c r="M256" s="19">
        <v>1</v>
      </c>
    </row>
    <row r="257" spans="1:13" ht="24.9" customHeight="1" x14ac:dyDescent="0.3">
      <c r="A257" s="12" t="s">
        <v>1803</v>
      </c>
      <c r="B257" s="13" t="s">
        <v>1791</v>
      </c>
      <c r="C257" s="13" t="s">
        <v>7295</v>
      </c>
      <c r="D257" s="13">
        <v>1</v>
      </c>
      <c r="E257" s="14">
        <v>0</v>
      </c>
      <c r="F257" s="15">
        <v>33.47</v>
      </c>
      <c r="G257" s="14">
        <v>4.4871439725037502E-4</v>
      </c>
      <c r="H257" s="13">
        <v>2</v>
      </c>
      <c r="I257" s="16" t="s">
        <v>13758</v>
      </c>
      <c r="J257" s="17" t="s">
        <v>14859</v>
      </c>
      <c r="K257" s="16" t="s">
        <v>15958</v>
      </c>
      <c r="L257" s="18" t="s">
        <v>17058</v>
      </c>
      <c r="M257" s="19">
        <v>1</v>
      </c>
    </row>
    <row r="258" spans="1:13" ht="24.9" customHeight="1" x14ac:dyDescent="0.3">
      <c r="A258" s="12" t="s">
        <v>5156</v>
      </c>
      <c r="B258" s="13" t="s">
        <v>5155</v>
      </c>
      <c r="C258" s="13" t="s">
        <v>103</v>
      </c>
      <c r="D258" s="13">
        <v>1</v>
      </c>
      <c r="E258" s="14">
        <v>0</v>
      </c>
      <c r="F258" s="15">
        <v>20.149999999999999</v>
      </c>
      <c r="G258" s="14">
        <v>1.9321017579796301E-2</v>
      </c>
      <c r="H258" s="13">
        <v>2</v>
      </c>
      <c r="I258" s="16" t="s">
        <v>13759</v>
      </c>
      <c r="J258" s="17" t="s">
        <v>14860</v>
      </c>
      <c r="K258" s="16" t="s">
        <v>15959</v>
      </c>
      <c r="L258" s="18" t="s">
        <v>17059</v>
      </c>
      <c r="M258" s="19">
        <v>1</v>
      </c>
    </row>
    <row r="259" spans="1:13" ht="24.9" customHeight="1" x14ac:dyDescent="0.3">
      <c r="A259" s="12" t="s">
        <v>4366</v>
      </c>
      <c r="B259" s="13" t="s">
        <v>4344</v>
      </c>
      <c r="C259" s="13" t="s">
        <v>425</v>
      </c>
      <c r="D259" s="13">
        <v>1</v>
      </c>
      <c r="E259" s="14">
        <v>0</v>
      </c>
      <c r="F259" s="15">
        <v>40.409999999999997</v>
      </c>
      <c r="G259" s="14">
        <v>9.0775783138656894E-5</v>
      </c>
      <c r="H259" s="13">
        <v>3</v>
      </c>
      <c r="I259" s="16" t="s">
        <v>13760</v>
      </c>
      <c r="J259" s="17" t="s">
        <v>14861</v>
      </c>
      <c r="K259" s="16" t="s">
        <v>15960</v>
      </c>
      <c r="L259" s="18" t="s">
        <v>17060</v>
      </c>
      <c r="M259" s="19">
        <v>1</v>
      </c>
    </row>
    <row r="260" spans="1:13" ht="24.9" customHeight="1" x14ac:dyDescent="0.3">
      <c r="A260" s="12" t="s">
        <v>399</v>
      </c>
      <c r="B260" s="13" t="s">
        <v>398</v>
      </c>
      <c r="C260" s="13" t="s">
        <v>501</v>
      </c>
      <c r="D260" s="13">
        <v>1</v>
      </c>
      <c r="E260" s="14">
        <v>0</v>
      </c>
      <c r="F260" s="15">
        <v>29.57</v>
      </c>
      <c r="G260" s="14">
        <v>1.1014632315267301E-3</v>
      </c>
      <c r="H260" s="13">
        <v>3</v>
      </c>
      <c r="I260" s="16" t="s">
        <v>13761</v>
      </c>
      <c r="J260" s="17" t="s">
        <v>14862</v>
      </c>
      <c r="K260" s="16" t="s">
        <v>15961</v>
      </c>
      <c r="L260" s="18" t="s">
        <v>17061</v>
      </c>
      <c r="M260" s="19">
        <v>1</v>
      </c>
    </row>
    <row r="261" spans="1:13" ht="24.9" customHeight="1" x14ac:dyDescent="0.3">
      <c r="A261" s="12" t="s">
        <v>4176</v>
      </c>
      <c r="B261" s="13" t="s">
        <v>4159</v>
      </c>
      <c r="C261" s="13" t="s">
        <v>29</v>
      </c>
      <c r="D261" s="13">
        <v>1</v>
      </c>
      <c r="E261" s="14">
        <v>3.0000000000000001E-3</v>
      </c>
      <c r="F261" s="15">
        <v>22.26</v>
      </c>
      <c r="G261" s="14">
        <v>1.0697258855080299E-2</v>
      </c>
      <c r="H261" s="13">
        <v>2</v>
      </c>
      <c r="I261" s="16" t="s">
        <v>13762</v>
      </c>
      <c r="J261" s="17" t="s">
        <v>14863</v>
      </c>
      <c r="K261" s="16" t="s">
        <v>15962</v>
      </c>
      <c r="L261" s="18" t="s">
        <v>17062</v>
      </c>
      <c r="M261" s="19">
        <v>1</v>
      </c>
    </row>
    <row r="262" spans="1:13" ht="24.9" customHeight="1" x14ac:dyDescent="0.3">
      <c r="A262" s="12" t="s">
        <v>1260</v>
      </c>
      <c r="B262" s="13" t="s">
        <v>1254</v>
      </c>
      <c r="C262" s="13" t="s">
        <v>7291</v>
      </c>
      <c r="D262" s="13">
        <v>1</v>
      </c>
      <c r="E262" s="14">
        <v>0</v>
      </c>
      <c r="F262" s="15">
        <v>21.48</v>
      </c>
      <c r="G262" s="14">
        <v>1.20906297321066E-2</v>
      </c>
      <c r="H262" s="13">
        <v>2</v>
      </c>
      <c r="I262" s="16" t="s">
        <v>13763</v>
      </c>
      <c r="J262" s="17" t="s">
        <v>14864</v>
      </c>
      <c r="K262" s="16" t="s">
        <v>15963</v>
      </c>
      <c r="L262" s="18" t="s">
        <v>17063</v>
      </c>
      <c r="M262" s="19">
        <v>1</v>
      </c>
    </row>
    <row r="263" spans="1:13" ht="24.9" customHeight="1" x14ac:dyDescent="0.3">
      <c r="A263" s="12" t="s">
        <v>1859</v>
      </c>
      <c r="B263" s="13" t="s">
        <v>1854</v>
      </c>
      <c r="C263" s="13" t="s">
        <v>720</v>
      </c>
      <c r="D263" s="13">
        <v>1</v>
      </c>
      <c r="E263" s="14">
        <v>0</v>
      </c>
      <c r="F263" s="15">
        <v>60.02</v>
      </c>
      <c r="G263" s="14">
        <v>1.2940270425569799E-6</v>
      </c>
      <c r="H263" s="13">
        <v>2</v>
      </c>
      <c r="I263" s="16" t="s">
        <v>13764</v>
      </c>
      <c r="J263" s="17" t="s">
        <v>14865</v>
      </c>
      <c r="K263" s="16" t="s">
        <v>15964</v>
      </c>
      <c r="L263" s="18" t="s">
        <v>17064</v>
      </c>
      <c r="M263" s="19">
        <v>1</v>
      </c>
    </row>
    <row r="264" spans="1:13" ht="24.9" customHeight="1" x14ac:dyDescent="0.3">
      <c r="A264" s="12" t="s">
        <v>6307</v>
      </c>
      <c r="B264" s="13" t="s">
        <v>6299</v>
      </c>
      <c r="C264" s="13" t="s">
        <v>244</v>
      </c>
      <c r="D264" s="13">
        <v>1</v>
      </c>
      <c r="E264" s="14">
        <v>4.0000000000000001E-3</v>
      </c>
      <c r="F264" s="15">
        <v>26.6</v>
      </c>
      <c r="G264" s="14">
        <v>2.9534781923318998E-3</v>
      </c>
      <c r="H264" s="13">
        <v>2</v>
      </c>
      <c r="I264" s="16" t="s">
        <v>13765</v>
      </c>
      <c r="J264" s="17" t="s">
        <v>14866</v>
      </c>
      <c r="K264" s="16" t="s">
        <v>15965</v>
      </c>
      <c r="L264" s="18" t="s">
        <v>17065</v>
      </c>
      <c r="M264" s="19">
        <v>1</v>
      </c>
    </row>
    <row r="265" spans="1:13" ht="24.9" customHeight="1" x14ac:dyDescent="0.3">
      <c r="A265" s="12" t="s">
        <v>2011</v>
      </c>
      <c r="B265" s="13" t="s">
        <v>2002</v>
      </c>
      <c r="C265" s="13" t="s">
        <v>319</v>
      </c>
      <c r="D265" s="13">
        <v>1</v>
      </c>
      <c r="E265" s="14">
        <v>1E-3</v>
      </c>
      <c r="F265" s="15">
        <v>52.29</v>
      </c>
      <c r="G265" s="14">
        <v>1.26893232236947E-5</v>
      </c>
      <c r="H265" s="13">
        <v>2</v>
      </c>
      <c r="I265" s="16" t="s">
        <v>13766</v>
      </c>
      <c r="J265" s="17" t="s">
        <v>14867</v>
      </c>
      <c r="K265" s="16" t="s">
        <v>15966</v>
      </c>
      <c r="L265" s="18" t="s">
        <v>17066</v>
      </c>
      <c r="M265" s="19">
        <v>1</v>
      </c>
    </row>
    <row r="266" spans="1:13" ht="24.9" customHeight="1" x14ac:dyDescent="0.3">
      <c r="A266" s="12" t="s">
        <v>4439</v>
      </c>
      <c r="B266" s="13" t="s">
        <v>4431</v>
      </c>
      <c r="C266" s="13" t="s">
        <v>29</v>
      </c>
      <c r="D266" s="13">
        <v>1</v>
      </c>
      <c r="E266" s="14">
        <v>1.7000000000000001E-2</v>
      </c>
      <c r="F266" s="15">
        <v>22.31</v>
      </c>
      <c r="G266" s="14">
        <v>9.1060849642115391E-3</v>
      </c>
      <c r="H266" s="13">
        <v>2</v>
      </c>
      <c r="I266" s="16" t="s">
        <v>13767</v>
      </c>
      <c r="J266" s="17" t="s">
        <v>14868</v>
      </c>
      <c r="K266" s="16" t="s">
        <v>15967</v>
      </c>
      <c r="L266" s="18" t="s">
        <v>17067</v>
      </c>
      <c r="M266" s="19">
        <v>2</v>
      </c>
    </row>
    <row r="267" spans="1:13" ht="24.9" customHeight="1" x14ac:dyDescent="0.3">
      <c r="A267" s="12" t="s">
        <v>2374</v>
      </c>
      <c r="B267" s="13" t="s">
        <v>2372</v>
      </c>
      <c r="C267" s="13" t="s">
        <v>319</v>
      </c>
      <c r="D267" s="13">
        <v>1</v>
      </c>
      <c r="E267" s="14">
        <v>0</v>
      </c>
      <c r="F267" s="15">
        <v>24.61</v>
      </c>
      <c r="G267" s="14">
        <v>3.4511990192012099E-3</v>
      </c>
      <c r="H267" s="13">
        <v>2</v>
      </c>
      <c r="I267" s="16" t="s">
        <v>13768</v>
      </c>
      <c r="J267" s="17" t="s">
        <v>14869</v>
      </c>
      <c r="K267" s="16" t="s">
        <v>15968</v>
      </c>
      <c r="L267" s="18" t="s">
        <v>17068</v>
      </c>
      <c r="M267" s="19">
        <v>1</v>
      </c>
    </row>
    <row r="268" spans="1:13" ht="24.9" customHeight="1" x14ac:dyDescent="0.3">
      <c r="A268" s="12" t="s">
        <v>3011</v>
      </c>
      <c r="B268" s="13" t="s">
        <v>3004</v>
      </c>
      <c r="C268" s="13" t="s">
        <v>319</v>
      </c>
      <c r="D268" s="13">
        <v>1</v>
      </c>
      <c r="E268" s="14">
        <v>0</v>
      </c>
      <c r="F268" s="15">
        <v>51.72</v>
      </c>
      <c r="G268" s="14">
        <v>1.44689981101128E-5</v>
      </c>
      <c r="H268" s="13">
        <v>2</v>
      </c>
      <c r="I268" s="16" t="s">
        <v>13769</v>
      </c>
      <c r="J268" s="17" t="s">
        <v>14870</v>
      </c>
      <c r="K268" s="16" t="s">
        <v>15969</v>
      </c>
      <c r="L268" s="18" t="s">
        <v>17069</v>
      </c>
      <c r="M268" s="19">
        <v>1</v>
      </c>
    </row>
    <row r="269" spans="1:13" ht="24.9" customHeight="1" x14ac:dyDescent="0.3">
      <c r="A269" s="12" t="s">
        <v>2482</v>
      </c>
      <c r="B269" s="13" t="s">
        <v>2477</v>
      </c>
      <c r="C269" s="13" t="s">
        <v>319</v>
      </c>
      <c r="D269" s="13">
        <v>1</v>
      </c>
      <c r="E269" s="14">
        <v>0</v>
      </c>
      <c r="F269" s="15">
        <v>58.36</v>
      </c>
      <c r="G269" s="14">
        <v>1.4553585590333E-6</v>
      </c>
      <c r="H269" s="13">
        <v>2</v>
      </c>
      <c r="I269" s="16" t="s">
        <v>13770</v>
      </c>
      <c r="J269" s="17" t="s">
        <v>14871</v>
      </c>
      <c r="K269" s="16" t="s">
        <v>15970</v>
      </c>
      <c r="L269" s="18" t="s">
        <v>17070</v>
      </c>
      <c r="M269" s="19">
        <v>1</v>
      </c>
    </row>
    <row r="270" spans="1:13" ht="24.9" customHeight="1" x14ac:dyDescent="0.3">
      <c r="A270" s="12" t="s">
        <v>5542</v>
      </c>
      <c r="B270" s="13" t="s">
        <v>5538</v>
      </c>
      <c r="C270" s="13" t="s">
        <v>319</v>
      </c>
      <c r="D270" s="13">
        <v>1</v>
      </c>
      <c r="E270" s="14">
        <v>1.2999999999999999E-2</v>
      </c>
      <c r="F270" s="15">
        <v>18.43</v>
      </c>
      <c r="G270" s="14">
        <v>2.0814596783628E-2</v>
      </c>
      <c r="H270" s="13">
        <v>2</v>
      </c>
      <c r="I270" s="16" t="s">
        <v>13771</v>
      </c>
      <c r="J270" s="17" t="s">
        <v>14872</v>
      </c>
      <c r="K270" s="16" t="s">
        <v>15971</v>
      </c>
      <c r="L270" s="18" t="s">
        <v>17071</v>
      </c>
      <c r="M270" s="19">
        <v>1</v>
      </c>
    </row>
    <row r="271" spans="1:13" ht="24.9" customHeight="1" x14ac:dyDescent="0.3">
      <c r="A271" s="12" t="s">
        <v>2303</v>
      </c>
      <c r="B271" s="13" t="s">
        <v>2302</v>
      </c>
      <c r="C271" s="13" t="s">
        <v>80</v>
      </c>
      <c r="D271" s="13">
        <v>1</v>
      </c>
      <c r="E271" s="14">
        <v>0</v>
      </c>
      <c r="F271" s="15">
        <v>37.5</v>
      </c>
      <c r="G271" s="14">
        <v>3.55655882007784E-4</v>
      </c>
      <c r="H271" s="13">
        <v>2</v>
      </c>
      <c r="I271" s="16" t="s">
        <v>13772</v>
      </c>
      <c r="J271" s="17" t="s">
        <v>14873</v>
      </c>
      <c r="K271" s="16" t="s">
        <v>15972</v>
      </c>
      <c r="L271" s="18" t="s">
        <v>17072</v>
      </c>
      <c r="M271" s="19">
        <v>1</v>
      </c>
    </row>
    <row r="272" spans="1:13" ht="24.9" customHeight="1" x14ac:dyDescent="0.3">
      <c r="A272" s="12" t="s">
        <v>3329</v>
      </c>
      <c r="B272" s="13" t="s">
        <v>3327</v>
      </c>
      <c r="C272" s="13" t="s">
        <v>29</v>
      </c>
      <c r="D272" s="13">
        <v>1</v>
      </c>
      <c r="E272" s="14">
        <v>0</v>
      </c>
      <c r="F272" s="15">
        <v>29.08</v>
      </c>
      <c r="G272" s="14">
        <v>2.2247053802001201E-3</v>
      </c>
      <c r="H272" s="13">
        <v>2</v>
      </c>
      <c r="I272" s="16" t="s">
        <v>13773</v>
      </c>
      <c r="J272" s="17" t="s">
        <v>14874</v>
      </c>
      <c r="K272" s="16" t="s">
        <v>15973</v>
      </c>
      <c r="L272" s="18" t="s">
        <v>17073</v>
      </c>
      <c r="M272" s="19">
        <v>1</v>
      </c>
    </row>
    <row r="273" spans="1:13" ht="24.9" customHeight="1" x14ac:dyDescent="0.3">
      <c r="A273" s="12" t="s">
        <v>2807</v>
      </c>
      <c r="B273" s="13" t="s">
        <v>2797</v>
      </c>
      <c r="C273" s="13" t="s">
        <v>29</v>
      </c>
      <c r="D273" s="13">
        <v>1</v>
      </c>
      <c r="E273" s="14">
        <v>1E-3</v>
      </c>
      <c r="F273" s="15">
        <v>21.41</v>
      </c>
      <c r="G273" s="14">
        <v>1.5900935679247798E-2</v>
      </c>
      <c r="H273" s="13">
        <v>2</v>
      </c>
      <c r="I273" s="16" t="s">
        <v>13774</v>
      </c>
      <c r="J273" s="17" t="s">
        <v>14875</v>
      </c>
      <c r="K273" s="16" t="s">
        <v>15974</v>
      </c>
      <c r="L273" s="18" t="s">
        <v>17074</v>
      </c>
      <c r="M273" s="19">
        <v>1</v>
      </c>
    </row>
    <row r="274" spans="1:13" ht="24.9" customHeight="1" x14ac:dyDescent="0.3">
      <c r="A274" s="12" t="s">
        <v>5192</v>
      </c>
      <c r="B274" s="13" t="s">
        <v>5180</v>
      </c>
      <c r="C274" s="13" t="s">
        <v>425</v>
      </c>
      <c r="D274" s="13">
        <v>1</v>
      </c>
      <c r="E274" s="14">
        <v>0</v>
      </c>
      <c r="F274" s="15">
        <v>42</v>
      </c>
      <c r="G274" s="14">
        <v>8.1453500000000002E-5</v>
      </c>
      <c r="H274" s="13">
        <v>2</v>
      </c>
      <c r="I274" s="16" t="s">
        <v>13775</v>
      </c>
      <c r="J274" s="17" t="s">
        <v>14876</v>
      </c>
      <c r="K274" s="16" t="s">
        <v>15975</v>
      </c>
      <c r="L274" s="18" t="s">
        <v>17075</v>
      </c>
      <c r="M274" s="19">
        <v>1</v>
      </c>
    </row>
    <row r="275" spans="1:13" ht="24.9" customHeight="1" x14ac:dyDescent="0.3">
      <c r="A275" s="12" t="s">
        <v>1822</v>
      </c>
      <c r="B275" s="13" t="s">
        <v>1816</v>
      </c>
      <c r="C275" s="13" t="s">
        <v>244</v>
      </c>
      <c r="D275" s="13">
        <v>1</v>
      </c>
      <c r="E275" s="14">
        <v>2E-3</v>
      </c>
      <c r="F275" s="15">
        <v>20.07</v>
      </c>
      <c r="G275" s="14">
        <v>1.5252172139297601E-2</v>
      </c>
      <c r="H275" s="13">
        <v>2</v>
      </c>
      <c r="I275" s="16" t="s">
        <v>13776</v>
      </c>
      <c r="J275" s="17" t="s">
        <v>14877</v>
      </c>
      <c r="K275" s="16" t="s">
        <v>15976</v>
      </c>
      <c r="L275" s="18" t="s">
        <v>17076</v>
      </c>
      <c r="M275" s="19">
        <v>1</v>
      </c>
    </row>
    <row r="276" spans="1:13" ht="24.9" customHeight="1" x14ac:dyDescent="0.3">
      <c r="A276" s="12" t="s">
        <v>4174</v>
      </c>
      <c r="B276" s="13" t="s">
        <v>4159</v>
      </c>
      <c r="C276" s="13" t="s">
        <v>617</v>
      </c>
      <c r="D276" s="13">
        <v>1</v>
      </c>
      <c r="E276" s="14">
        <v>0</v>
      </c>
      <c r="F276" s="15">
        <v>81.88</v>
      </c>
      <c r="G276" s="14">
        <v>9.7295165032235905E-9</v>
      </c>
      <c r="H276" s="13">
        <v>2</v>
      </c>
      <c r="I276" s="16" t="s">
        <v>13777</v>
      </c>
      <c r="J276" s="17" t="s">
        <v>14878</v>
      </c>
      <c r="K276" s="16" t="s">
        <v>15977</v>
      </c>
      <c r="L276" s="18" t="s">
        <v>17077</v>
      </c>
      <c r="M276" s="19">
        <v>1</v>
      </c>
    </row>
    <row r="277" spans="1:13" ht="24.9" customHeight="1" x14ac:dyDescent="0.3">
      <c r="A277" s="12" t="s">
        <v>521</v>
      </c>
      <c r="B277" s="13" t="s">
        <v>519</v>
      </c>
      <c r="C277" s="13" t="s">
        <v>526</v>
      </c>
      <c r="D277" s="13">
        <v>1</v>
      </c>
      <c r="E277" s="14">
        <v>0</v>
      </c>
      <c r="F277" s="15">
        <v>28.43</v>
      </c>
      <c r="G277" s="14">
        <v>2.00968520669512E-3</v>
      </c>
      <c r="H277" s="13">
        <v>3</v>
      </c>
      <c r="I277" s="16" t="s">
        <v>13778</v>
      </c>
      <c r="J277" s="17" t="s">
        <v>14879</v>
      </c>
      <c r="K277" s="16" t="s">
        <v>15978</v>
      </c>
      <c r="L277" s="18" t="s">
        <v>17078</v>
      </c>
      <c r="M277" s="19">
        <v>1</v>
      </c>
    </row>
    <row r="278" spans="1:13" ht="24.9" customHeight="1" x14ac:dyDescent="0.3">
      <c r="A278" s="12" t="s">
        <v>1741</v>
      </c>
      <c r="B278" s="13" t="s">
        <v>1739</v>
      </c>
      <c r="C278" s="13" t="s">
        <v>526</v>
      </c>
      <c r="D278" s="13">
        <v>1</v>
      </c>
      <c r="E278" s="14">
        <v>0</v>
      </c>
      <c r="F278" s="15">
        <v>37.35</v>
      </c>
      <c r="G278" s="14">
        <v>2.48504220198309E-4</v>
      </c>
      <c r="H278" s="13">
        <v>2</v>
      </c>
      <c r="I278" s="16" t="s">
        <v>13779</v>
      </c>
      <c r="J278" s="17" t="s">
        <v>14880</v>
      </c>
      <c r="K278" s="16" t="s">
        <v>15979</v>
      </c>
      <c r="L278" s="18" t="s">
        <v>17079</v>
      </c>
      <c r="M278" s="19">
        <v>1</v>
      </c>
    </row>
    <row r="279" spans="1:13" ht="24.9" customHeight="1" x14ac:dyDescent="0.3">
      <c r="A279" s="12" t="s">
        <v>4480</v>
      </c>
      <c r="B279" s="13" t="s">
        <v>4463</v>
      </c>
      <c r="C279" s="13" t="s">
        <v>80</v>
      </c>
      <c r="D279" s="13">
        <v>1</v>
      </c>
      <c r="E279" s="14">
        <v>0</v>
      </c>
      <c r="F279" s="15">
        <v>28.34</v>
      </c>
      <c r="G279" s="14">
        <v>1.4620761889216701E-3</v>
      </c>
      <c r="H279" s="13">
        <v>2</v>
      </c>
      <c r="I279" s="16" t="s">
        <v>13780</v>
      </c>
      <c r="J279" s="17" t="s">
        <v>14881</v>
      </c>
      <c r="K279" s="16" t="s">
        <v>15980</v>
      </c>
      <c r="L279" s="18" t="s">
        <v>17080</v>
      </c>
      <c r="M279" s="19">
        <v>1</v>
      </c>
    </row>
    <row r="280" spans="1:13" ht="24.9" customHeight="1" x14ac:dyDescent="0.3">
      <c r="A280" s="12" t="s">
        <v>3216</v>
      </c>
      <c r="B280" s="13" t="s">
        <v>3214</v>
      </c>
      <c r="C280" s="13" t="s">
        <v>304</v>
      </c>
      <c r="D280" s="13">
        <v>1</v>
      </c>
      <c r="E280" s="14">
        <v>0</v>
      </c>
      <c r="F280" s="15">
        <v>20.14</v>
      </c>
      <c r="G280" s="14">
        <v>1.45241678439187E-2</v>
      </c>
      <c r="H280" s="13">
        <v>3</v>
      </c>
      <c r="I280" s="16" t="s">
        <v>13781</v>
      </c>
      <c r="J280" s="17" t="s">
        <v>14882</v>
      </c>
      <c r="K280" s="16" t="s">
        <v>15981</v>
      </c>
      <c r="L280" s="18" t="s">
        <v>17081</v>
      </c>
      <c r="M280" s="19">
        <v>1</v>
      </c>
    </row>
    <row r="281" spans="1:13" ht="24.9" customHeight="1" x14ac:dyDescent="0.3">
      <c r="A281" s="12" t="s">
        <v>4544</v>
      </c>
      <c r="B281" s="13" t="s">
        <v>4543</v>
      </c>
      <c r="C281" s="13" t="s">
        <v>425</v>
      </c>
      <c r="D281" s="13">
        <v>1</v>
      </c>
      <c r="E281" s="14">
        <v>1E-3</v>
      </c>
      <c r="F281" s="15">
        <v>40.869999999999997</v>
      </c>
      <c r="G281" s="14">
        <v>9.8215774576174895E-5</v>
      </c>
      <c r="H281" s="13">
        <v>2</v>
      </c>
      <c r="I281" s="16" t="s">
        <v>13782</v>
      </c>
      <c r="J281" s="17" t="s">
        <v>14883</v>
      </c>
      <c r="K281" s="16" t="s">
        <v>15982</v>
      </c>
      <c r="L281" s="18" t="s">
        <v>17082</v>
      </c>
      <c r="M281" s="19">
        <v>1</v>
      </c>
    </row>
    <row r="282" spans="1:13" ht="24.9" customHeight="1" x14ac:dyDescent="0.3">
      <c r="A282" s="12" t="s">
        <v>2890</v>
      </c>
      <c r="B282" s="13" t="s">
        <v>2869</v>
      </c>
      <c r="C282" s="13" t="s">
        <v>142</v>
      </c>
      <c r="D282" s="13">
        <v>1</v>
      </c>
      <c r="E282" s="14">
        <v>4.0000000000000001E-3</v>
      </c>
      <c r="F282" s="15">
        <v>22.52</v>
      </c>
      <c r="G282" s="14">
        <v>5.5843162389028096E-3</v>
      </c>
      <c r="H282" s="13">
        <v>2</v>
      </c>
      <c r="I282" s="16" t="s">
        <v>13783</v>
      </c>
      <c r="J282" s="17" t="s">
        <v>14884</v>
      </c>
      <c r="K282" s="16" t="s">
        <v>15983</v>
      </c>
      <c r="L282" s="18" t="s">
        <v>17083</v>
      </c>
      <c r="M282" s="19">
        <v>1</v>
      </c>
    </row>
    <row r="283" spans="1:13" ht="24.9" customHeight="1" x14ac:dyDescent="0.3">
      <c r="A283" s="12" t="s">
        <v>5842</v>
      </c>
      <c r="B283" s="13" t="s">
        <v>5841</v>
      </c>
      <c r="C283" s="13" t="s">
        <v>617</v>
      </c>
      <c r="D283" s="13">
        <v>1</v>
      </c>
      <c r="E283" s="14">
        <v>1E-3</v>
      </c>
      <c r="F283" s="15">
        <v>52.48</v>
      </c>
      <c r="G283" s="14">
        <v>1.24286134458707E-5</v>
      </c>
      <c r="H283" s="13">
        <v>2</v>
      </c>
      <c r="I283" s="16" t="s">
        <v>13784</v>
      </c>
      <c r="J283" s="17" t="s">
        <v>14885</v>
      </c>
      <c r="K283" s="16" t="s">
        <v>15984</v>
      </c>
      <c r="L283" s="18" t="s">
        <v>17084</v>
      </c>
      <c r="M283" s="19">
        <v>1</v>
      </c>
    </row>
    <row r="284" spans="1:13" ht="24.9" customHeight="1" x14ac:dyDescent="0.3">
      <c r="A284" s="12" t="s">
        <v>4006</v>
      </c>
      <c r="B284" s="13" t="s">
        <v>4005</v>
      </c>
      <c r="C284" s="13" t="s">
        <v>29</v>
      </c>
      <c r="D284" s="13">
        <v>1</v>
      </c>
      <c r="E284" s="14">
        <v>1E-3</v>
      </c>
      <c r="F284" s="15">
        <v>21.94</v>
      </c>
      <c r="G284" s="14">
        <v>6.38219404405672E-3</v>
      </c>
      <c r="H284" s="13">
        <v>2</v>
      </c>
      <c r="I284" s="16" t="s">
        <v>13785</v>
      </c>
      <c r="J284" s="17" t="s">
        <v>14886</v>
      </c>
      <c r="K284" s="16" t="s">
        <v>15985</v>
      </c>
      <c r="L284" s="18" t="s">
        <v>17085</v>
      </c>
      <c r="M284" s="19">
        <v>1</v>
      </c>
    </row>
    <row r="285" spans="1:13" ht="24.9" customHeight="1" x14ac:dyDescent="0.3">
      <c r="A285" s="12" t="s">
        <v>2201</v>
      </c>
      <c r="B285" s="13" t="s">
        <v>2195</v>
      </c>
      <c r="C285" s="13" t="s">
        <v>80</v>
      </c>
      <c r="D285" s="13">
        <v>1</v>
      </c>
      <c r="E285" s="14">
        <v>1E-3</v>
      </c>
      <c r="F285" s="15">
        <v>31.78</v>
      </c>
      <c r="G285" s="14">
        <v>1.12836321968324E-3</v>
      </c>
      <c r="H285" s="13">
        <v>2</v>
      </c>
      <c r="I285" s="16" t="s">
        <v>13786</v>
      </c>
      <c r="J285" s="17" t="s">
        <v>14887</v>
      </c>
      <c r="K285" s="16" t="s">
        <v>15986</v>
      </c>
      <c r="L285" s="18" t="s">
        <v>17086</v>
      </c>
      <c r="M285" s="19">
        <v>1</v>
      </c>
    </row>
    <row r="286" spans="1:13" ht="24.9" customHeight="1" x14ac:dyDescent="0.3">
      <c r="A286" s="12" t="s">
        <v>6072</v>
      </c>
      <c r="B286" s="13" t="s">
        <v>6043</v>
      </c>
      <c r="C286" s="13" t="s">
        <v>7317</v>
      </c>
      <c r="D286" s="13">
        <v>1</v>
      </c>
      <c r="E286" s="14">
        <v>3.0000000000000001E-3</v>
      </c>
      <c r="F286" s="15">
        <v>17.25</v>
      </c>
      <c r="G286" s="14">
        <v>2.5429262708112299E-2</v>
      </c>
      <c r="H286" s="13">
        <v>2</v>
      </c>
      <c r="I286" s="16" t="s">
        <v>13787</v>
      </c>
      <c r="J286" s="17" t="s">
        <v>14888</v>
      </c>
      <c r="K286" s="16" t="s">
        <v>15987</v>
      </c>
      <c r="L286" s="18" t="s">
        <v>17087</v>
      </c>
      <c r="M286" s="19">
        <v>1</v>
      </c>
    </row>
    <row r="287" spans="1:13" ht="24.9" customHeight="1" x14ac:dyDescent="0.3">
      <c r="A287" s="12" t="s">
        <v>787</v>
      </c>
      <c r="B287" s="13" t="s">
        <v>785</v>
      </c>
      <c r="C287" s="13" t="s">
        <v>617</v>
      </c>
      <c r="D287" s="13">
        <v>1</v>
      </c>
      <c r="E287" s="14">
        <v>0</v>
      </c>
      <c r="F287" s="15">
        <v>62.44</v>
      </c>
      <c r="G287" s="14">
        <v>5.7016427228074796E-7</v>
      </c>
      <c r="H287" s="13">
        <v>2</v>
      </c>
      <c r="I287" s="16" t="s">
        <v>13788</v>
      </c>
      <c r="J287" s="17" t="s">
        <v>14889</v>
      </c>
      <c r="K287" s="16" t="s">
        <v>15988</v>
      </c>
      <c r="L287" s="18" t="s">
        <v>17088</v>
      </c>
      <c r="M287" s="19">
        <v>1</v>
      </c>
    </row>
    <row r="288" spans="1:13" ht="24.9" customHeight="1" x14ac:dyDescent="0.3">
      <c r="A288" s="12" t="s">
        <v>1126</v>
      </c>
      <c r="B288" s="13" t="s">
        <v>1099</v>
      </c>
      <c r="C288" s="13" t="s">
        <v>29</v>
      </c>
      <c r="D288" s="13">
        <v>1</v>
      </c>
      <c r="E288" s="14">
        <v>0</v>
      </c>
      <c r="F288" s="15">
        <v>46.26</v>
      </c>
      <c r="G288" s="14">
        <v>4.4952474252229399E-5</v>
      </c>
      <c r="H288" s="13">
        <v>2</v>
      </c>
      <c r="I288" s="16" t="s">
        <v>13789</v>
      </c>
      <c r="J288" s="17" t="s">
        <v>14890</v>
      </c>
      <c r="K288" s="16" t="s">
        <v>15989</v>
      </c>
      <c r="L288" s="18" t="s">
        <v>17089</v>
      </c>
      <c r="M288" s="19">
        <v>1</v>
      </c>
    </row>
    <row r="289" spans="1:13" ht="24.9" customHeight="1" x14ac:dyDescent="0.3">
      <c r="A289" s="12" t="s">
        <v>3806</v>
      </c>
      <c r="B289" s="13" t="s">
        <v>3799</v>
      </c>
      <c r="C289" s="13" t="s">
        <v>29</v>
      </c>
      <c r="D289" s="13">
        <v>1</v>
      </c>
      <c r="E289" s="14">
        <v>0</v>
      </c>
      <c r="F289" s="15">
        <v>53.13</v>
      </c>
      <c r="G289" s="14">
        <v>4.85254983622745E-6</v>
      </c>
      <c r="H289" s="13">
        <v>2</v>
      </c>
      <c r="I289" s="16" t="s">
        <v>13790</v>
      </c>
      <c r="J289" s="17" t="s">
        <v>14891</v>
      </c>
      <c r="K289" s="16" t="s">
        <v>15990</v>
      </c>
      <c r="L289" s="18" t="s">
        <v>17090</v>
      </c>
      <c r="M289" s="19">
        <v>1</v>
      </c>
    </row>
    <row r="290" spans="1:13" ht="24.9" customHeight="1" x14ac:dyDescent="0.3">
      <c r="A290" s="12" t="s">
        <v>4795</v>
      </c>
      <c r="B290" s="13" t="s">
        <v>4785</v>
      </c>
      <c r="C290" s="13" t="s">
        <v>29</v>
      </c>
      <c r="D290" s="13">
        <v>1</v>
      </c>
      <c r="E290" s="14">
        <v>0</v>
      </c>
      <c r="F290" s="15">
        <v>71.63</v>
      </c>
      <c r="G290" s="14">
        <v>1.03060266002135E-7</v>
      </c>
      <c r="H290" s="13">
        <v>2</v>
      </c>
      <c r="I290" s="16" t="s">
        <v>13791</v>
      </c>
      <c r="J290" s="17" t="s">
        <v>14892</v>
      </c>
      <c r="K290" s="16" t="s">
        <v>15991</v>
      </c>
      <c r="L290" s="18" t="s">
        <v>17091</v>
      </c>
      <c r="M290" s="19">
        <v>1</v>
      </c>
    </row>
    <row r="291" spans="1:13" ht="24.9" customHeight="1" x14ac:dyDescent="0.3">
      <c r="A291" s="12" t="s">
        <v>4141</v>
      </c>
      <c r="B291" s="13" t="s">
        <v>4139</v>
      </c>
      <c r="C291" s="13" t="s">
        <v>47</v>
      </c>
      <c r="D291" s="13">
        <v>1</v>
      </c>
      <c r="E291" s="14">
        <v>1E-3</v>
      </c>
      <c r="F291" s="15">
        <v>22.48</v>
      </c>
      <c r="G291" s="14">
        <v>8.1915861347783905E-3</v>
      </c>
      <c r="H291" s="13">
        <v>2</v>
      </c>
      <c r="I291" s="16" t="s">
        <v>13792</v>
      </c>
      <c r="J291" s="17" t="s">
        <v>14893</v>
      </c>
      <c r="K291" s="16" t="s">
        <v>15992</v>
      </c>
      <c r="L291" s="18" t="s">
        <v>17092</v>
      </c>
      <c r="M291" s="19">
        <v>1</v>
      </c>
    </row>
    <row r="292" spans="1:13" ht="24.9" customHeight="1" x14ac:dyDescent="0.3">
      <c r="A292" s="12" t="s">
        <v>4222</v>
      </c>
      <c r="B292" s="13" t="s">
        <v>4215</v>
      </c>
      <c r="C292" s="13" t="s">
        <v>29</v>
      </c>
      <c r="D292" s="13">
        <v>1</v>
      </c>
      <c r="E292" s="14">
        <v>0</v>
      </c>
      <c r="F292" s="15">
        <v>41.39</v>
      </c>
      <c r="G292" s="14">
        <v>7.2438592677238098E-5</v>
      </c>
      <c r="H292" s="13">
        <v>2</v>
      </c>
      <c r="I292" s="16" t="s">
        <v>13793</v>
      </c>
      <c r="J292" s="17" t="s">
        <v>14894</v>
      </c>
      <c r="K292" s="16" t="s">
        <v>15993</v>
      </c>
      <c r="L292" s="18" t="s">
        <v>17093</v>
      </c>
      <c r="M292" s="19">
        <v>1</v>
      </c>
    </row>
    <row r="293" spans="1:13" ht="24.9" customHeight="1" x14ac:dyDescent="0.3">
      <c r="A293" s="12" t="s">
        <v>5290</v>
      </c>
      <c r="B293" s="13" t="s">
        <v>5270</v>
      </c>
      <c r="C293" s="13" t="s">
        <v>142</v>
      </c>
      <c r="D293" s="13">
        <v>1</v>
      </c>
      <c r="E293" s="14">
        <v>0</v>
      </c>
      <c r="F293" s="15">
        <v>38.94</v>
      </c>
      <c r="G293" s="14">
        <v>1.9784801536575799E-4</v>
      </c>
      <c r="H293" s="13">
        <v>2</v>
      </c>
      <c r="I293" s="16" t="s">
        <v>13794</v>
      </c>
      <c r="J293" s="17" t="s">
        <v>14895</v>
      </c>
      <c r="K293" s="16" t="s">
        <v>15994</v>
      </c>
      <c r="L293" s="18" t="s">
        <v>17094</v>
      </c>
      <c r="M293" s="19">
        <v>1</v>
      </c>
    </row>
    <row r="294" spans="1:13" ht="24.9" customHeight="1" x14ac:dyDescent="0.3">
      <c r="A294" s="12" t="s">
        <v>4897</v>
      </c>
      <c r="B294" s="13" t="s">
        <v>4895</v>
      </c>
      <c r="C294" s="13" t="s">
        <v>142</v>
      </c>
      <c r="D294" s="13">
        <v>1</v>
      </c>
      <c r="E294" s="14">
        <v>8.9999999999999993E-3</v>
      </c>
      <c r="F294" s="15">
        <v>15.26</v>
      </c>
      <c r="G294" s="14">
        <v>4.46777464414378E-2</v>
      </c>
      <c r="H294" s="13">
        <v>2</v>
      </c>
      <c r="I294" s="16" t="s">
        <v>13795</v>
      </c>
      <c r="J294" s="17" t="s">
        <v>14896</v>
      </c>
      <c r="K294" s="16" t="s">
        <v>15995</v>
      </c>
      <c r="L294" s="18" t="s">
        <v>17095</v>
      </c>
      <c r="M294" s="19">
        <v>1</v>
      </c>
    </row>
    <row r="295" spans="1:13" ht="24.9" customHeight="1" x14ac:dyDescent="0.3">
      <c r="A295" s="12" t="s">
        <v>1089</v>
      </c>
      <c r="B295" s="13" t="s">
        <v>1087</v>
      </c>
      <c r="C295" s="13" t="s">
        <v>425</v>
      </c>
      <c r="D295" s="13">
        <v>1</v>
      </c>
      <c r="E295" s="14">
        <v>1E-3</v>
      </c>
      <c r="F295" s="15">
        <v>20.190000000000001</v>
      </c>
      <c r="G295" s="14">
        <v>1.29221199624804E-2</v>
      </c>
      <c r="H295" s="13">
        <v>2</v>
      </c>
      <c r="I295" s="16" t="s">
        <v>13796</v>
      </c>
      <c r="J295" s="17" t="s">
        <v>14897</v>
      </c>
      <c r="K295" s="16" t="s">
        <v>15996</v>
      </c>
      <c r="L295" s="18" t="s">
        <v>17096</v>
      </c>
      <c r="M295" s="19">
        <v>1</v>
      </c>
    </row>
    <row r="296" spans="1:13" ht="24.9" customHeight="1" x14ac:dyDescent="0.3">
      <c r="A296" s="12" t="s">
        <v>3020</v>
      </c>
      <c r="B296" s="13" t="s">
        <v>3013</v>
      </c>
      <c r="C296" s="13" t="s">
        <v>83</v>
      </c>
      <c r="D296" s="13">
        <v>1</v>
      </c>
      <c r="E296" s="14">
        <v>0</v>
      </c>
      <c r="F296" s="15">
        <v>21.41</v>
      </c>
      <c r="G296" s="14">
        <v>1.1202931955833601E-2</v>
      </c>
      <c r="H296" s="13">
        <v>3</v>
      </c>
      <c r="I296" s="16" t="s">
        <v>13797</v>
      </c>
      <c r="J296" s="17" t="s">
        <v>14898</v>
      </c>
      <c r="K296" s="16" t="s">
        <v>15997</v>
      </c>
      <c r="L296" s="18" t="s">
        <v>17097</v>
      </c>
      <c r="M296" s="19">
        <v>1</v>
      </c>
    </row>
    <row r="297" spans="1:13" ht="24.9" customHeight="1" x14ac:dyDescent="0.3">
      <c r="A297" s="12" t="s">
        <v>5416</v>
      </c>
      <c r="B297" s="13" t="s">
        <v>5414</v>
      </c>
      <c r="C297" s="13" t="s">
        <v>103</v>
      </c>
      <c r="D297" s="13">
        <v>1</v>
      </c>
      <c r="E297" s="14">
        <v>0</v>
      </c>
      <c r="F297" s="15">
        <v>38.36</v>
      </c>
      <c r="G297" s="14">
        <v>1.4553585590333E-4</v>
      </c>
      <c r="H297" s="13">
        <v>2</v>
      </c>
      <c r="I297" s="16" t="s">
        <v>13798</v>
      </c>
      <c r="J297" s="17" t="s">
        <v>14899</v>
      </c>
      <c r="K297" s="16" t="s">
        <v>15998</v>
      </c>
      <c r="L297" s="18" t="s">
        <v>17098</v>
      </c>
      <c r="M297" s="19">
        <v>1</v>
      </c>
    </row>
    <row r="298" spans="1:13" ht="24.9" customHeight="1" x14ac:dyDescent="0.3">
      <c r="A298" s="12" t="s">
        <v>6183</v>
      </c>
      <c r="B298" s="13" t="s">
        <v>6176</v>
      </c>
      <c r="C298" s="13" t="s">
        <v>47</v>
      </c>
      <c r="D298" s="13">
        <v>1</v>
      </c>
      <c r="E298" s="14">
        <v>0</v>
      </c>
      <c r="F298" s="15">
        <v>35.82</v>
      </c>
      <c r="G298" s="14">
        <v>3.66545621150658E-4</v>
      </c>
      <c r="H298" s="13">
        <v>2</v>
      </c>
      <c r="I298" s="16" t="s">
        <v>13799</v>
      </c>
      <c r="J298" s="17" t="s">
        <v>14900</v>
      </c>
      <c r="K298" s="16" t="s">
        <v>15999</v>
      </c>
      <c r="L298" s="18" t="s">
        <v>17099</v>
      </c>
      <c r="M298" s="19">
        <v>1</v>
      </c>
    </row>
    <row r="299" spans="1:13" ht="24.9" customHeight="1" x14ac:dyDescent="0.3">
      <c r="A299" s="12" t="s">
        <v>1124</v>
      </c>
      <c r="B299" s="13" t="s">
        <v>1099</v>
      </c>
      <c r="C299" s="13" t="s">
        <v>80</v>
      </c>
      <c r="D299" s="13">
        <v>1</v>
      </c>
      <c r="E299" s="14">
        <v>0</v>
      </c>
      <c r="F299" s="15">
        <v>29.66</v>
      </c>
      <c r="G299" s="14">
        <v>1.40586413668732E-3</v>
      </c>
      <c r="H299" s="13">
        <v>2</v>
      </c>
      <c r="I299" s="16" t="s">
        <v>13800</v>
      </c>
      <c r="J299" s="17" t="s">
        <v>14901</v>
      </c>
      <c r="K299" s="16" t="s">
        <v>16000</v>
      </c>
      <c r="L299" s="18" t="s">
        <v>17100</v>
      </c>
      <c r="M299" s="19">
        <v>1</v>
      </c>
    </row>
    <row r="300" spans="1:13" ht="24.9" customHeight="1" x14ac:dyDescent="0.3">
      <c r="A300" s="12" t="s">
        <v>4208</v>
      </c>
      <c r="B300" s="13" t="s">
        <v>4197</v>
      </c>
      <c r="C300" s="13" t="s">
        <v>526</v>
      </c>
      <c r="D300" s="13">
        <v>1</v>
      </c>
      <c r="E300" s="14">
        <v>0</v>
      </c>
      <c r="F300" s="15">
        <v>76.77</v>
      </c>
      <c r="G300" s="14">
        <v>2.09879491995504E-8</v>
      </c>
      <c r="H300" s="13">
        <v>2</v>
      </c>
      <c r="I300" s="16" t="s">
        <v>13801</v>
      </c>
      <c r="J300" s="17" t="s">
        <v>14902</v>
      </c>
      <c r="K300" s="16" t="s">
        <v>16001</v>
      </c>
      <c r="L300" s="18" t="s">
        <v>17101</v>
      </c>
      <c r="M300" s="19">
        <v>1</v>
      </c>
    </row>
    <row r="301" spans="1:13" ht="24.9" customHeight="1" x14ac:dyDescent="0.3">
      <c r="A301" s="12" t="s">
        <v>4904</v>
      </c>
      <c r="B301" s="13" t="s">
        <v>4902</v>
      </c>
      <c r="C301" s="13" t="s">
        <v>47</v>
      </c>
      <c r="D301" s="13">
        <v>1</v>
      </c>
      <c r="E301" s="14">
        <v>0</v>
      </c>
      <c r="F301" s="15">
        <v>48.14</v>
      </c>
      <c r="G301" s="14">
        <v>1.76480953021919E-5</v>
      </c>
      <c r="H301" s="13">
        <v>2</v>
      </c>
      <c r="I301" s="16" t="s">
        <v>13802</v>
      </c>
      <c r="J301" s="17" t="s">
        <v>14903</v>
      </c>
      <c r="K301" s="16" t="s">
        <v>16002</v>
      </c>
      <c r="L301" s="18" t="s">
        <v>17102</v>
      </c>
      <c r="M301" s="19">
        <v>1</v>
      </c>
    </row>
    <row r="302" spans="1:13" ht="24.9" customHeight="1" x14ac:dyDescent="0.3">
      <c r="A302" s="12" t="s">
        <v>6007</v>
      </c>
      <c r="B302" s="13" t="s">
        <v>5996</v>
      </c>
      <c r="C302" s="13" t="s">
        <v>29</v>
      </c>
      <c r="D302" s="13">
        <v>1</v>
      </c>
      <c r="E302" s="14">
        <v>2E-3</v>
      </c>
      <c r="F302" s="15">
        <v>16.78</v>
      </c>
      <c r="G302" s="14">
        <v>3.1484098254352902E-2</v>
      </c>
      <c r="H302" s="13">
        <v>2</v>
      </c>
      <c r="I302" s="16" t="s">
        <v>13803</v>
      </c>
      <c r="J302" s="17" t="s">
        <v>14904</v>
      </c>
      <c r="K302" s="16" t="s">
        <v>16003</v>
      </c>
      <c r="L302" s="18" t="s">
        <v>17103</v>
      </c>
      <c r="M302" s="19">
        <v>1</v>
      </c>
    </row>
    <row r="303" spans="1:13" ht="24.9" customHeight="1" x14ac:dyDescent="0.3">
      <c r="A303" s="12" t="s">
        <v>632</v>
      </c>
      <c r="B303" s="13" t="s">
        <v>631</v>
      </c>
      <c r="C303" s="13" t="s">
        <v>29</v>
      </c>
      <c r="D303" s="13">
        <v>1</v>
      </c>
      <c r="E303" s="14">
        <v>1E-3</v>
      </c>
      <c r="F303" s="15">
        <v>16.649999999999999</v>
      </c>
      <c r="G303" s="14">
        <v>2.9196700070314802E-2</v>
      </c>
      <c r="H303" s="13">
        <v>2</v>
      </c>
      <c r="I303" s="16" t="s">
        <v>13804</v>
      </c>
      <c r="J303" s="17" t="s">
        <v>14905</v>
      </c>
      <c r="K303" s="16" t="s">
        <v>16004</v>
      </c>
      <c r="L303" s="18" t="s">
        <v>17104</v>
      </c>
      <c r="M303" s="19">
        <v>1</v>
      </c>
    </row>
    <row r="304" spans="1:13" ht="24.9" customHeight="1" x14ac:dyDescent="0.3">
      <c r="A304" s="12" t="s">
        <v>1371</v>
      </c>
      <c r="B304" s="13" t="s">
        <v>1370</v>
      </c>
      <c r="C304" s="13" t="s">
        <v>47</v>
      </c>
      <c r="D304" s="13">
        <v>1</v>
      </c>
      <c r="E304" s="14">
        <v>0</v>
      </c>
      <c r="F304" s="15">
        <v>21.83</v>
      </c>
      <c r="G304" s="14">
        <v>6.5459096149970402E-3</v>
      </c>
      <c r="H304" s="13">
        <v>2</v>
      </c>
      <c r="I304" s="16" t="s">
        <v>13805</v>
      </c>
      <c r="J304" s="17" t="s">
        <v>14906</v>
      </c>
      <c r="K304" s="16" t="s">
        <v>16005</v>
      </c>
      <c r="L304" s="18" t="s">
        <v>17105</v>
      </c>
      <c r="M304" s="19">
        <v>1</v>
      </c>
    </row>
    <row r="305" spans="1:13" ht="24.9" customHeight="1" x14ac:dyDescent="0.3">
      <c r="A305" s="12" t="s">
        <v>2401</v>
      </c>
      <c r="B305" s="13" t="s">
        <v>2383</v>
      </c>
      <c r="C305" s="13" t="s">
        <v>142</v>
      </c>
      <c r="D305" s="13">
        <v>1</v>
      </c>
      <c r="E305" s="14">
        <v>0</v>
      </c>
      <c r="F305" s="15">
        <v>76.72</v>
      </c>
      <c r="G305" s="14">
        <v>2.1230978197315699E-8</v>
      </c>
      <c r="H305" s="13">
        <v>2</v>
      </c>
      <c r="I305" s="16" t="s">
        <v>13806</v>
      </c>
      <c r="J305" s="17" t="s">
        <v>14907</v>
      </c>
      <c r="K305" s="16" t="s">
        <v>16006</v>
      </c>
      <c r="L305" s="18" t="s">
        <v>17106</v>
      </c>
      <c r="M305" s="19">
        <v>1</v>
      </c>
    </row>
    <row r="306" spans="1:13" ht="24.9" customHeight="1" x14ac:dyDescent="0.3">
      <c r="A306" s="12" t="s">
        <v>3769</v>
      </c>
      <c r="B306" s="13" t="s">
        <v>3767</v>
      </c>
      <c r="C306" s="13" t="s">
        <v>103</v>
      </c>
      <c r="D306" s="13">
        <v>1</v>
      </c>
      <c r="E306" s="14">
        <v>0</v>
      </c>
      <c r="F306" s="15">
        <v>50.64</v>
      </c>
      <c r="G306" s="14">
        <v>1.3807656764271501E-5</v>
      </c>
      <c r="H306" s="13">
        <v>2</v>
      </c>
      <c r="I306" s="16" t="s">
        <v>13807</v>
      </c>
      <c r="J306" s="17" t="s">
        <v>14908</v>
      </c>
      <c r="K306" s="16" t="s">
        <v>16007</v>
      </c>
      <c r="L306" s="18" t="s">
        <v>17107</v>
      </c>
      <c r="M306" s="19">
        <v>1</v>
      </c>
    </row>
    <row r="307" spans="1:13" ht="24.9" customHeight="1" x14ac:dyDescent="0.3">
      <c r="A307" s="12" t="s">
        <v>3557</v>
      </c>
      <c r="B307" s="13" t="s">
        <v>3556</v>
      </c>
      <c r="C307" s="13" t="s">
        <v>219</v>
      </c>
      <c r="D307" s="13">
        <v>1</v>
      </c>
      <c r="E307" s="14">
        <v>0</v>
      </c>
      <c r="F307" s="15">
        <v>15.6</v>
      </c>
      <c r="G307" s="14">
        <v>3.5804973143396202E-2</v>
      </c>
      <c r="H307" s="13">
        <v>2</v>
      </c>
      <c r="I307" s="16" t="s">
        <v>13808</v>
      </c>
      <c r="J307" s="17" t="s">
        <v>14909</v>
      </c>
      <c r="K307" s="16" t="s">
        <v>16008</v>
      </c>
      <c r="L307" s="18" t="s">
        <v>17108</v>
      </c>
      <c r="M307" s="19">
        <v>1</v>
      </c>
    </row>
    <row r="308" spans="1:13" ht="24.9" customHeight="1" x14ac:dyDescent="0.3">
      <c r="A308" s="12" t="s">
        <v>974</v>
      </c>
      <c r="B308" s="13" t="s">
        <v>966</v>
      </c>
      <c r="C308" s="13" t="s">
        <v>7287</v>
      </c>
      <c r="D308" s="13">
        <v>1</v>
      </c>
      <c r="E308" s="14">
        <v>0</v>
      </c>
      <c r="F308" s="15">
        <v>69.819999999999993</v>
      </c>
      <c r="G308" s="14">
        <v>1.03984834355185E-7</v>
      </c>
      <c r="H308" s="13">
        <v>2</v>
      </c>
      <c r="I308" s="16" t="s">
        <v>13809</v>
      </c>
      <c r="J308" s="17" t="s">
        <v>14910</v>
      </c>
      <c r="K308" s="16" t="s">
        <v>16009</v>
      </c>
      <c r="L308" s="18" t="s">
        <v>17109</v>
      </c>
      <c r="M308" s="19">
        <v>1</v>
      </c>
    </row>
    <row r="309" spans="1:13" ht="24.9" customHeight="1" x14ac:dyDescent="0.3">
      <c r="A309" s="12" t="s">
        <v>6626</v>
      </c>
      <c r="B309" s="13" t="s">
        <v>6620</v>
      </c>
      <c r="C309" s="13" t="s">
        <v>47</v>
      </c>
      <c r="D309" s="13">
        <v>1</v>
      </c>
      <c r="E309" s="14">
        <v>1E-3</v>
      </c>
      <c r="F309" s="15">
        <v>18.46</v>
      </c>
      <c r="G309" s="14">
        <v>1.4222305537239599E-2</v>
      </c>
      <c r="H309" s="13">
        <v>2</v>
      </c>
      <c r="I309" s="16" t="s">
        <v>13810</v>
      </c>
      <c r="J309" s="17" t="s">
        <v>14911</v>
      </c>
      <c r="K309" s="16" t="s">
        <v>16010</v>
      </c>
      <c r="L309" s="18" t="s">
        <v>17110</v>
      </c>
      <c r="M309" s="19">
        <v>1</v>
      </c>
    </row>
    <row r="310" spans="1:13" ht="24.9" customHeight="1" x14ac:dyDescent="0.3">
      <c r="A310" s="12" t="s">
        <v>4132</v>
      </c>
      <c r="B310" s="13" t="s">
        <v>4130</v>
      </c>
      <c r="C310" s="13" t="s">
        <v>526</v>
      </c>
      <c r="D310" s="13">
        <v>1</v>
      </c>
      <c r="E310" s="14">
        <v>0</v>
      </c>
      <c r="F310" s="15">
        <v>39.880000000000003</v>
      </c>
      <c r="G310" s="14">
        <v>1.0794171130328E-4</v>
      </c>
      <c r="H310" s="13">
        <v>2</v>
      </c>
      <c r="I310" s="16" t="s">
        <v>13811</v>
      </c>
      <c r="J310" s="17" t="s">
        <v>14912</v>
      </c>
      <c r="K310" s="16" t="s">
        <v>16011</v>
      </c>
      <c r="L310" s="18" t="s">
        <v>17111</v>
      </c>
      <c r="M310" s="19">
        <v>1</v>
      </c>
    </row>
    <row r="311" spans="1:13" ht="24.9" customHeight="1" x14ac:dyDescent="0.3">
      <c r="A311" s="12" t="s">
        <v>5051</v>
      </c>
      <c r="B311" s="13" t="s">
        <v>5049</v>
      </c>
      <c r="C311" s="13" t="s">
        <v>83</v>
      </c>
      <c r="D311" s="13">
        <v>1</v>
      </c>
      <c r="E311" s="14">
        <v>0</v>
      </c>
      <c r="F311" s="15">
        <v>33.799999999999997</v>
      </c>
      <c r="G311" s="14">
        <v>6.2530407520550396E-4</v>
      </c>
      <c r="H311" s="13">
        <v>3</v>
      </c>
      <c r="I311" s="16" t="s">
        <v>13812</v>
      </c>
      <c r="J311" s="17" t="s">
        <v>14913</v>
      </c>
      <c r="K311" s="16" t="s">
        <v>16012</v>
      </c>
      <c r="L311" s="18" t="s">
        <v>17112</v>
      </c>
      <c r="M311" s="19">
        <v>1</v>
      </c>
    </row>
    <row r="312" spans="1:13" ht="24.9" customHeight="1" x14ac:dyDescent="0.3">
      <c r="A312" s="12" t="s">
        <v>2607</v>
      </c>
      <c r="B312" s="13" t="s">
        <v>2605</v>
      </c>
      <c r="C312" s="13" t="s">
        <v>2611</v>
      </c>
      <c r="D312" s="13">
        <v>1</v>
      </c>
      <c r="E312" s="14">
        <v>1E-3</v>
      </c>
      <c r="F312" s="15">
        <v>20.65</v>
      </c>
      <c r="G312" s="14">
        <v>1.50673906632305E-2</v>
      </c>
      <c r="H312" s="13">
        <v>3</v>
      </c>
      <c r="I312" s="16" t="s">
        <v>13813</v>
      </c>
      <c r="J312" s="17" t="s">
        <v>14914</v>
      </c>
      <c r="K312" s="16" t="s">
        <v>16013</v>
      </c>
      <c r="L312" s="18" t="s">
        <v>17113</v>
      </c>
      <c r="M312" s="19">
        <v>1</v>
      </c>
    </row>
    <row r="313" spans="1:13" ht="24.9" customHeight="1" x14ac:dyDescent="0.3">
      <c r="A313" s="12" t="s">
        <v>3122</v>
      </c>
      <c r="B313" s="13" t="s">
        <v>3121</v>
      </c>
      <c r="C313" s="13" t="s">
        <v>425</v>
      </c>
      <c r="D313" s="13">
        <v>1</v>
      </c>
      <c r="E313" s="14">
        <v>7.0000000000000001E-3</v>
      </c>
      <c r="F313" s="15">
        <v>24.13</v>
      </c>
      <c r="G313" s="14">
        <v>9.2728074492976608E-3</v>
      </c>
      <c r="H313" s="13">
        <v>2</v>
      </c>
      <c r="I313" s="16" t="s">
        <v>13814</v>
      </c>
      <c r="J313" s="17" t="s">
        <v>14915</v>
      </c>
      <c r="K313" s="16" t="s">
        <v>16014</v>
      </c>
      <c r="L313" s="18" t="s">
        <v>17114</v>
      </c>
      <c r="M313" s="19">
        <v>2</v>
      </c>
    </row>
    <row r="314" spans="1:13" ht="24.9" customHeight="1" x14ac:dyDescent="0.3">
      <c r="A314" s="12" t="s">
        <v>5604</v>
      </c>
      <c r="B314" s="13" t="s">
        <v>5597</v>
      </c>
      <c r="C314" s="13" t="s">
        <v>244</v>
      </c>
      <c r="D314" s="13">
        <v>1</v>
      </c>
      <c r="E314" s="14">
        <v>0</v>
      </c>
      <c r="F314" s="15">
        <v>25.22</v>
      </c>
      <c r="G314" s="14">
        <v>3.7575953782852901E-3</v>
      </c>
      <c r="H314" s="13">
        <v>2</v>
      </c>
      <c r="I314" s="16" t="s">
        <v>13815</v>
      </c>
      <c r="J314" s="17" t="s">
        <v>14916</v>
      </c>
      <c r="K314" s="16" t="s">
        <v>16015</v>
      </c>
      <c r="L314" s="18" t="s">
        <v>17115</v>
      </c>
      <c r="M314" s="19">
        <v>1</v>
      </c>
    </row>
    <row r="315" spans="1:13" ht="24.9" customHeight="1" x14ac:dyDescent="0.3">
      <c r="A315" s="12" t="s">
        <v>225</v>
      </c>
      <c r="B315" s="13" t="s">
        <v>212</v>
      </c>
      <c r="C315" s="13" t="s">
        <v>526</v>
      </c>
      <c r="D315" s="13">
        <v>1</v>
      </c>
      <c r="E315" s="14">
        <v>0</v>
      </c>
      <c r="F315" s="15">
        <v>71.959999999999994</v>
      </c>
      <c r="G315" s="14">
        <v>9.5519328136187501E-8</v>
      </c>
      <c r="H315" s="13">
        <v>2</v>
      </c>
      <c r="I315" s="16" t="s">
        <v>13816</v>
      </c>
      <c r="J315" s="17" t="s">
        <v>14917</v>
      </c>
      <c r="K315" s="16" t="s">
        <v>16016</v>
      </c>
      <c r="L315" s="18" t="s">
        <v>17116</v>
      </c>
      <c r="M315" s="19">
        <v>1</v>
      </c>
    </row>
    <row r="316" spans="1:13" ht="24.9" customHeight="1" x14ac:dyDescent="0.3">
      <c r="A316" s="12" t="s">
        <v>2057</v>
      </c>
      <c r="B316" s="13" t="s">
        <v>2042</v>
      </c>
      <c r="C316" s="13" t="s">
        <v>425</v>
      </c>
      <c r="D316" s="13">
        <v>1</v>
      </c>
      <c r="E316" s="14">
        <v>0</v>
      </c>
      <c r="F316" s="15">
        <v>68.44</v>
      </c>
      <c r="G316" s="14">
        <v>2.5779382186923799E-7</v>
      </c>
      <c r="H316" s="13">
        <v>2</v>
      </c>
      <c r="I316" s="16" t="s">
        <v>13817</v>
      </c>
      <c r="J316" s="17" t="s">
        <v>14918</v>
      </c>
      <c r="K316" s="16" t="s">
        <v>16017</v>
      </c>
      <c r="L316" s="18" t="s">
        <v>17117</v>
      </c>
      <c r="M316" s="19">
        <v>1</v>
      </c>
    </row>
    <row r="317" spans="1:13" ht="24.9" customHeight="1" x14ac:dyDescent="0.3">
      <c r="A317" s="12" t="s">
        <v>2459</v>
      </c>
      <c r="B317" s="13" t="s">
        <v>2458</v>
      </c>
      <c r="C317" s="13" t="s">
        <v>103</v>
      </c>
      <c r="D317" s="13">
        <v>1</v>
      </c>
      <c r="E317" s="14">
        <v>0</v>
      </c>
      <c r="F317" s="15">
        <v>37.76</v>
      </c>
      <c r="G317" s="14">
        <v>1.8424371636290799E-4</v>
      </c>
      <c r="H317" s="13">
        <v>2</v>
      </c>
      <c r="I317" s="16" t="s">
        <v>13818</v>
      </c>
      <c r="J317" s="17" t="s">
        <v>14919</v>
      </c>
      <c r="K317" s="16" t="s">
        <v>16018</v>
      </c>
      <c r="L317" s="18" t="s">
        <v>17118</v>
      </c>
      <c r="M317" s="19">
        <v>1</v>
      </c>
    </row>
    <row r="318" spans="1:13" ht="24.9" customHeight="1" x14ac:dyDescent="0.3">
      <c r="A318" s="12" t="s">
        <v>5952</v>
      </c>
      <c r="B318" s="13" t="s">
        <v>5945</v>
      </c>
      <c r="C318" s="13" t="s">
        <v>319</v>
      </c>
      <c r="D318" s="13">
        <v>1</v>
      </c>
      <c r="E318" s="14">
        <v>3.0000000000000001E-3</v>
      </c>
      <c r="F318" s="15">
        <v>17.100000000000001</v>
      </c>
      <c r="G318" s="14">
        <v>2.9247668996370699E-2</v>
      </c>
      <c r="H318" s="13">
        <v>2</v>
      </c>
      <c r="I318" s="16" t="s">
        <v>13819</v>
      </c>
      <c r="J318" s="17" t="s">
        <v>14920</v>
      </c>
      <c r="K318" s="16" t="s">
        <v>16019</v>
      </c>
      <c r="L318" s="18" t="s">
        <v>17119</v>
      </c>
      <c r="M318" s="19">
        <v>1</v>
      </c>
    </row>
    <row r="319" spans="1:13" ht="24.9" customHeight="1" x14ac:dyDescent="0.3">
      <c r="A319" s="12" t="s">
        <v>5266</v>
      </c>
      <c r="B319" s="13" t="s">
        <v>5260</v>
      </c>
      <c r="C319" s="13" t="s">
        <v>319</v>
      </c>
      <c r="D319" s="13">
        <v>1</v>
      </c>
      <c r="E319" s="14">
        <v>0</v>
      </c>
      <c r="F319" s="15">
        <v>35.630000000000003</v>
      </c>
      <c r="G319" s="14">
        <v>2.7287893054563501E-4</v>
      </c>
      <c r="H319" s="13">
        <v>2</v>
      </c>
      <c r="I319" s="16" t="s">
        <v>13820</v>
      </c>
      <c r="J319" s="17" t="s">
        <v>14921</v>
      </c>
      <c r="K319" s="16" t="s">
        <v>16020</v>
      </c>
      <c r="L319" s="18" t="s">
        <v>17120</v>
      </c>
      <c r="M319" s="19">
        <v>1</v>
      </c>
    </row>
    <row r="320" spans="1:13" ht="24.9" customHeight="1" x14ac:dyDescent="0.3">
      <c r="A320" s="12" t="s">
        <v>2634</v>
      </c>
      <c r="B320" s="13" t="s">
        <v>2633</v>
      </c>
      <c r="C320" s="13" t="s">
        <v>319</v>
      </c>
      <c r="D320" s="13">
        <v>1</v>
      </c>
      <c r="E320" s="14">
        <v>0</v>
      </c>
      <c r="F320" s="15">
        <v>52.19</v>
      </c>
      <c r="G320" s="14">
        <v>8.4552808112693193E-6</v>
      </c>
      <c r="H320" s="13">
        <v>2</v>
      </c>
      <c r="I320" s="16" t="s">
        <v>13821</v>
      </c>
      <c r="J320" s="17" t="s">
        <v>14922</v>
      </c>
      <c r="K320" s="16" t="s">
        <v>16021</v>
      </c>
      <c r="L320" s="18" t="s">
        <v>17121</v>
      </c>
      <c r="M320" s="19">
        <v>1</v>
      </c>
    </row>
    <row r="321" spans="1:13" ht="24.9" customHeight="1" x14ac:dyDescent="0.3">
      <c r="A321" s="12" t="s">
        <v>1330</v>
      </c>
      <c r="B321" s="13" t="s">
        <v>1328</v>
      </c>
      <c r="C321" s="13" t="s">
        <v>29</v>
      </c>
      <c r="D321" s="13">
        <v>1</v>
      </c>
      <c r="E321" s="14">
        <v>0</v>
      </c>
      <c r="F321" s="15">
        <v>35.24</v>
      </c>
      <c r="G321" s="14">
        <v>3.8899440275906501E-4</v>
      </c>
      <c r="H321" s="13">
        <v>3</v>
      </c>
      <c r="I321" s="16" t="s">
        <v>13822</v>
      </c>
      <c r="J321" s="17" t="s">
        <v>14923</v>
      </c>
      <c r="K321" s="16" t="s">
        <v>16022</v>
      </c>
      <c r="L321" s="18" t="s">
        <v>17122</v>
      </c>
      <c r="M321" s="19">
        <v>1</v>
      </c>
    </row>
    <row r="322" spans="1:13" ht="24.9" customHeight="1" x14ac:dyDescent="0.3">
      <c r="A322" s="12" t="s">
        <v>4256</v>
      </c>
      <c r="B322" s="13" t="s">
        <v>4241</v>
      </c>
      <c r="C322" s="13" t="s">
        <v>219</v>
      </c>
      <c r="D322" s="13">
        <v>1</v>
      </c>
      <c r="E322" s="14">
        <v>0</v>
      </c>
      <c r="F322" s="15">
        <v>57.92</v>
      </c>
      <c r="G322" s="14">
        <v>2.74440954660502E-6</v>
      </c>
      <c r="H322" s="13">
        <v>2</v>
      </c>
      <c r="I322" s="16" t="s">
        <v>13823</v>
      </c>
      <c r="J322" s="17" t="s">
        <v>14924</v>
      </c>
      <c r="K322" s="16" t="s">
        <v>16023</v>
      </c>
      <c r="L322" s="18" t="s">
        <v>17123</v>
      </c>
      <c r="M322" s="19">
        <v>1</v>
      </c>
    </row>
    <row r="323" spans="1:13" ht="24.9" customHeight="1" x14ac:dyDescent="0.3">
      <c r="A323" s="12" t="s">
        <v>3395</v>
      </c>
      <c r="B323" s="13" t="s">
        <v>3369</v>
      </c>
      <c r="C323" s="13" t="s">
        <v>103</v>
      </c>
      <c r="D323" s="13">
        <v>1</v>
      </c>
      <c r="E323" s="14">
        <v>0</v>
      </c>
      <c r="F323" s="15">
        <v>50.57</v>
      </c>
      <c r="G323" s="14">
        <v>1.447051354887E-5</v>
      </c>
      <c r="H323" s="13">
        <v>2</v>
      </c>
      <c r="I323" s="16" t="s">
        <v>13824</v>
      </c>
      <c r="J323" s="17" t="s">
        <v>14925</v>
      </c>
      <c r="K323" s="16" t="s">
        <v>16024</v>
      </c>
      <c r="L323" s="18" t="s">
        <v>17124</v>
      </c>
      <c r="M323" s="19">
        <v>1</v>
      </c>
    </row>
    <row r="324" spans="1:13" ht="24.9" customHeight="1" x14ac:dyDescent="0.3">
      <c r="A324" s="12" t="s">
        <v>6938</v>
      </c>
      <c r="B324" s="13" t="s">
        <v>6936</v>
      </c>
      <c r="C324" s="13" t="s">
        <v>219</v>
      </c>
      <c r="D324" s="13">
        <v>1</v>
      </c>
      <c r="E324" s="14">
        <v>0</v>
      </c>
      <c r="F324" s="15">
        <v>24.83</v>
      </c>
      <c r="G324" s="14">
        <v>3.2807263315145301E-3</v>
      </c>
      <c r="H324" s="13">
        <v>3</v>
      </c>
      <c r="I324" s="16" t="s">
        <v>13825</v>
      </c>
      <c r="J324" s="17" t="s">
        <v>14926</v>
      </c>
      <c r="K324" s="16" t="s">
        <v>16025</v>
      </c>
      <c r="L324" s="18" t="s">
        <v>17125</v>
      </c>
      <c r="M324" s="19">
        <v>1</v>
      </c>
    </row>
    <row r="325" spans="1:13" ht="24.9" customHeight="1" x14ac:dyDescent="0.3">
      <c r="A325" s="12" t="s">
        <v>6648</v>
      </c>
      <c r="B325" s="13" t="s">
        <v>6646</v>
      </c>
      <c r="C325" s="13" t="s">
        <v>6652</v>
      </c>
      <c r="D325" s="13">
        <v>1</v>
      </c>
      <c r="E325" s="14">
        <v>0</v>
      </c>
      <c r="F325" s="15">
        <v>26</v>
      </c>
      <c r="G325" s="14">
        <v>3.7594130000000001E-3</v>
      </c>
      <c r="H325" s="13">
        <v>3</v>
      </c>
      <c r="I325" s="16" t="s">
        <v>13826</v>
      </c>
      <c r="J325" s="17" t="s">
        <v>14927</v>
      </c>
      <c r="K325" s="16" t="s">
        <v>16026</v>
      </c>
      <c r="L325" s="18" t="s">
        <v>17126</v>
      </c>
      <c r="M325" s="19">
        <v>1</v>
      </c>
    </row>
    <row r="326" spans="1:13" ht="24.9" customHeight="1" x14ac:dyDescent="0.3">
      <c r="A326" s="12" t="s">
        <v>3901</v>
      </c>
      <c r="B326" s="13" t="s">
        <v>3894</v>
      </c>
      <c r="C326" s="13" t="s">
        <v>103</v>
      </c>
      <c r="D326" s="13">
        <v>1</v>
      </c>
      <c r="E326" s="14">
        <v>0</v>
      </c>
      <c r="F326" s="15">
        <v>81.290000000000006</v>
      </c>
      <c r="G326" s="14">
        <v>7.4125904257297599E-9</v>
      </c>
      <c r="H326" s="13">
        <v>2</v>
      </c>
      <c r="I326" s="16" t="s">
        <v>13827</v>
      </c>
      <c r="J326" s="17" t="s">
        <v>14928</v>
      </c>
      <c r="K326" s="16" t="s">
        <v>16027</v>
      </c>
      <c r="L326" s="18" t="s">
        <v>17127</v>
      </c>
      <c r="M326" s="19">
        <v>1</v>
      </c>
    </row>
    <row r="327" spans="1:13" ht="24.9" customHeight="1" x14ac:dyDescent="0.3">
      <c r="A327" s="12" t="s">
        <v>3491</v>
      </c>
      <c r="B327" s="13" t="s">
        <v>3481</v>
      </c>
      <c r="C327" s="13" t="s">
        <v>720</v>
      </c>
      <c r="D327" s="13">
        <v>1</v>
      </c>
      <c r="E327" s="14">
        <v>0</v>
      </c>
      <c r="F327" s="15">
        <v>74.31</v>
      </c>
      <c r="G327" s="14">
        <v>4.81884938317349E-8</v>
      </c>
      <c r="H327" s="13">
        <v>2</v>
      </c>
      <c r="I327" s="16" t="s">
        <v>13828</v>
      </c>
      <c r="J327" s="17" t="s">
        <v>14929</v>
      </c>
      <c r="K327" s="16" t="s">
        <v>16028</v>
      </c>
      <c r="L327" s="18" t="s">
        <v>17128</v>
      </c>
      <c r="M327" s="19">
        <v>1</v>
      </c>
    </row>
    <row r="328" spans="1:13" ht="24.9" customHeight="1" x14ac:dyDescent="0.3">
      <c r="A328" s="12" t="s">
        <v>5065</v>
      </c>
      <c r="B328" s="13" t="s">
        <v>5058</v>
      </c>
      <c r="C328" s="13" t="s">
        <v>304</v>
      </c>
      <c r="D328" s="13">
        <v>1</v>
      </c>
      <c r="E328" s="14">
        <v>0</v>
      </c>
      <c r="F328" s="15">
        <v>16.82</v>
      </c>
      <c r="G328" s="14">
        <v>3.7434540367866503E-2</v>
      </c>
      <c r="H328" s="13">
        <v>3</v>
      </c>
      <c r="I328" s="16" t="s">
        <v>13829</v>
      </c>
      <c r="J328" s="17" t="s">
        <v>14930</v>
      </c>
      <c r="K328" s="16" t="s">
        <v>16029</v>
      </c>
      <c r="L328" s="18" t="s">
        <v>17129</v>
      </c>
      <c r="M328" s="19">
        <v>1</v>
      </c>
    </row>
    <row r="329" spans="1:13" ht="24.9" customHeight="1" x14ac:dyDescent="0.3">
      <c r="A329" s="12" t="s">
        <v>45</v>
      </c>
      <c r="B329" s="13" t="s">
        <v>39</v>
      </c>
      <c r="C329" s="13" t="s">
        <v>47</v>
      </c>
      <c r="D329" s="13">
        <v>1</v>
      </c>
      <c r="E329" s="14">
        <v>3.0000000000000001E-3</v>
      </c>
      <c r="F329" s="15">
        <v>15.27</v>
      </c>
      <c r="G329" s="14">
        <v>2.9646266229E-2</v>
      </c>
      <c r="H329" s="13">
        <v>2</v>
      </c>
      <c r="I329" s="16" t="s">
        <v>13830</v>
      </c>
      <c r="J329" s="17" t="s">
        <v>14931</v>
      </c>
      <c r="K329" s="16" t="s">
        <v>16030</v>
      </c>
      <c r="L329" s="18" t="s">
        <v>17130</v>
      </c>
      <c r="M329" s="19">
        <v>1</v>
      </c>
    </row>
    <row r="330" spans="1:13" ht="24.9" customHeight="1" x14ac:dyDescent="0.3">
      <c r="A330" s="12" t="s">
        <v>852</v>
      </c>
      <c r="B330" s="13" t="s">
        <v>845</v>
      </c>
      <c r="C330" s="13" t="s">
        <v>526</v>
      </c>
      <c r="D330" s="13">
        <v>1</v>
      </c>
      <c r="E330" s="14">
        <v>1E-3</v>
      </c>
      <c r="F330" s="15">
        <v>48.09</v>
      </c>
      <c r="G330" s="14">
        <v>2.0181031129455102E-5</v>
      </c>
      <c r="H330" s="13">
        <v>2</v>
      </c>
      <c r="I330" s="16" t="s">
        <v>13831</v>
      </c>
      <c r="J330" s="17" t="s">
        <v>14932</v>
      </c>
      <c r="K330" s="16" t="s">
        <v>16031</v>
      </c>
      <c r="L330" s="18" t="s">
        <v>17131</v>
      </c>
      <c r="M330" s="19">
        <v>1</v>
      </c>
    </row>
    <row r="331" spans="1:13" ht="24.9" customHeight="1" x14ac:dyDescent="0.3">
      <c r="A331" s="12" t="s">
        <v>3390</v>
      </c>
      <c r="B331" s="13" t="s">
        <v>3369</v>
      </c>
      <c r="C331" s="13" t="s">
        <v>425</v>
      </c>
      <c r="D331" s="13">
        <v>1</v>
      </c>
      <c r="E331" s="14">
        <v>0</v>
      </c>
      <c r="F331" s="15">
        <v>92.56</v>
      </c>
      <c r="G331" s="14">
        <v>6.1008828425370103E-10</v>
      </c>
      <c r="H331" s="13">
        <v>2</v>
      </c>
      <c r="I331" s="16" t="s">
        <v>13832</v>
      </c>
      <c r="J331" s="17" t="s">
        <v>14933</v>
      </c>
      <c r="K331" s="16" t="s">
        <v>16032</v>
      </c>
      <c r="L331" s="18" t="s">
        <v>17132</v>
      </c>
      <c r="M331" s="19">
        <v>1</v>
      </c>
    </row>
    <row r="332" spans="1:13" ht="24.9" customHeight="1" x14ac:dyDescent="0.3">
      <c r="A332" s="12" t="s">
        <v>3371</v>
      </c>
      <c r="B332" s="13" t="s">
        <v>3369</v>
      </c>
      <c r="C332" s="13" t="s">
        <v>3374</v>
      </c>
      <c r="D332" s="13">
        <v>1</v>
      </c>
      <c r="E332" s="14">
        <v>1E-3</v>
      </c>
      <c r="F332" s="15">
        <v>27.89</v>
      </c>
      <c r="G332" s="14">
        <v>2.84471032256335E-3</v>
      </c>
      <c r="H332" s="13">
        <v>3</v>
      </c>
      <c r="I332" s="16" t="s">
        <v>13833</v>
      </c>
      <c r="J332" s="17" t="s">
        <v>14934</v>
      </c>
      <c r="K332" s="16" t="s">
        <v>16033</v>
      </c>
      <c r="L332" s="18" t="s">
        <v>17133</v>
      </c>
      <c r="M332" s="19">
        <v>1</v>
      </c>
    </row>
    <row r="333" spans="1:13" ht="24.9" customHeight="1" x14ac:dyDescent="0.3">
      <c r="A333" s="12" t="s">
        <v>2496</v>
      </c>
      <c r="B333" s="13" t="s">
        <v>2490</v>
      </c>
      <c r="C333" s="13" t="s">
        <v>47</v>
      </c>
      <c r="D333" s="13">
        <v>1</v>
      </c>
      <c r="E333" s="14">
        <v>2E-3</v>
      </c>
      <c r="F333" s="15">
        <v>15.65</v>
      </c>
      <c r="G333" s="14">
        <v>4.7647272891363501E-2</v>
      </c>
      <c r="H333" s="13">
        <v>3</v>
      </c>
      <c r="I333" s="16" t="s">
        <v>13834</v>
      </c>
      <c r="J333" s="17" t="s">
        <v>14935</v>
      </c>
      <c r="K333" s="16" t="s">
        <v>16034</v>
      </c>
      <c r="L333" s="18" t="s">
        <v>17134</v>
      </c>
      <c r="M333" s="19">
        <v>1</v>
      </c>
    </row>
    <row r="334" spans="1:13" ht="24.9" customHeight="1" x14ac:dyDescent="0.3">
      <c r="A334" s="12" t="s">
        <v>1687</v>
      </c>
      <c r="B334" s="13" t="s">
        <v>1670</v>
      </c>
      <c r="C334" s="13" t="s">
        <v>617</v>
      </c>
      <c r="D334" s="13">
        <v>1</v>
      </c>
      <c r="E334" s="14">
        <v>0</v>
      </c>
      <c r="F334" s="15">
        <v>108.64</v>
      </c>
      <c r="G334" s="14">
        <v>1.3644888914040199E-11</v>
      </c>
      <c r="H334" s="13">
        <v>2</v>
      </c>
      <c r="I334" s="16" t="s">
        <v>13835</v>
      </c>
      <c r="J334" s="17" t="s">
        <v>14936</v>
      </c>
      <c r="K334" s="16" t="s">
        <v>16035</v>
      </c>
      <c r="L334" s="18" t="s">
        <v>17135</v>
      </c>
      <c r="M334" s="19">
        <v>1</v>
      </c>
    </row>
    <row r="335" spans="1:13" ht="24.9" customHeight="1" x14ac:dyDescent="0.3">
      <c r="A335" s="12" t="s">
        <v>5221</v>
      </c>
      <c r="B335" s="13" t="s">
        <v>5205</v>
      </c>
      <c r="C335" s="13" t="s">
        <v>617</v>
      </c>
      <c r="D335" s="13">
        <v>1</v>
      </c>
      <c r="E335" s="14">
        <v>0</v>
      </c>
      <c r="F335" s="15">
        <v>62.18</v>
      </c>
      <c r="G335" s="14">
        <v>6.0534087475391405E-7</v>
      </c>
      <c r="H335" s="13">
        <v>2</v>
      </c>
      <c r="I335" s="16" t="s">
        <v>13836</v>
      </c>
      <c r="J335" s="17" t="s">
        <v>14937</v>
      </c>
      <c r="K335" s="16" t="s">
        <v>16036</v>
      </c>
      <c r="L335" s="18" t="s">
        <v>17136</v>
      </c>
      <c r="M335" s="19">
        <v>1</v>
      </c>
    </row>
    <row r="336" spans="1:13" ht="24.9" customHeight="1" x14ac:dyDescent="0.3">
      <c r="A336" s="12" t="s">
        <v>2955</v>
      </c>
      <c r="B336" s="13" t="s">
        <v>2949</v>
      </c>
      <c r="C336" s="13" t="s">
        <v>80</v>
      </c>
      <c r="D336" s="13">
        <v>1</v>
      </c>
      <c r="E336" s="14">
        <v>2.3E-2</v>
      </c>
      <c r="F336" s="15">
        <v>26.12</v>
      </c>
      <c r="G336" s="14">
        <v>4.2760034672144499E-3</v>
      </c>
      <c r="H336" s="13">
        <v>2</v>
      </c>
      <c r="I336" s="16" t="s">
        <v>13837</v>
      </c>
      <c r="J336" s="17" t="s">
        <v>14938</v>
      </c>
      <c r="K336" s="16" t="s">
        <v>16037</v>
      </c>
      <c r="L336" s="18" t="s">
        <v>17137</v>
      </c>
      <c r="M336" s="19">
        <v>1</v>
      </c>
    </row>
    <row r="337" spans="1:13" ht="24.9" customHeight="1" x14ac:dyDescent="0.3">
      <c r="A337" s="12" t="s">
        <v>6852</v>
      </c>
      <c r="B337" s="13" t="s">
        <v>6844</v>
      </c>
      <c r="C337" s="13" t="s">
        <v>219</v>
      </c>
      <c r="D337" s="13">
        <v>1</v>
      </c>
      <c r="E337" s="14">
        <v>0</v>
      </c>
      <c r="F337" s="15">
        <v>27.79</v>
      </c>
      <c r="G337" s="14">
        <v>1.9960951804442002E-3</v>
      </c>
      <c r="H337" s="13">
        <v>2</v>
      </c>
      <c r="I337" s="16" t="s">
        <v>13838</v>
      </c>
      <c r="J337" s="17" t="s">
        <v>14939</v>
      </c>
      <c r="K337" s="16" t="s">
        <v>16038</v>
      </c>
      <c r="L337" s="18" t="s">
        <v>17138</v>
      </c>
      <c r="M337" s="19">
        <v>1</v>
      </c>
    </row>
    <row r="338" spans="1:13" ht="24.9" customHeight="1" x14ac:dyDescent="0.3">
      <c r="A338" s="12" t="s">
        <v>2268</v>
      </c>
      <c r="B338" s="13" t="s">
        <v>2253</v>
      </c>
      <c r="C338" s="13" t="s">
        <v>425</v>
      </c>
      <c r="D338" s="13">
        <v>1</v>
      </c>
      <c r="E338" s="14">
        <v>0</v>
      </c>
      <c r="F338" s="15">
        <v>56.92</v>
      </c>
      <c r="G338" s="14">
        <v>2.0323570109362199E-6</v>
      </c>
      <c r="H338" s="13">
        <v>2</v>
      </c>
      <c r="I338" s="16" t="s">
        <v>13839</v>
      </c>
      <c r="J338" s="17" t="s">
        <v>14940</v>
      </c>
      <c r="K338" s="16" t="s">
        <v>16039</v>
      </c>
      <c r="L338" s="18" t="s">
        <v>17139</v>
      </c>
      <c r="M338" s="19">
        <v>1</v>
      </c>
    </row>
    <row r="339" spans="1:13" ht="24.9" customHeight="1" x14ac:dyDescent="0.3">
      <c r="A339" s="12" t="s">
        <v>5450</v>
      </c>
      <c r="B339" s="13" t="s">
        <v>5449</v>
      </c>
      <c r="C339" s="13" t="s">
        <v>526</v>
      </c>
      <c r="D339" s="13">
        <v>1</v>
      </c>
      <c r="E339" s="14">
        <v>1E-3</v>
      </c>
      <c r="F339" s="15">
        <v>38.36</v>
      </c>
      <c r="G339" s="14">
        <v>2.6258656684956299E-4</v>
      </c>
      <c r="H339" s="13">
        <v>2</v>
      </c>
      <c r="I339" s="16" t="s">
        <v>13840</v>
      </c>
      <c r="J339" s="17" t="s">
        <v>14941</v>
      </c>
      <c r="K339" s="16" t="s">
        <v>16040</v>
      </c>
      <c r="L339" s="18" t="s">
        <v>17140</v>
      </c>
      <c r="M339" s="19">
        <v>1</v>
      </c>
    </row>
    <row r="340" spans="1:13" ht="24.9" customHeight="1" x14ac:dyDescent="0.3">
      <c r="A340" s="12" t="s">
        <v>97</v>
      </c>
      <c r="B340" s="13" t="s">
        <v>95</v>
      </c>
      <c r="C340" s="13" t="s">
        <v>103</v>
      </c>
      <c r="D340" s="13">
        <v>1</v>
      </c>
      <c r="E340" s="14">
        <v>1E-3</v>
      </c>
      <c r="F340" s="15">
        <v>19.27</v>
      </c>
      <c r="G340" s="14">
        <v>1.18023911659029E-2</v>
      </c>
      <c r="H340" s="13">
        <v>2</v>
      </c>
      <c r="I340" s="16" t="s">
        <v>13841</v>
      </c>
      <c r="J340" s="17" t="s">
        <v>14942</v>
      </c>
      <c r="K340" s="16" t="s">
        <v>16041</v>
      </c>
      <c r="L340" s="18" t="s">
        <v>17141</v>
      </c>
      <c r="M340" s="19">
        <v>1</v>
      </c>
    </row>
    <row r="341" spans="1:13" ht="24.9" customHeight="1" x14ac:dyDescent="0.3">
      <c r="A341" s="12" t="s">
        <v>6039</v>
      </c>
      <c r="B341" s="13" t="s">
        <v>6028</v>
      </c>
      <c r="C341" s="13" t="s">
        <v>80</v>
      </c>
      <c r="D341" s="13">
        <v>1</v>
      </c>
      <c r="E341" s="14">
        <v>0</v>
      </c>
      <c r="F341" s="15">
        <v>33.1</v>
      </c>
      <c r="G341" s="14">
        <v>1.102002343579E-3</v>
      </c>
      <c r="H341" s="13">
        <v>2</v>
      </c>
      <c r="I341" s="16" t="s">
        <v>13842</v>
      </c>
      <c r="J341" s="17" t="s">
        <v>14943</v>
      </c>
      <c r="K341" s="16" t="s">
        <v>16042</v>
      </c>
      <c r="L341" s="18" t="s">
        <v>17142</v>
      </c>
      <c r="M341" s="19">
        <v>1</v>
      </c>
    </row>
    <row r="342" spans="1:13" ht="24.9" customHeight="1" x14ac:dyDescent="0.3">
      <c r="A342" s="12" t="s">
        <v>4298</v>
      </c>
      <c r="B342" s="13" t="s">
        <v>4296</v>
      </c>
      <c r="C342" s="13" t="s">
        <v>617</v>
      </c>
      <c r="D342" s="13">
        <v>1</v>
      </c>
      <c r="E342" s="14">
        <v>0</v>
      </c>
      <c r="F342" s="15">
        <v>51.67</v>
      </c>
      <c r="G342" s="14">
        <v>7.1480782662842896E-6</v>
      </c>
      <c r="H342" s="13">
        <v>2</v>
      </c>
      <c r="I342" s="16" t="s">
        <v>13843</v>
      </c>
      <c r="J342" s="17" t="s">
        <v>14944</v>
      </c>
      <c r="K342" s="16" t="s">
        <v>16043</v>
      </c>
      <c r="L342" s="18" t="s">
        <v>17143</v>
      </c>
      <c r="M342" s="19">
        <v>1</v>
      </c>
    </row>
    <row r="343" spans="1:13" ht="24.9" customHeight="1" x14ac:dyDescent="0.3">
      <c r="A343" s="12" t="s">
        <v>6196</v>
      </c>
      <c r="B343" s="13" t="s">
        <v>6195</v>
      </c>
      <c r="C343" s="13" t="s">
        <v>720</v>
      </c>
      <c r="D343" s="13">
        <v>1</v>
      </c>
      <c r="E343" s="14">
        <v>0</v>
      </c>
      <c r="F343" s="15">
        <v>84.47</v>
      </c>
      <c r="G343" s="14">
        <v>5.7163654104308703E-9</v>
      </c>
      <c r="H343" s="13">
        <v>2</v>
      </c>
      <c r="I343" s="16" t="s">
        <v>13844</v>
      </c>
      <c r="J343" s="17" t="s">
        <v>14945</v>
      </c>
      <c r="K343" s="16" t="s">
        <v>16044</v>
      </c>
      <c r="L343" s="18" t="s">
        <v>17144</v>
      </c>
      <c r="M343" s="19">
        <v>1</v>
      </c>
    </row>
    <row r="344" spans="1:13" ht="24.9" customHeight="1" x14ac:dyDescent="0.3">
      <c r="A344" s="12" t="s">
        <v>3544</v>
      </c>
      <c r="B344" s="13" t="s">
        <v>3543</v>
      </c>
      <c r="C344" s="13" t="s">
        <v>3547</v>
      </c>
      <c r="D344" s="13">
        <v>1</v>
      </c>
      <c r="E344" s="14">
        <v>0</v>
      </c>
      <c r="F344" s="15">
        <v>18.829999999999998</v>
      </c>
      <c r="G344" s="14">
        <v>2.16015017294902E-2</v>
      </c>
      <c r="H344" s="13">
        <v>3</v>
      </c>
      <c r="I344" s="16" t="s">
        <v>13845</v>
      </c>
      <c r="J344" s="17" t="s">
        <v>14946</v>
      </c>
      <c r="K344" s="16" t="s">
        <v>16045</v>
      </c>
      <c r="L344" s="18" t="s">
        <v>17145</v>
      </c>
      <c r="M344" s="19">
        <v>1</v>
      </c>
    </row>
    <row r="345" spans="1:13" ht="24.9" customHeight="1" x14ac:dyDescent="0.3">
      <c r="A345" s="12" t="s">
        <v>6070</v>
      </c>
      <c r="B345" s="13" t="s">
        <v>6043</v>
      </c>
      <c r="C345" s="13" t="s">
        <v>244</v>
      </c>
      <c r="D345" s="13">
        <v>1</v>
      </c>
      <c r="E345" s="14">
        <v>0</v>
      </c>
      <c r="F345" s="15">
        <v>43.24</v>
      </c>
      <c r="G345" s="14">
        <v>4.7311858068289601E-5</v>
      </c>
      <c r="H345" s="13">
        <v>2</v>
      </c>
      <c r="I345" s="16" t="s">
        <v>13846</v>
      </c>
      <c r="J345" s="17" t="s">
        <v>14947</v>
      </c>
      <c r="K345" s="16" t="s">
        <v>16046</v>
      </c>
      <c r="L345" s="18" t="s">
        <v>17146</v>
      </c>
      <c r="M345" s="19">
        <v>1</v>
      </c>
    </row>
    <row r="346" spans="1:13" ht="24.9" customHeight="1" x14ac:dyDescent="0.3">
      <c r="A346" s="12" t="s">
        <v>5742</v>
      </c>
      <c r="B346" s="13" t="s">
        <v>5740</v>
      </c>
      <c r="C346" s="13" t="s">
        <v>244</v>
      </c>
      <c r="D346" s="13">
        <v>1</v>
      </c>
      <c r="E346" s="14">
        <v>0</v>
      </c>
      <c r="F346" s="15">
        <v>20.88</v>
      </c>
      <c r="G346" s="14">
        <v>8.1658237135859308E-3</v>
      </c>
      <c r="H346" s="13">
        <v>2</v>
      </c>
      <c r="I346" s="16" t="s">
        <v>13847</v>
      </c>
      <c r="J346" s="17" t="s">
        <v>14948</v>
      </c>
      <c r="K346" s="16" t="s">
        <v>16047</v>
      </c>
      <c r="L346" s="18" t="s">
        <v>17147</v>
      </c>
      <c r="M346" s="19">
        <v>1</v>
      </c>
    </row>
    <row r="347" spans="1:13" ht="24.9" customHeight="1" x14ac:dyDescent="0.3">
      <c r="A347" s="12" t="s">
        <v>4172</v>
      </c>
      <c r="B347" s="13" t="s">
        <v>4159</v>
      </c>
      <c r="C347" s="13" t="s">
        <v>720</v>
      </c>
      <c r="D347" s="13">
        <v>1</v>
      </c>
      <c r="E347" s="14">
        <v>0</v>
      </c>
      <c r="F347" s="15">
        <v>43.32</v>
      </c>
      <c r="G347" s="14">
        <v>4.6448319338996801E-5</v>
      </c>
      <c r="H347" s="13">
        <v>2</v>
      </c>
      <c r="I347" s="16" t="s">
        <v>13848</v>
      </c>
      <c r="J347" s="17" t="s">
        <v>14949</v>
      </c>
      <c r="K347" s="16" t="s">
        <v>16048</v>
      </c>
      <c r="L347" s="18" t="s">
        <v>17148</v>
      </c>
      <c r="M347" s="19">
        <v>1</v>
      </c>
    </row>
    <row r="348" spans="1:13" ht="24.9" customHeight="1" x14ac:dyDescent="0.3">
      <c r="A348" s="12" t="s">
        <v>4217</v>
      </c>
      <c r="B348" s="13" t="s">
        <v>4215</v>
      </c>
      <c r="C348" s="13" t="s">
        <v>29</v>
      </c>
      <c r="D348" s="13">
        <v>1</v>
      </c>
      <c r="E348" s="14">
        <v>0</v>
      </c>
      <c r="F348" s="15">
        <v>40.1</v>
      </c>
      <c r="G348" s="14">
        <v>1.5635795535292999E-4</v>
      </c>
      <c r="H348" s="13">
        <v>2</v>
      </c>
      <c r="I348" s="16" t="s">
        <v>13849</v>
      </c>
      <c r="J348" s="17" t="s">
        <v>14950</v>
      </c>
      <c r="K348" s="16" t="s">
        <v>16049</v>
      </c>
      <c r="L348" s="18" t="s">
        <v>17149</v>
      </c>
      <c r="M348" s="19">
        <v>1</v>
      </c>
    </row>
    <row r="349" spans="1:13" ht="24.9" customHeight="1" x14ac:dyDescent="0.3">
      <c r="A349" s="12" t="s">
        <v>5215</v>
      </c>
      <c r="B349" s="13" t="s">
        <v>5205</v>
      </c>
      <c r="C349" s="13" t="s">
        <v>80</v>
      </c>
      <c r="D349" s="13">
        <v>1</v>
      </c>
      <c r="E349" s="14">
        <v>0</v>
      </c>
      <c r="F349" s="15">
        <v>30.4</v>
      </c>
      <c r="G349" s="14">
        <v>1.0032119232915001E-3</v>
      </c>
      <c r="H349" s="13">
        <v>3</v>
      </c>
      <c r="I349" s="16" t="s">
        <v>13850</v>
      </c>
      <c r="J349" s="17" t="s">
        <v>14951</v>
      </c>
      <c r="K349" s="16" t="s">
        <v>16050</v>
      </c>
      <c r="L349" s="18" t="s">
        <v>17150</v>
      </c>
      <c r="M349" s="19">
        <v>1</v>
      </c>
    </row>
    <row r="350" spans="1:13" ht="24.9" customHeight="1" x14ac:dyDescent="0.3">
      <c r="A350" s="12" t="s">
        <v>3979</v>
      </c>
      <c r="B350" s="13" t="s">
        <v>3969</v>
      </c>
      <c r="C350" s="13" t="s">
        <v>526</v>
      </c>
      <c r="D350" s="13">
        <v>1</v>
      </c>
      <c r="E350" s="14">
        <v>0</v>
      </c>
      <c r="F350" s="15">
        <v>45.16</v>
      </c>
      <c r="G350" s="14">
        <v>3.8098687370349801E-5</v>
      </c>
      <c r="H350" s="13">
        <v>2</v>
      </c>
      <c r="I350" s="16" t="s">
        <v>13851</v>
      </c>
      <c r="J350" s="17" t="s">
        <v>14952</v>
      </c>
      <c r="K350" s="16" t="s">
        <v>16051</v>
      </c>
      <c r="L350" s="18" t="s">
        <v>17151</v>
      </c>
      <c r="M350" s="19">
        <v>1</v>
      </c>
    </row>
    <row r="351" spans="1:13" ht="24.9" customHeight="1" x14ac:dyDescent="0.3">
      <c r="A351" s="12" t="s">
        <v>3629</v>
      </c>
      <c r="B351" s="13" t="s">
        <v>3628</v>
      </c>
      <c r="C351" s="13" t="s">
        <v>47</v>
      </c>
      <c r="D351" s="13">
        <v>1</v>
      </c>
      <c r="E351" s="14">
        <v>0</v>
      </c>
      <c r="F351" s="15">
        <v>44.69</v>
      </c>
      <c r="G351" s="14">
        <v>3.3882075380533797E-5</v>
      </c>
      <c r="H351" s="13">
        <v>2</v>
      </c>
      <c r="I351" s="16" t="s">
        <v>13852</v>
      </c>
      <c r="J351" s="17" t="s">
        <v>14953</v>
      </c>
      <c r="K351" s="16" t="s">
        <v>16052</v>
      </c>
      <c r="L351" s="18" t="s">
        <v>17152</v>
      </c>
      <c r="M351" s="19">
        <v>1</v>
      </c>
    </row>
    <row r="352" spans="1:13" ht="24.9" customHeight="1" x14ac:dyDescent="0.3">
      <c r="A352" s="12" t="s">
        <v>3201</v>
      </c>
      <c r="B352" s="13" t="s">
        <v>3199</v>
      </c>
      <c r="C352" s="13" t="s">
        <v>29</v>
      </c>
      <c r="D352" s="13">
        <v>1</v>
      </c>
      <c r="E352" s="14">
        <v>8.0000000000000002E-3</v>
      </c>
      <c r="F352" s="15">
        <v>20.98</v>
      </c>
      <c r="G352" s="14">
        <v>1.23689176526536E-2</v>
      </c>
      <c r="H352" s="13">
        <v>2</v>
      </c>
      <c r="I352" s="16" t="s">
        <v>13853</v>
      </c>
      <c r="J352" s="17" t="s">
        <v>14954</v>
      </c>
      <c r="K352" s="16" t="s">
        <v>16053</v>
      </c>
      <c r="L352" s="18" t="s">
        <v>17153</v>
      </c>
      <c r="M352" s="19">
        <v>1</v>
      </c>
    </row>
    <row r="353" spans="1:13" ht="24.9" customHeight="1" x14ac:dyDescent="0.3">
      <c r="A353" s="12" t="s">
        <v>1880</v>
      </c>
      <c r="B353" s="13" t="s">
        <v>1879</v>
      </c>
      <c r="C353" s="13" t="s">
        <v>103</v>
      </c>
      <c r="D353" s="13">
        <v>1</v>
      </c>
      <c r="E353" s="14">
        <v>0</v>
      </c>
      <c r="F353" s="15">
        <v>60.35</v>
      </c>
      <c r="G353" s="14">
        <v>1.52224285480536E-6</v>
      </c>
      <c r="H353" s="13">
        <v>2</v>
      </c>
      <c r="I353" s="16" t="s">
        <v>13854</v>
      </c>
      <c r="J353" s="17" t="s">
        <v>14955</v>
      </c>
      <c r="K353" s="16" t="s">
        <v>16054</v>
      </c>
      <c r="L353" s="18" t="s">
        <v>17154</v>
      </c>
      <c r="M353" s="19">
        <v>1</v>
      </c>
    </row>
    <row r="354" spans="1:13" ht="24.9" customHeight="1" x14ac:dyDescent="0.3">
      <c r="A354" s="12" t="s">
        <v>3635</v>
      </c>
      <c r="B354" s="13" t="s">
        <v>3634</v>
      </c>
      <c r="C354" s="13" t="s">
        <v>142</v>
      </c>
      <c r="D354" s="13">
        <v>1</v>
      </c>
      <c r="E354" s="14">
        <v>2E-3</v>
      </c>
      <c r="F354" s="15">
        <v>28.79</v>
      </c>
      <c r="G354" s="14">
        <v>1.84981388786121E-3</v>
      </c>
      <c r="H354" s="13">
        <v>2</v>
      </c>
      <c r="I354" s="16" t="s">
        <v>13855</v>
      </c>
      <c r="J354" s="17" t="s">
        <v>14956</v>
      </c>
      <c r="K354" s="16" t="s">
        <v>16055</v>
      </c>
      <c r="L354" s="18" t="s">
        <v>17155</v>
      </c>
      <c r="M354" s="19">
        <v>1</v>
      </c>
    </row>
    <row r="355" spans="1:13" ht="24.9" customHeight="1" x14ac:dyDescent="0.3">
      <c r="A355" s="12" t="s">
        <v>2515</v>
      </c>
      <c r="B355" s="13" t="s">
        <v>2514</v>
      </c>
      <c r="C355" s="13" t="s">
        <v>501</v>
      </c>
      <c r="D355" s="13">
        <v>1</v>
      </c>
      <c r="E355" s="14">
        <v>0</v>
      </c>
      <c r="F355" s="15">
        <v>19.829999999999998</v>
      </c>
      <c r="G355" s="14">
        <v>2.0798403316581199E-2</v>
      </c>
      <c r="H355" s="13">
        <v>3</v>
      </c>
      <c r="I355" s="16" t="s">
        <v>13856</v>
      </c>
      <c r="J355" s="17" t="s">
        <v>14957</v>
      </c>
      <c r="K355" s="16" t="s">
        <v>16056</v>
      </c>
      <c r="L355" s="18" t="s">
        <v>17156</v>
      </c>
      <c r="M355" s="19">
        <v>1</v>
      </c>
    </row>
    <row r="356" spans="1:13" ht="24.9" customHeight="1" x14ac:dyDescent="0.3">
      <c r="A356" s="12" t="s">
        <v>1613</v>
      </c>
      <c r="B356" s="13" t="s">
        <v>1597</v>
      </c>
      <c r="C356" s="13" t="s">
        <v>103</v>
      </c>
      <c r="D356" s="13">
        <v>1</v>
      </c>
      <c r="E356" s="14">
        <v>0</v>
      </c>
      <c r="F356" s="15">
        <v>27.19</v>
      </c>
      <c r="G356" s="14">
        <v>1.90985325856624E-3</v>
      </c>
      <c r="H356" s="13">
        <v>2</v>
      </c>
      <c r="I356" s="16" t="s">
        <v>13857</v>
      </c>
      <c r="J356" s="17" t="s">
        <v>14958</v>
      </c>
      <c r="K356" s="16" t="s">
        <v>16057</v>
      </c>
      <c r="L356" s="18" t="s">
        <v>17157</v>
      </c>
      <c r="M356" s="19">
        <v>1</v>
      </c>
    </row>
    <row r="357" spans="1:13" ht="24.9" customHeight="1" x14ac:dyDescent="0.3">
      <c r="A357" s="12" t="s">
        <v>685</v>
      </c>
      <c r="B357" s="13" t="s">
        <v>674</v>
      </c>
      <c r="C357" s="13" t="s">
        <v>501</v>
      </c>
      <c r="D357" s="13">
        <v>1</v>
      </c>
      <c r="E357" s="14">
        <v>0</v>
      </c>
      <c r="F357" s="15">
        <v>22.8</v>
      </c>
      <c r="G357" s="14">
        <v>8.9217268242461293E-3</v>
      </c>
      <c r="H357" s="13">
        <v>3</v>
      </c>
      <c r="I357" s="16" t="s">
        <v>13858</v>
      </c>
      <c r="J357" s="17" t="s">
        <v>14959</v>
      </c>
      <c r="K357" s="16" t="s">
        <v>16058</v>
      </c>
      <c r="L357" s="18" t="s">
        <v>17158</v>
      </c>
      <c r="M357" s="19">
        <v>1</v>
      </c>
    </row>
    <row r="358" spans="1:13" ht="24.9" customHeight="1" x14ac:dyDescent="0.3">
      <c r="A358" s="12" t="s">
        <v>2888</v>
      </c>
      <c r="B358" s="13" t="s">
        <v>2869</v>
      </c>
      <c r="C358" s="13" t="s">
        <v>47</v>
      </c>
      <c r="D358" s="13">
        <v>1</v>
      </c>
      <c r="E358" s="14">
        <v>0</v>
      </c>
      <c r="F358" s="15">
        <v>50.81</v>
      </c>
      <c r="G358" s="14">
        <v>8.2985076751442203E-6</v>
      </c>
      <c r="H358" s="13">
        <v>2</v>
      </c>
      <c r="I358" s="16" t="s">
        <v>13859</v>
      </c>
      <c r="J358" s="17" t="s">
        <v>14960</v>
      </c>
      <c r="K358" s="16" t="s">
        <v>16059</v>
      </c>
      <c r="L358" s="18" t="s">
        <v>17159</v>
      </c>
      <c r="M358" s="19">
        <v>1</v>
      </c>
    </row>
    <row r="359" spans="1:13" ht="24.9" customHeight="1" x14ac:dyDescent="0.3">
      <c r="A359" s="12" t="s">
        <v>5229</v>
      </c>
      <c r="B359" s="13" t="s">
        <v>5227</v>
      </c>
      <c r="C359" s="13" t="s">
        <v>103</v>
      </c>
      <c r="D359" s="13">
        <v>1</v>
      </c>
      <c r="E359" s="14">
        <v>0</v>
      </c>
      <c r="F359" s="15">
        <v>31.23</v>
      </c>
      <c r="G359" s="14">
        <v>7.9102334192040298E-4</v>
      </c>
      <c r="H359" s="13">
        <v>2</v>
      </c>
      <c r="I359" s="16" t="s">
        <v>13860</v>
      </c>
      <c r="J359" s="17" t="s">
        <v>14961</v>
      </c>
      <c r="K359" s="16" t="s">
        <v>16060</v>
      </c>
      <c r="L359" s="18" t="s">
        <v>17160</v>
      </c>
      <c r="M359" s="19">
        <v>1</v>
      </c>
    </row>
    <row r="360" spans="1:13" ht="24.9" customHeight="1" x14ac:dyDescent="0.3">
      <c r="A360" s="12" t="s">
        <v>4063</v>
      </c>
      <c r="B360" s="13" t="s">
        <v>4057</v>
      </c>
      <c r="C360" s="13" t="s">
        <v>103</v>
      </c>
      <c r="D360" s="13">
        <v>1</v>
      </c>
      <c r="E360" s="14">
        <v>0</v>
      </c>
      <c r="F360" s="15">
        <v>52.89</v>
      </c>
      <c r="G360" s="14">
        <v>5.1282596312570401E-6</v>
      </c>
      <c r="H360" s="13">
        <v>2</v>
      </c>
      <c r="I360" s="16" t="s">
        <v>13861</v>
      </c>
      <c r="J360" s="17" t="s">
        <v>14962</v>
      </c>
      <c r="K360" s="16" t="s">
        <v>16061</v>
      </c>
      <c r="L360" s="18" t="s">
        <v>17161</v>
      </c>
      <c r="M360" s="19">
        <v>1</v>
      </c>
    </row>
    <row r="361" spans="1:13" ht="24.9" customHeight="1" x14ac:dyDescent="0.3">
      <c r="A361" s="12" t="s">
        <v>6378</v>
      </c>
      <c r="B361" s="13" t="s">
        <v>6369</v>
      </c>
      <c r="C361" s="13" t="s">
        <v>103</v>
      </c>
      <c r="D361" s="13">
        <v>1</v>
      </c>
      <c r="E361" s="14">
        <v>8.0000000000000002E-3</v>
      </c>
      <c r="F361" s="15">
        <v>20.36</v>
      </c>
      <c r="G361" s="14">
        <v>2.0249890578569799E-2</v>
      </c>
      <c r="H361" s="13">
        <v>2</v>
      </c>
      <c r="I361" s="16" t="s">
        <v>13862</v>
      </c>
      <c r="J361" s="17" t="s">
        <v>14963</v>
      </c>
      <c r="K361" s="16" t="s">
        <v>16062</v>
      </c>
      <c r="L361" s="18" t="s">
        <v>17162</v>
      </c>
      <c r="M361" s="19">
        <v>1</v>
      </c>
    </row>
    <row r="362" spans="1:13" ht="24.9" customHeight="1" x14ac:dyDescent="0.3">
      <c r="A362" s="12" t="s">
        <v>6657</v>
      </c>
      <c r="B362" s="13" t="s">
        <v>6646</v>
      </c>
      <c r="C362" s="13" t="s">
        <v>142</v>
      </c>
      <c r="D362" s="13">
        <v>1</v>
      </c>
      <c r="E362" s="14">
        <v>0</v>
      </c>
      <c r="F362" s="15">
        <v>56.29</v>
      </c>
      <c r="G362" s="14">
        <v>4.9342289237814397E-6</v>
      </c>
      <c r="H362" s="13">
        <v>2</v>
      </c>
      <c r="I362" s="16" t="s">
        <v>13863</v>
      </c>
      <c r="J362" s="17" t="s">
        <v>14964</v>
      </c>
      <c r="K362" s="16" t="s">
        <v>16063</v>
      </c>
      <c r="L362" s="18" t="s">
        <v>17163</v>
      </c>
      <c r="M362" s="19">
        <v>1</v>
      </c>
    </row>
    <row r="363" spans="1:13" ht="24.9" customHeight="1" x14ac:dyDescent="0.3">
      <c r="A363" s="12" t="s">
        <v>2021</v>
      </c>
      <c r="B363" s="13" t="s">
        <v>2002</v>
      </c>
      <c r="C363" s="13" t="s">
        <v>103</v>
      </c>
      <c r="D363" s="13">
        <v>1</v>
      </c>
      <c r="E363" s="14">
        <v>0</v>
      </c>
      <c r="F363" s="15">
        <v>60.89</v>
      </c>
      <c r="G363" s="14">
        <v>1.0183803550260499E-6</v>
      </c>
      <c r="H363" s="13">
        <v>2</v>
      </c>
      <c r="I363" s="16" t="s">
        <v>13864</v>
      </c>
      <c r="J363" s="17" t="s">
        <v>14965</v>
      </c>
      <c r="K363" s="16" t="s">
        <v>16064</v>
      </c>
      <c r="L363" s="18" t="s">
        <v>17164</v>
      </c>
      <c r="M363" s="19">
        <v>1</v>
      </c>
    </row>
    <row r="364" spans="1:13" ht="24.9" customHeight="1" x14ac:dyDescent="0.3">
      <c r="A364" s="12" t="s">
        <v>2886</v>
      </c>
      <c r="B364" s="13" t="s">
        <v>2869</v>
      </c>
      <c r="C364" s="13" t="s">
        <v>564</v>
      </c>
      <c r="D364" s="13">
        <v>1</v>
      </c>
      <c r="E364" s="14">
        <v>0</v>
      </c>
      <c r="F364" s="15">
        <v>43.55</v>
      </c>
      <c r="G364" s="14">
        <v>7.7274828286829795E-5</v>
      </c>
      <c r="H364" s="13">
        <v>3</v>
      </c>
      <c r="I364" s="16" t="s">
        <v>13865</v>
      </c>
      <c r="J364" s="17" t="s">
        <v>14966</v>
      </c>
      <c r="K364" s="16" t="s">
        <v>16065</v>
      </c>
      <c r="L364" s="18" t="s">
        <v>17165</v>
      </c>
      <c r="M364" s="19">
        <v>1</v>
      </c>
    </row>
    <row r="365" spans="1:13" ht="24.9" customHeight="1" x14ac:dyDescent="0.3">
      <c r="A365" s="12" t="s">
        <v>2884</v>
      </c>
      <c r="B365" s="13" t="s">
        <v>2869</v>
      </c>
      <c r="C365" s="13" t="s">
        <v>103</v>
      </c>
      <c r="D365" s="13">
        <v>1</v>
      </c>
      <c r="E365" s="14">
        <v>0</v>
      </c>
      <c r="F365" s="15">
        <v>51</v>
      </c>
      <c r="G365" s="14">
        <v>7.4125900000000001E-6</v>
      </c>
      <c r="H365" s="13">
        <v>2</v>
      </c>
      <c r="I365" s="16" t="s">
        <v>13866</v>
      </c>
      <c r="J365" s="17" t="s">
        <v>14967</v>
      </c>
      <c r="K365" s="16" t="s">
        <v>16066</v>
      </c>
      <c r="L365" s="18" t="s">
        <v>17166</v>
      </c>
      <c r="M365" s="19">
        <v>1</v>
      </c>
    </row>
    <row r="366" spans="1:13" ht="24.9" customHeight="1" x14ac:dyDescent="0.3">
      <c r="A366" s="12" t="s">
        <v>3729</v>
      </c>
      <c r="B366" s="13" t="s">
        <v>3727</v>
      </c>
      <c r="C366" s="13" t="s">
        <v>617</v>
      </c>
      <c r="D366" s="13">
        <v>1</v>
      </c>
      <c r="E366" s="14">
        <v>0</v>
      </c>
      <c r="F366" s="15">
        <v>56.89</v>
      </c>
      <c r="G366" s="14">
        <v>2.6603780277420801E-6</v>
      </c>
      <c r="H366" s="13">
        <v>2</v>
      </c>
      <c r="I366" s="16" t="s">
        <v>13867</v>
      </c>
      <c r="J366" s="17" t="s">
        <v>14968</v>
      </c>
      <c r="K366" s="16" t="s">
        <v>16067</v>
      </c>
      <c r="L366" s="18" t="s">
        <v>17167</v>
      </c>
      <c r="M366" s="19">
        <v>1</v>
      </c>
    </row>
    <row r="367" spans="1:13" ht="24.9" customHeight="1" x14ac:dyDescent="0.3">
      <c r="A367" s="12" t="s">
        <v>3814</v>
      </c>
      <c r="B367" s="13" t="s">
        <v>3813</v>
      </c>
      <c r="C367" s="13" t="s">
        <v>80</v>
      </c>
      <c r="D367" s="13">
        <v>1</v>
      </c>
      <c r="E367" s="14">
        <v>2E-3</v>
      </c>
      <c r="F367" s="15">
        <v>21.21</v>
      </c>
      <c r="G367" s="14">
        <v>7.5504007708207402E-3</v>
      </c>
      <c r="H367" s="13">
        <v>2</v>
      </c>
      <c r="I367" s="16" t="s">
        <v>13868</v>
      </c>
      <c r="J367" s="17" t="s">
        <v>14969</v>
      </c>
      <c r="K367" s="16" t="s">
        <v>16068</v>
      </c>
      <c r="L367" s="18" t="s">
        <v>17168</v>
      </c>
      <c r="M367" s="19">
        <v>1</v>
      </c>
    </row>
    <row r="368" spans="1:13" ht="24.9" customHeight="1" x14ac:dyDescent="0.3">
      <c r="A368" s="12" t="s">
        <v>2266</v>
      </c>
      <c r="B368" s="13" t="s">
        <v>2253</v>
      </c>
      <c r="C368" s="13" t="s">
        <v>425</v>
      </c>
      <c r="D368" s="13">
        <v>1</v>
      </c>
      <c r="E368" s="14">
        <v>0</v>
      </c>
      <c r="F368" s="15">
        <v>78.47</v>
      </c>
      <c r="G368" s="14">
        <v>1.84902742325967E-8</v>
      </c>
      <c r="H368" s="13">
        <v>2</v>
      </c>
      <c r="I368" s="16" t="s">
        <v>13869</v>
      </c>
      <c r="J368" s="17" t="s">
        <v>14970</v>
      </c>
      <c r="K368" s="16" t="s">
        <v>16069</v>
      </c>
      <c r="L368" s="18" t="s">
        <v>17169</v>
      </c>
      <c r="M368" s="19">
        <v>1</v>
      </c>
    </row>
    <row r="369" spans="1:13" ht="24.9" customHeight="1" x14ac:dyDescent="0.3">
      <c r="A369" s="12" t="s">
        <v>497</v>
      </c>
      <c r="B369" s="13" t="s">
        <v>495</v>
      </c>
      <c r="C369" s="13" t="s">
        <v>501</v>
      </c>
      <c r="D369" s="13">
        <v>1</v>
      </c>
      <c r="E369" s="14">
        <v>1E-3</v>
      </c>
      <c r="F369" s="15">
        <v>32.909999999999997</v>
      </c>
      <c r="G369" s="14">
        <v>9.7219548752658499E-4</v>
      </c>
      <c r="H369" s="13">
        <v>2</v>
      </c>
      <c r="I369" s="16" t="s">
        <v>13870</v>
      </c>
      <c r="J369" s="17" t="s">
        <v>14971</v>
      </c>
      <c r="K369" s="16" t="s">
        <v>16070</v>
      </c>
      <c r="L369" s="18" t="s">
        <v>17170</v>
      </c>
      <c r="M369" s="19">
        <v>1</v>
      </c>
    </row>
    <row r="370" spans="1:13" ht="24.9" customHeight="1" x14ac:dyDescent="0.3">
      <c r="A370" s="12" t="s">
        <v>1490</v>
      </c>
      <c r="B370" s="13" t="s">
        <v>1488</v>
      </c>
      <c r="C370" s="13" t="s">
        <v>304</v>
      </c>
      <c r="D370" s="13">
        <v>1</v>
      </c>
      <c r="E370" s="14">
        <v>0</v>
      </c>
      <c r="F370" s="15">
        <v>64.64</v>
      </c>
      <c r="G370" s="14">
        <v>6.1840430621977396E-7</v>
      </c>
      <c r="H370" s="13">
        <v>2</v>
      </c>
      <c r="I370" s="16" t="s">
        <v>13871</v>
      </c>
      <c r="J370" s="17" t="s">
        <v>14972</v>
      </c>
      <c r="K370" s="16" t="s">
        <v>16071</v>
      </c>
      <c r="L370" s="18" t="s">
        <v>17171</v>
      </c>
      <c r="M370" s="19">
        <v>1</v>
      </c>
    </row>
    <row r="371" spans="1:13" ht="24.9" customHeight="1" x14ac:dyDescent="0.3">
      <c r="A371" s="12" t="s">
        <v>6169</v>
      </c>
      <c r="B371" s="13" t="s">
        <v>6153</v>
      </c>
      <c r="C371" s="13" t="s">
        <v>526</v>
      </c>
      <c r="D371" s="13">
        <v>1</v>
      </c>
      <c r="E371" s="14">
        <v>0</v>
      </c>
      <c r="F371" s="15">
        <v>34.25</v>
      </c>
      <c r="G371" s="14">
        <v>1.05234473200764E-3</v>
      </c>
      <c r="H371" s="13">
        <v>2</v>
      </c>
      <c r="I371" s="16" t="s">
        <v>13872</v>
      </c>
      <c r="J371" s="17" t="s">
        <v>14973</v>
      </c>
      <c r="K371" s="16" t="s">
        <v>16072</v>
      </c>
      <c r="L371" s="18" t="s">
        <v>17172</v>
      </c>
      <c r="M371" s="19">
        <v>1</v>
      </c>
    </row>
    <row r="372" spans="1:13" ht="24.9" customHeight="1" x14ac:dyDescent="0.3">
      <c r="A372" s="12" t="s">
        <v>1030</v>
      </c>
      <c r="B372" s="13" t="s">
        <v>1019</v>
      </c>
      <c r="C372" s="13" t="s">
        <v>720</v>
      </c>
      <c r="D372" s="13">
        <v>1</v>
      </c>
      <c r="E372" s="14">
        <v>0</v>
      </c>
      <c r="F372" s="15">
        <v>25.98</v>
      </c>
      <c r="G372" s="14">
        <v>4.28991731321698E-3</v>
      </c>
      <c r="H372" s="13">
        <v>2</v>
      </c>
      <c r="I372" s="16" t="s">
        <v>13873</v>
      </c>
      <c r="J372" s="17" t="s">
        <v>14974</v>
      </c>
      <c r="K372" s="16" t="s">
        <v>16073</v>
      </c>
      <c r="L372" s="18" t="s">
        <v>17173</v>
      </c>
      <c r="M372" s="19">
        <v>1</v>
      </c>
    </row>
    <row r="373" spans="1:13" ht="24.9" customHeight="1" x14ac:dyDescent="0.3">
      <c r="A373" s="12" t="s">
        <v>433</v>
      </c>
      <c r="B373" s="13" t="s">
        <v>419</v>
      </c>
      <c r="C373" s="13" t="s">
        <v>29</v>
      </c>
      <c r="D373" s="13">
        <v>1</v>
      </c>
      <c r="E373" s="14">
        <v>0</v>
      </c>
      <c r="F373" s="15">
        <v>76.81</v>
      </c>
      <c r="G373" s="14">
        <v>4.48165539865917E-8</v>
      </c>
      <c r="H373" s="13">
        <v>2</v>
      </c>
      <c r="I373" s="16" t="s">
        <v>13874</v>
      </c>
      <c r="J373" s="17" t="s">
        <v>14975</v>
      </c>
      <c r="K373" s="16" t="s">
        <v>16074</v>
      </c>
      <c r="L373" s="18" t="s">
        <v>17174</v>
      </c>
      <c r="M373" s="19">
        <v>1</v>
      </c>
    </row>
    <row r="374" spans="1:13" ht="24.9" customHeight="1" x14ac:dyDescent="0.3">
      <c r="A374" s="12" t="s">
        <v>4058</v>
      </c>
      <c r="B374" s="13" t="s">
        <v>4057</v>
      </c>
      <c r="C374" s="13" t="s">
        <v>425</v>
      </c>
      <c r="D374" s="13">
        <v>1</v>
      </c>
      <c r="E374" s="14">
        <v>3.0000000000000001E-3</v>
      </c>
      <c r="F374" s="15">
        <v>22.31</v>
      </c>
      <c r="G374" s="14">
        <v>5.8609768277406602E-3</v>
      </c>
      <c r="H374" s="13">
        <v>2</v>
      </c>
      <c r="I374" s="16" t="s">
        <v>13875</v>
      </c>
      <c r="J374" s="17" t="s">
        <v>14976</v>
      </c>
      <c r="K374" s="16" t="s">
        <v>16075</v>
      </c>
      <c r="L374" s="18" t="s">
        <v>17175</v>
      </c>
      <c r="M374" s="19">
        <v>1</v>
      </c>
    </row>
    <row r="375" spans="1:13" ht="24.9" customHeight="1" x14ac:dyDescent="0.3">
      <c r="A375" s="12" t="s">
        <v>2796</v>
      </c>
      <c r="B375" s="13" t="s">
        <v>2789</v>
      </c>
      <c r="C375" s="13" t="s">
        <v>4974</v>
      </c>
      <c r="D375" s="13">
        <v>1</v>
      </c>
      <c r="E375" s="14">
        <v>0</v>
      </c>
      <c r="F375" s="15">
        <v>37.340000000000003</v>
      </c>
      <c r="G375" s="14">
        <v>3.6900308383589397E-4</v>
      </c>
      <c r="H375" s="13">
        <v>3</v>
      </c>
      <c r="I375" s="16" t="s">
        <v>13876</v>
      </c>
      <c r="J375" s="17" t="s">
        <v>14977</v>
      </c>
      <c r="K375" s="16" t="s">
        <v>16076</v>
      </c>
      <c r="L375" s="18" t="s">
        <v>17176</v>
      </c>
      <c r="M375" s="19">
        <v>1</v>
      </c>
    </row>
    <row r="376" spans="1:13" ht="24.9" customHeight="1" x14ac:dyDescent="0.3">
      <c r="A376" s="12" t="s">
        <v>3337</v>
      </c>
      <c r="B376" s="13" t="s">
        <v>3327</v>
      </c>
      <c r="C376" s="13" t="s">
        <v>244</v>
      </c>
      <c r="D376" s="13">
        <v>1</v>
      </c>
      <c r="E376" s="14">
        <v>0</v>
      </c>
      <c r="F376" s="15">
        <v>47.38</v>
      </c>
      <c r="G376" s="14">
        <v>2.19372025937129E-5</v>
      </c>
      <c r="H376" s="13">
        <v>2</v>
      </c>
      <c r="I376" s="16" t="s">
        <v>13877</v>
      </c>
      <c r="J376" s="17" t="s">
        <v>14978</v>
      </c>
      <c r="K376" s="16" t="s">
        <v>16077</v>
      </c>
      <c r="L376" s="18" t="s">
        <v>17177</v>
      </c>
      <c r="M376" s="19">
        <v>1</v>
      </c>
    </row>
    <row r="377" spans="1:13" ht="24.9" customHeight="1" x14ac:dyDescent="0.3">
      <c r="A377" s="12" t="s">
        <v>6305</v>
      </c>
      <c r="B377" s="13" t="s">
        <v>6299</v>
      </c>
      <c r="C377" s="13" t="s">
        <v>103</v>
      </c>
      <c r="D377" s="13">
        <v>1</v>
      </c>
      <c r="E377" s="14">
        <v>0</v>
      </c>
      <c r="F377" s="15">
        <v>63.37</v>
      </c>
      <c r="G377" s="14">
        <v>8.74487489804577E-7</v>
      </c>
      <c r="H377" s="13">
        <v>2</v>
      </c>
      <c r="I377" s="16" t="s">
        <v>13878</v>
      </c>
      <c r="J377" s="17" t="s">
        <v>14979</v>
      </c>
      <c r="K377" s="16" t="s">
        <v>16078</v>
      </c>
      <c r="L377" s="18" t="s">
        <v>17178</v>
      </c>
      <c r="M377" s="19">
        <v>1</v>
      </c>
    </row>
    <row r="378" spans="1:13" ht="24.9" customHeight="1" x14ac:dyDescent="0.3">
      <c r="A378" s="12" t="s">
        <v>6766</v>
      </c>
      <c r="B378" s="13" t="s">
        <v>6764</v>
      </c>
      <c r="C378" s="13" t="s">
        <v>103</v>
      </c>
      <c r="D378" s="13">
        <v>1</v>
      </c>
      <c r="E378" s="14">
        <v>1E-3</v>
      </c>
      <c r="F378" s="15">
        <v>35.33</v>
      </c>
      <c r="G378" s="14">
        <v>3.6636165565629E-4</v>
      </c>
      <c r="H378" s="13">
        <v>2</v>
      </c>
      <c r="I378" s="16" t="s">
        <v>13879</v>
      </c>
      <c r="J378" s="17" t="s">
        <v>14980</v>
      </c>
      <c r="K378" s="16" t="s">
        <v>16079</v>
      </c>
      <c r="L378" s="18" t="s">
        <v>17179</v>
      </c>
      <c r="M378" s="19">
        <v>1</v>
      </c>
    </row>
    <row r="379" spans="1:13" ht="24.9" customHeight="1" x14ac:dyDescent="0.3">
      <c r="A379" s="12" t="s">
        <v>5585</v>
      </c>
      <c r="B379" s="13" t="s">
        <v>5583</v>
      </c>
      <c r="C379" s="13" t="s">
        <v>80</v>
      </c>
      <c r="D379" s="13">
        <v>1</v>
      </c>
      <c r="E379" s="14">
        <v>0</v>
      </c>
      <c r="F379" s="15">
        <v>33.57</v>
      </c>
      <c r="G379" s="14">
        <v>5.9338118084106297E-4</v>
      </c>
      <c r="H379" s="13">
        <v>2</v>
      </c>
      <c r="I379" s="16" t="s">
        <v>13880</v>
      </c>
      <c r="J379" s="17" t="s">
        <v>14981</v>
      </c>
      <c r="K379" s="16" t="s">
        <v>16080</v>
      </c>
      <c r="L379" s="18" t="s">
        <v>17180</v>
      </c>
      <c r="M379" s="19">
        <v>1</v>
      </c>
    </row>
    <row r="380" spans="1:13" ht="24.9" customHeight="1" x14ac:dyDescent="0.3">
      <c r="A380" s="12" t="s">
        <v>1968</v>
      </c>
      <c r="B380" s="13" t="s">
        <v>1955</v>
      </c>
      <c r="C380" s="13" t="s">
        <v>319</v>
      </c>
      <c r="D380" s="13">
        <v>1</v>
      </c>
      <c r="E380" s="14">
        <v>0</v>
      </c>
      <c r="F380" s="15">
        <v>55.41</v>
      </c>
      <c r="G380" s="14">
        <v>2.8705823110366401E-6</v>
      </c>
      <c r="H380" s="13">
        <v>2</v>
      </c>
      <c r="I380" s="16" t="s">
        <v>13881</v>
      </c>
      <c r="J380" s="17" t="s">
        <v>14982</v>
      </c>
      <c r="K380" s="16" t="s">
        <v>16081</v>
      </c>
      <c r="L380" s="18" t="s">
        <v>17181</v>
      </c>
      <c r="M380" s="19">
        <v>1</v>
      </c>
    </row>
    <row r="381" spans="1:13" ht="24.9" customHeight="1" x14ac:dyDescent="0.3">
      <c r="A381" s="12" t="s">
        <v>1966</v>
      </c>
      <c r="B381" s="13" t="s">
        <v>1955</v>
      </c>
      <c r="C381" s="13" t="s">
        <v>319</v>
      </c>
      <c r="D381" s="13">
        <v>1</v>
      </c>
      <c r="E381" s="14">
        <v>0</v>
      </c>
      <c r="F381" s="15">
        <v>37</v>
      </c>
      <c r="G381" s="14">
        <v>1.9952623149688801E-4</v>
      </c>
      <c r="H381" s="13">
        <v>2</v>
      </c>
      <c r="I381" s="16" t="s">
        <v>13882</v>
      </c>
      <c r="J381" s="17" t="s">
        <v>14983</v>
      </c>
      <c r="K381" s="16" t="s">
        <v>16082</v>
      </c>
      <c r="L381" s="18" t="s">
        <v>17182</v>
      </c>
      <c r="M381" s="19">
        <v>2</v>
      </c>
    </row>
    <row r="382" spans="1:13" ht="24.9" customHeight="1" x14ac:dyDescent="0.3">
      <c r="A382" s="12" t="s">
        <v>3983</v>
      </c>
      <c r="B382" s="13" t="s">
        <v>3969</v>
      </c>
      <c r="C382" s="13" t="s">
        <v>319</v>
      </c>
      <c r="D382" s="13">
        <v>1</v>
      </c>
      <c r="E382" s="14">
        <v>0</v>
      </c>
      <c r="F382" s="15">
        <v>39.799999999999997</v>
      </c>
      <c r="G382" s="14">
        <v>1.04464806542702E-4</v>
      </c>
      <c r="H382" s="13">
        <v>2</v>
      </c>
      <c r="I382" s="16" t="s">
        <v>13883</v>
      </c>
      <c r="J382" s="17" t="s">
        <v>14984</v>
      </c>
      <c r="K382" s="16" t="s">
        <v>16083</v>
      </c>
      <c r="L382" s="18" t="s">
        <v>17183</v>
      </c>
      <c r="M382" s="19">
        <v>1</v>
      </c>
    </row>
    <row r="383" spans="1:13" ht="24.9" customHeight="1" x14ac:dyDescent="0.3">
      <c r="A383" s="12" t="s">
        <v>3595</v>
      </c>
      <c r="B383" s="13" t="s">
        <v>3593</v>
      </c>
      <c r="C383" s="13" t="s">
        <v>319</v>
      </c>
      <c r="D383" s="13">
        <v>1</v>
      </c>
      <c r="E383" s="14">
        <v>0</v>
      </c>
      <c r="F383" s="15">
        <v>64.17</v>
      </c>
      <c r="G383" s="14">
        <v>3.8191789178884501E-7</v>
      </c>
      <c r="H383" s="13">
        <v>2</v>
      </c>
      <c r="I383" s="16" t="s">
        <v>13884</v>
      </c>
      <c r="J383" s="17" t="s">
        <v>14985</v>
      </c>
      <c r="K383" s="16" t="s">
        <v>16084</v>
      </c>
      <c r="L383" s="18" t="s">
        <v>17184</v>
      </c>
      <c r="M383" s="19">
        <v>1</v>
      </c>
    </row>
    <row r="384" spans="1:13" ht="24.9" customHeight="1" x14ac:dyDescent="0.3">
      <c r="A384" s="12" t="s">
        <v>2778</v>
      </c>
      <c r="B384" s="13" t="s">
        <v>2772</v>
      </c>
      <c r="C384" s="13" t="s">
        <v>319</v>
      </c>
      <c r="D384" s="13">
        <v>1</v>
      </c>
      <c r="E384" s="14">
        <v>0</v>
      </c>
      <c r="F384" s="15">
        <v>85.02</v>
      </c>
      <c r="G384" s="14">
        <v>4.4068476397418499E-9</v>
      </c>
      <c r="H384" s="13">
        <v>2</v>
      </c>
      <c r="I384" s="16" t="s">
        <v>13885</v>
      </c>
      <c r="J384" s="17" t="s">
        <v>14986</v>
      </c>
      <c r="K384" s="16" t="s">
        <v>16085</v>
      </c>
      <c r="L384" s="18" t="s">
        <v>17185</v>
      </c>
      <c r="M384" s="19">
        <v>1</v>
      </c>
    </row>
    <row r="385" spans="1:13" ht="24.9" customHeight="1" x14ac:dyDescent="0.3">
      <c r="A385" s="12" t="s">
        <v>1704</v>
      </c>
      <c r="B385" s="13" t="s">
        <v>1703</v>
      </c>
      <c r="C385" s="13" t="s">
        <v>319</v>
      </c>
      <c r="D385" s="13">
        <v>1</v>
      </c>
      <c r="E385" s="14">
        <v>0</v>
      </c>
      <c r="F385" s="15">
        <v>56.16</v>
      </c>
      <c r="G385" s="14">
        <v>4.35785228412513E-6</v>
      </c>
      <c r="H385" s="13">
        <v>2</v>
      </c>
      <c r="I385" s="16" t="s">
        <v>13886</v>
      </c>
      <c r="J385" s="17" t="s">
        <v>14987</v>
      </c>
      <c r="K385" s="16" t="s">
        <v>16086</v>
      </c>
      <c r="L385" s="18" t="s">
        <v>17186</v>
      </c>
      <c r="M385" s="19">
        <v>1</v>
      </c>
    </row>
    <row r="386" spans="1:13" ht="24.9" customHeight="1" x14ac:dyDescent="0.3">
      <c r="A386" s="12" t="s">
        <v>3548</v>
      </c>
      <c r="B386" s="13" t="s">
        <v>3543</v>
      </c>
      <c r="C386" s="13" t="s">
        <v>319</v>
      </c>
      <c r="D386" s="13">
        <v>1</v>
      </c>
      <c r="E386" s="14">
        <v>0</v>
      </c>
      <c r="F386" s="15">
        <v>33.43</v>
      </c>
      <c r="G386" s="14">
        <v>5.9012410164526504E-4</v>
      </c>
      <c r="H386" s="13">
        <v>2</v>
      </c>
      <c r="I386" s="16" t="s">
        <v>13887</v>
      </c>
      <c r="J386" s="17" t="s">
        <v>14988</v>
      </c>
      <c r="K386" s="16" t="s">
        <v>16087</v>
      </c>
      <c r="L386" s="18" t="s">
        <v>17187</v>
      </c>
      <c r="M386" s="19">
        <v>1</v>
      </c>
    </row>
    <row r="387" spans="1:13" ht="24.9" customHeight="1" x14ac:dyDescent="0.3">
      <c r="A387" s="12" t="s">
        <v>1032</v>
      </c>
      <c r="B387" s="13" t="s">
        <v>1019</v>
      </c>
      <c r="C387" s="13" t="s">
        <v>29</v>
      </c>
      <c r="D387" s="13">
        <v>1</v>
      </c>
      <c r="E387" s="14">
        <v>4.0000000000000001E-3</v>
      </c>
      <c r="F387" s="15">
        <v>17.53</v>
      </c>
      <c r="G387" s="14">
        <v>2.1192453848234E-2</v>
      </c>
      <c r="H387" s="13">
        <v>2</v>
      </c>
      <c r="I387" s="16" t="s">
        <v>13888</v>
      </c>
      <c r="J387" s="17" t="s">
        <v>14989</v>
      </c>
      <c r="K387" s="16" t="s">
        <v>16088</v>
      </c>
      <c r="L387" s="18" t="s">
        <v>17188</v>
      </c>
      <c r="M387" s="19">
        <v>1</v>
      </c>
    </row>
    <row r="388" spans="1:13" ht="24.9" customHeight="1" x14ac:dyDescent="0.3">
      <c r="A388" s="12" t="s">
        <v>4189</v>
      </c>
      <c r="B388" s="13" t="s">
        <v>4159</v>
      </c>
      <c r="C388" s="13" t="s">
        <v>142</v>
      </c>
      <c r="D388" s="13">
        <v>1</v>
      </c>
      <c r="E388" s="14">
        <v>0</v>
      </c>
      <c r="F388" s="15">
        <v>37.33</v>
      </c>
      <c r="G388" s="14">
        <v>1.8448879928507499E-4</v>
      </c>
      <c r="H388" s="13">
        <v>2</v>
      </c>
      <c r="I388" s="16" t="s">
        <v>13889</v>
      </c>
      <c r="J388" s="17" t="s">
        <v>14990</v>
      </c>
      <c r="K388" s="16" t="s">
        <v>16089</v>
      </c>
      <c r="L388" s="18" t="s">
        <v>17189</v>
      </c>
      <c r="M388" s="19">
        <v>1</v>
      </c>
    </row>
    <row r="389" spans="1:13" ht="24.9" customHeight="1" x14ac:dyDescent="0.3">
      <c r="A389" s="12" t="s">
        <v>1240</v>
      </c>
      <c r="B389" s="13" t="s">
        <v>1233</v>
      </c>
      <c r="C389" s="13" t="s">
        <v>142</v>
      </c>
      <c r="D389" s="13">
        <v>1</v>
      </c>
      <c r="E389" s="14">
        <v>0</v>
      </c>
      <c r="F389" s="15">
        <v>61.16</v>
      </c>
      <c r="G389" s="14">
        <v>9.9527558898463407E-7</v>
      </c>
      <c r="H389" s="13">
        <v>2</v>
      </c>
      <c r="I389" s="16" t="s">
        <v>13890</v>
      </c>
      <c r="J389" s="17" t="s">
        <v>14991</v>
      </c>
      <c r="K389" s="16" t="s">
        <v>16090</v>
      </c>
      <c r="L389" s="18" t="s">
        <v>17190</v>
      </c>
      <c r="M389" s="19">
        <v>1</v>
      </c>
    </row>
    <row r="390" spans="1:13" ht="24.9" customHeight="1" x14ac:dyDescent="0.3">
      <c r="A390" s="12" t="s">
        <v>2311</v>
      </c>
      <c r="B390" s="13" t="s">
        <v>2306</v>
      </c>
      <c r="C390" s="13" t="s">
        <v>720</v>
      </c>
      <c r="D390" s="13">
        <v>1</v>
      </c>
      <c r="E390" s="14">
        <v>0</v>
      </c>
      <c r="F390" s="15">
        <v>14.94</v>
      </c>
      <c r="G390" s="14">
        <v>4.8094039867581997E-2</v>
      </c>
      <c r="H390" s="13">
        <v>3</v>
      </c>
      <c r="I390" s="16" t="s">
        <v>13891</v>
      </c>
      <c r="J390" s="17" t="s">
        <v>14992</v>
      </c>
      <c r="K390" s="16" t="s">
        <v>16091</v>
      </c>
      <c r="L390" s="18" t="s">
        <v>17191</v>
      </c>
      <c r="M390" s="19">
        <v>1</v>
      </c>
    </row>
    <row r="391" spans="1:13" ht="24.9" customHeight="1" x14ac:dyDescent="0.3">
      <c r="A391" s="12" t="s">
        <v>1200</v>
      </c>
      <c r="B391" s="13" t="s">
        <v>1192</v>
      </c>
      <c r="C391" s="13" t="s">
        <v>29</v>
      </c>
      <c r="D391" s="13">
        <v>1</v>
      </c>
      <c r="E391" s="14">
        <v>0</v>
      </c>
      <c r="F391" s="15">
        <v>53.01</v>
      </c>
      <c r="G391" s="14">
        <v>8.2505698271201603E-6</v>
      </c>
      <c r="H391" s="13">
        <v>2</v>
      </c>
      <c r="I391" s="16" t="s">
        <v>13892</v>
      </c>
      <c r="J391" s="17" t="s">
        <v>14993</v>
      </c>
      <c r="K391" s="16" t="s">
        <v>16092</v>
      </c>
      <c r="L391" s="18" t="s">
        <v>17192</v>
      </c>
      <c r="M391" s="19">
        <v>1</v>
      </c>
    </row>
    <row r="392" spans="1:13" ht="24.9" customHeight="1" x14ac:dyDescent="0.3">
      <c r="A392" s="12" t="s">
        <v>6503</v>
      </c>
      <c r="B392" s="13" t="s">
        <v>6501</v>
      </c>
      <c r="C392" s="13" t="s">
        <v>244</v>
      </c>
      <c r="D392" s="13">
        <v>1</v>
      </c>
      <c r="E392" s="14">
        <v>2E-3</v>
      </c>
      <c r="F392" s="15">
        <v>24.93</v>
      </c>
      <c r="G392" s="14">
        <v>5.62390594262056E-3</v>
      </c>
      <c r="H392" s="13">
        <v>2</v>
      </c>
      <c r="I392" s="16" t="s">
        <v>13893</v>
      </c>
      <c r="J392" s="17" t="s">
        <v>14994</v>
      </c>
      <c r="K392" s="16" t="s">
        <v>16093</v>
      </c>
      <c r="L392" s="18" t="s">
        <v>17193</v>
      </c>
      <c r="M392" s="19">
        <v>1</v>
      </c>
    </row>
    <row r="393" spans="1:13" ht="24.9" customHeight="1" x14ac:dyDescent="0.3">
      <c r="A393" s="12" t="s">
        <v>4479</v>
      </c>
      <c r="B393" s="13" t="s">
        <v>4463</v>
      </c>
      <c r="C393" s="13" t="s">
        <v>304</v>
      </c>
      <c r="D393" s="13">
        <v>1</v>
      </c>
      <c r="E393" s="14">
        <v>0</v>
      </c>
      <c r="F393" s="15">
        <v>23.89</v>
      </c>
      <c r="G393" s="14">
        <v>7.1455892608221104E-3</v>
      </c>
      <c r="H393" s="13">
        <v>2</v>
      </c>
      <c r="I393" s="16" t="s">
        <v>13894</v>
      </c>
      <c r="J393" s="17" t="s">
        <v>14995</v>
      </c>
      <c r="K393" s="16" t="s">
        <v>16094</v>
      </c>
      <c r="L393" s="18" t="s">
        <v>17194</v>
      </c>
      <c r="M393" s="19">
        <v>1</v>
      </c>
    </row>
    <row r="394" spans="1:13" ht="24.9" customHeight="1" x14ac:dyDescent="0.3">
      <c r="A394" s="12" t="s">
        <v>4566</v>
      </c>
      <c r="B394" s="13" t="s">
        <v>4565</v>
      </c>
      <c r="C394" s="13" t="s">
        <v>103</v>
      </c>
      <c r="D394" s="13">
        <v>1</v>
      </c>
      <c r="E394" s="14">
        <v>1E-3</v>
      </c>
      <c r="F394" s="15">
        <v>37.119999999999997</v>
      </c>
      <c r="G394" s="14">
        <v>3.6876831674262801E-4</v>
      </c>
      <c r="H394" s="13">
        <v>2</v>
      </c>
      <c r="I394" s="16" t="s">
        <v>13895</v>
      </c>
      <c r="J394" s="17" t="s">
        <v>14996</v>
      </c>
      <c r="K394" s="16" t="s">
        <v>16095</v>
      </c>
      <c r="L394" s="18" t="s">
        <v>17195</v>
      </c>
      <c r="M394" s="19">
        <v>1</v>
      </c>
    </row>
    <row r="395" spans="1:13" ht="24.9" customHeight="1" x14ac:dyDescent="0.3">
      <c r="A395" s="12" t="s">
        <v>3977</v>
      </c>
      <c r="B395" s="13" t="s">
        <v>3969</v>
      </c>
      <c r="C395" s="13" t="s">
        <v>29</v>
      </c>
      <c r="D395" s="13">
        <v>1</v>
      </c>
      <c r="E395" s="14">
        <v>1E-3</v>
      </c>
      <c r="F395" s="15">
        <v>32.26</v>
      </c>
      <c r="G395" s="14">
        <v>1.9908787313621698E-3</v>
      </c>
      <c r="H395" s="13">
        <v>2</v>
      </c>
      <c r="I395" s="16" t="s">
        <v>13896</v>
      </c>
      <c r="J395" s="17" t="s">
        <v>14997</v>
      </c>
      <c r="K395" s="16" t="s">
        <v>16096</v>
      </c>
      <c r="L395" s="18" t="s">
        <v>17196</v>
      </c>
      <c r="M395" s="19">
        <v>1</v>
      </c>
    </row>
    <row r="396" spans="1:13" ht="24.9" customHeight="1" x14ac:dyDescent="0.3">
      <c r="A396" s="12" t="s">
        <v>1509</v>
      </c>
      <c r="B396" s="13" t="s">
        <v>1508</v>
      </c>
      <c r="C396" s="13" t="s">
        <v>47</v>
      </c>
      <c r="D396" s="13">
        <v>1</v>
      </c>
      <c r="E396" s="14">
        <v>2.8000000000000001E-2</v>
      </c>
      <c r="F396" s="15">
        <v>17.510000000000002</v>
      </c>
      <c r="G396" s="14">
        <v>2.3951557992017199E-2</v>
      </c>
      <c r="H396" s="13">
        <v>2</v>
      </c>
      <c r="I396" s="16" t="s">
        <v>13897</v>
      </c>
      <c r="J396" s="17" t="s">
        <v>14998</v>
      </c>
      <c r="K396" s="16" t="s">
        <v>16097</v>
      </c>
      <c r="L396" s="18" t="s">
        <v>17197</v>
      </c>
      <c r="M396" s="19">
        <v>1</v>
      </c>
    </row>
    <row r="397" spans="1:13" ht="24.9" customHeight="1" x14ac:dyDescent="0.3">
      <c r="A397" s="12" t="s">
        <v>6376</v>
      </c>
      <c r="B397" s="13" t="s">
        <v>6369</v>
      </c>
      <c r="C397" s="13" t="s">
        <v>103</v>
      </c>
      <c r="D397" s="13">
        <v>1</v>
      </c>
      <c r="E397" s="14">
        <v>1E-3</v>
      </c>
      <c r="F397" s="15">
        <v>42.88</v>
      </c>
      <c r="G397" s="14">
        <v>5.9251294126901998E-5</v>
      </c>
      <c r="H397" s="13">
        <v>2</v>
      </c>
      <c r="I397" s="16" t="s">
        <v>13898</v>
      </c>
      <c r="J397" s="17" t="s">
        <v>14999</v>
      </c>
      <c r="K397" s="16" t="s">
        <v>16098</v>
      </c>
      <c r="L397" s="18" t="s">
        <v>17198</v>
      </c>
      <c r="M397" s="19">
        <v>1</v>
      </c>
    </row>
    <row r="398" spans="1:13" ht="24.9" customHeight="1" x14ac:dyDescent="0.3">
      <c r="A398" s="12" t="s">
        <v>3760</v>
      </c>
      <c r="B398" s="13" t="s">
        <v>3759</v>
      </c>
      <c r="C398" s="13" t="s">
        <v>219</v>
      </c>
      <c r="D398" s="13">
        <v>1</v>
      </c>
      <c r="E398" s="14">
        <v>0</v>
      </c>
      <c r="F398" s="15">
        <v>47.81</v>
      </c>
      <c r="G398" s="14">
        <v>2.1525009525103899E-5</v>
      </c>
      <c r="H398" s="13">
        <v>2</v>
      </c>
      <c r="I398" s="16" t="s">
        <v>13899</v>
      </c>
      <c r="J398" s="17" t="s">
        <v>15000</v>
      </c>
      <c r="K398" s="16" t="s">
        <v>16099</v>
      </c>
      <c r="L398" s="18" t="s">
        <v>17199</v>
      </c>
      <c r="M398" s="19">
        <v>1</v>
      </c>
    </row>
    <row r="399" spans="1:13" ht="24.9" customHeight="1" x14ac:dyDescent="0.3">
      <c r="A399" s="12" t="s">
        <v>3389</v>
      </c>
      <c r="B399" s="13" t="s">
        <v>3369</v>
      </c>
      <c r="C399" s="13" t="s">
        <v>7305</v>
      </c>
      <c r="D399" s="13">
        <v>1</v>
      </c>
      <c r="E399" s="14">
        <v>0</v>
      </c>
      <c r="F399" s="15">
        <v>67.709999999999994</v>
      </c>
      <c r="G399" s="14">
        <v>1.8637715804920599E-7</v>
      </c>
      <c r="H399" s="13">
        <v>2</v>
      </c>
      <c r="I399" s="16" t="s">
        <v>13900</v>
      </c>
      <c r="J399" s="17" t="s">
        <v>15001</v>
      </c>
      <c r="K399" s="16" t="s">
        <v>16100</v>
      </c>
      <c r="L399" s="18" t="s">
        <v>17200</v>
      </c>
      <c r="M399" s="19">
        <v>1</v>
      </c>
    </row>
    <row r="400" spans="1:13" ht="24.9" customHeight="1" x14ac:dyDescent="0.3">
      <c r="A400" s="12" t="s">
        <v>6364</v>
      </c>
      <c r="B400" s="13" t="s">
        <v>6355</v>
      </c>
      <c r="C400" s="13" t="s">
        <v>47</v>
      </c>
      <c r="D400" s="13">
        <v>1</v>
      </c>
      <c r="E400" s="14">
        <v>1E-3</v>
      </c>
      <c r="F400" s="15">
        <v>34.93</v>
      </c>
      <c r="G400" s="14">
        <v>3.20604788292581E-4</v>
      </c>
      <c r="H400" s="13">
        <v>2</v>
      </c>
      <c r="I400" s="16" t="s">
        <v>13901</v>
      </c>
      <c r="J400" s="17" t="s">
        <v>15002</v>
      </c>
      <c r="K400" s="16" t="s">
        <v>16101</v>
      </c>
      <c r="L400" s="18" t="s">
        <v>17201</v>
      </c>
      <c r="M400" s="19">
        <v>1</v>
      </c>
    </row>
    <row r="401" spans="1:13" ht="24.9" customHeight="1" x14ac:dyDescent="0.3">
      <c r="A401" s="12" t="s">
        <v>3107</v>
      </c>
      <c r="B401" s="13" t="s">
        <v>3101</v>
      </c>
      <c r="C401" s="13" t="s">
        <v>80</v>
      </c>
      <c r="D401" s="13">
        <v>1</v>
      </c>
      <c r="E401" s="14">
        <v>1E-3</v>
      </c>
      <c r="F401" s="15">
        <v>31.6</v>
      </c>
      <c r="G401" s="14">
        <v>6.90192132301442E-4</v>
      </c>
      <c r="H401" s="13">
        <v>2</v>
      </c>
      <c r="I401" s="16" t="s">
        <v>13902</v>
      </c>
      <c r="J401" s="17" t="s">
        <v>15003</v>
      </c>
      <c r="K401" s="16" t="s">
        <v>16102</v>
      </c>
      <c r="L401" s="18" t="s">
        <v>17202</v>
      </c>
      <c r="M401" s="19">
        <v>1</v>
      </c>
    </row>
    <row r="402" spans="1:13" ht="24.9" customHeight="1" x14ac:dyDescent="0.3">
      <c r="A402" s="12" t="s">
        <v>4083</v>
      </c>
      <c r="B402" s="13" t="s">
        <v>4082</v>
      </c>
      <c r="C402" s="13" t="s">
        <v>720</v>
      </c>
      <c r="D402" s="13">
        <v>1</v>
      </c>
      <c r="E402" s="14">
        <v>0</v>
      </c>
      <c r="F402" s="15">
        <v>38.01</v>
      </c>
      <c r="G402" s="14">
        <v>2.37187205890558E-4</v>
      </c>
      <c r="H402" s="13">
        <v>2</v>
      </c>
      <c r="I402" s="16" t="s">
        <v>13903</v>
      </c>
      <c r="J402" s="17" t="s">
        <v>15004</v>
      </c>
      <c r="K402" s="16" t="s">
        <v>16103</v>
      </c>
      <c r="L402" s="18" t="s">
        <v>17203</v>
      </c>
      <c r="M402" s="19">
        <v>1</v>
      </c>
    </row>
    <row r="403" spans="1:13" ht="24.9" customHeight="1" x14ac:dyDescent="0.3">
      <c r="A403" s="12" t="s">
        <v>3614</v>
      </c>
      <c r="B403" s="13" t="s">
        <v>3613</v>
      </c>
      <c r="C403" s="13" t="s">
        <v>219</v>
      </c>
      <c r="D403" s="13">
        <v>1</v>
      </c>
      <c r="E403" s="14">
        <v>0</v>
      </c>
      <c r="F403" s="15">
        <v>50.72</v>
      </c>
      <c r="G403" s="14">
        <v>1.0166728969687199E-5</v>
      </c>
      <c r="H403" s="13">
        <v>2</v>
      </c>
      <c r="I403" s="16" t="s">
        <v>13904</v>
      </c>
      <c r="J403" s="17" t="s">
        <v>15005</v>
      </c>
      <c r="K403" s="16" t="s">
        <v>16104</v>
      </c>
      <c r="L403" s="18" t="s">
        <v>17204</v>
      </c>
      <c r="M403" s="19">
        <v>1</v>
      </c>
    </row>
    <row r="404" spans="1:13" ht="24.9" customHeight="1" x14ac:dyDescent="0.3">
      <c r="A404" s="12" t="s">
        <v>2183</v>
      </c>
      <c r="B404" s="13" t="s">
        <v>2182</v>
      </c>
      <c r="C404" s="13" t="s">
        <v>2187</v>
      </c>
      <c r="D404" s="13">
        <v>1</v>
      </c>
      <c r="E404" s="14">
        <v>0</v>
      </c>
      <c r="F404" s="15">
        <v>35</v>
      </c>
      <c r="G404" s="14">
        <v>3.4889699999999998E-4</v>
      </c>
      <c r="H404" s="13">
        <v>2</v>
      </c>
      <c r="I404" s="16" t="s">
        <v>13905</v>
      </c>
      <c r="J404" s="17" t="s">
        <v>15006</v>
      </c>
      <c r="K404" s="16" t="s">
        <v>16105</v>
      </c>
      <c r="L404" s="18" t="s">
        <v>17205</v>
      </c>
      <c r="M404" s="19">
        <v>1</v>
      </c>
    </row>
    <row r="405" spans="1:13" ht="24.9" customHeight="1" x14ac:dyDescent="0.3">
      <c r="A405" s="12" t="s">
        <v>7071</v>
      </c>
      <c r="B405" s="13" t="s">
        <v>7069</v>
      </c>
      <c r="C405" s="13" t="s">
        <v>7076</v>
      </c>
      <c r="D405" s="13">
        <v>1</v>
      </c>
      <c r="E405" s="14">
        <v>8.9999999999999993E-3</v>
      </c>
      <c r="F405" s="15">
        <v>16.43</v>
      </c>
      <c r="G405" s="14">
        <v>2.5026071738492799E-2</v>
      </c>
      <c r="H405" s="13">
        <v>2</v>
      </c>
      <c r="I405" s="16" t="s">
        <v>13906</v>
      </c>
      <c r="J405" s="17" t="s">
        <v>15007</v>
      </c>
      <c r="K405" s="16" t="s">
        <v>16106</v>
      </c>
      <c r="L405" s="18" t="s">
        <v>17206</v>
      </c>
      <c r="M405" s="19">
        <v>1</v>
      </c>
    </row>
    <row r="406" spans="1:13" ht="24.9" customHeight="1" x14ac:dyDescent="0.3">
      <c r="A406" s="12" t="s">
        <v>1028</v>
      </c>
      <c r="B406" s="13" t="s">
        <v>1019</v>
      </c>
      <c r="C406" s="13" t="s">
        <v>29</v>
      </c>
      <c r="D406" s="13">
        <v>1</v>
      </c>
      <c r="E406" s="14">
        <v>0</v>
      </c>
      <c r="F406" s="15">
        <v>25</v>
      </c>
      <c r="G406" s="14">
        <v>4.2670529999999998E-3</v>
      </c>
      <c r="H406" s="13">
        <v>2</v>
      </c>
      <c r="I406" s="16" t="s">
        <v>13907</v>
      </c>
      <c r="J406" s="17" t="s">
        <v>15008</v>
      </c>
      <c r="K406" s="16" t="s">
        <v>16107</v>
      </c>
      <c r="L406" s="18" t="s">
        <v>17207</v>
      </c>
      <c r="M406" s="19">
        <v>1</v>
      </c>
    </row>
    <row r="407" spans="1:13" ht="24.9" customHeight="1" x14ac:dyDescent="0.3">
      <c r="A407" s="12" t="s">
        <v>3259</v>
      </c>
      <c r="B407" s="13" t="s">
        <v>3252</v>
      </c>
      <c r="C407" s="13" t="s">
        <v>219</v>
      </c>
      <c r="D407" s="13">
        <v>1</v>
      </c>
      <c r="E407" s="14">
        <v>1E-3</v>
      </c>
      <c r="F407" s="15">
        <v>36.159999999999997</v>
      </c>
      <c r="G407" s="14">
        <v>4.4789037364619298E-4</v>
      </c>
      <c r="H407" s="13">
        <v>2</v>
      </c>
      <c r="I407" s="16" t="s">
        <v>13908</v>
      </c>
      <c r="J407" s="17" t="s">
        <v>15009</v>
      </c>
      <c r="K407" s="16" t="s">
        <v>16108</v>
      </c>
      <c r="L407" s="18" t="s">
        <v>17208</v>
      </c>
      <c r="M407" s="19">
        <v>1</v>
      </c>
    </row>
    <row r="408" spans="1:13" ht="24.9" customHeight="1" x14ac:dyDescent="0.3">
      <c r="A408" s="12" t="s">
        <v>1083</v>
      </c>
      <c r="B408" s="13" t="s">
        <v>1081</v>
      </c>
      <c r="C408" s="13" t="s">
        <v>103</v>
      </c>
      <c r="D408" s="13">
        <v>1</v>
      </c>
      <c r="E408" s="14">
        <v>1E-3</v>
      </c>
      <c r="F408" s="15">
        <v>36.65</v>
      </c>
      <c r="G408" s="14">
        <v>3.2440777855905297E-4</v>
      </c>
      <c r="H408" s="13">
        <v>2</v>
      </c>
      <c r="I408" s="16" t="s">
        <v>13909</v>
      </c>
      <c r="J408" s="17" t="s">
        <v>15010</v>
      </c>
      <c r="K408" s="16" t="s">
        <v>16109</v>
      </c>
      <c r="L408" s="18" t="s">
        <v>17209</v>
      </c>
      <c r="M408" s="19">
        <v>1</v>
      </c>
    </row>
    <row r="409" spans="1:13" ht="24.9" customHeight="1" x14ac:dyDescent="0.3">
      <c r="A409" s="12" t="s">
        <v>2289</v>
      </c>
      <c r="B409" s="13" t="s">
        <v>2287</v>
      </c>
      <c r="C409" s="13" t="s">
        <v>29</v>
      </c>
      <c r="D409" s="13">
        <v>1</v>
      </c>
      <c r="E409" s="14">
        <v>0</v>
      </c>
      <c r="F409" s="15">
        <v>35</v>
      </c>
      <c r="G409" s="14">
        <v>5.2660399999999996E-4</v>
      </c>
      <c r="H409" s="13">
        <v>2</v>
      </c>
      <c r="I409" s="16" t="s">
        <v>13910</v>
      </c>
      <c r="J409" s="17" t="s">
        <v>15011</v>
      </c>
      <c r="K409" s="16" t="s">
        <v>16110</v>
      </c>
      <c r="L409" s="18" t="s">
        <v>17210</v>
      </c>
      <c r="M409" s="19">
        <v>1</v>
      </c>
    </row>
    <row r="410" spans="1:13" ht="24.9" customHeight="1" x14ac:dyDescent="0.3">
      <c r="A410" s="12" t="s">
        <v>155</v>
      </c>
      <c r="B410" s="13" t="s">
        <v>143</v>
      </c>
      <c r="C410" s="13" t="s">
        <v>219</v>
      </c>
      <c r="D410" s="13">
        <v>1</v>
      </c>
      <c r="E410" s="14">
        <v>0</v>
      </c>
      <c r="F410" s="15">
        <v>67.760000000000005</v>
      </c>
      <c r="G410" s="14">
        <v>2.2611728826356899E-7</v>
      </c>
      <c r="H410" s="13">
        <v>2</v>
      </c>
      <c r="I410" s="16" t="s">
        <v>13911</v>
      </c>
      <c r="J410" s="17" t="s">
        <v>15012</v>
      </c>
      <c r="K410" s="16" t="s">
        <v>16111</v>
      </c>
      <c r="L410" s="18" t="s">
        <v>17211</v>
      </c>
      <c r="M410" s="19">
        <v>1</v>
      </c>
    </row>
    <row r="411" spans="1:13" ht="24.9" customHeight="1" x14ac:dyDescent="0.3">
      <c r="A411" s="12" t="s">
        <v>3385</v>
      </c>
      <c r="B411" s="13" t="s">
        <v>3369</v>
      </c>
      <c r="C411" s="13" t="s">
        <v>103</v>
      </c>
      <c r="D411" s="13">
        <v>1</v>
      </c>
      <c r="E411" s="14">
        <v>1E-3</v>
      </c>
      <c r="F411" s="15">
        <v>69.97</v>
      </c>
      <c r="G411" s="14">
        <v>1.71178383704807E-7</v>
      </c>
      <c r="H411" s="13">
        <v>2</v>
      </c>
      <c r="I411" s="16" t="s">
        <v>13912</v>
      </c>
      <c r="J411" s="17" t="s">
        <v>15013</v>
      </c>
      <c r="K411" s="16" t="s">
        <v>16112</v>
      </c>
      <c r="L411" s="18" t="s">
        <v>17212</v>
      </c>
      <c r="M411" s="19">
        <v>1</v>
      </c>
    </row>
    <row r="412" spans="1:13" ht="24.9" customHeight="1" x14ac:dyDescent="0.3">
      <c r="A412" s="12" t="s">
        <v>4585</v>
      </c>
      <c r="B412" s="13" t="s">
        <v>4575</v>
      </c>
      <c r="C412" s="13" t="s">
        <v>29</v>
      </c>
      <c r="D412" s="13">
        <v>1</v>
      </c>
      <c r="E412" s="14">
        <v>0</v>
      </c>
      <c r="F412" s="15">
        <v>50.72</v>
      </c>
      <c r="G412" s="14">
        <v>8.8958878484762695E-6</v>
      </c>
      <c r="H412" s="13">
        <v>2</v>
      </c>
      <c r="I412" s="16" t="s">
        <v>13913</v>
      </c>
      <c r="J412" s="17" t="s">
        <v>15014</v>
      </c>
      <c r="K412" s="16" t="s">
        <v>16113</v>
      </c>
      <c r="L412" s="18" t="s">
        <v>17213</v>
      </c>
      <c r="M412" s="19">
        <v>1</v>
      </c>
    </row>
    <row r="413" spans="1:13" ht="24.9" customHeight="1" x14ac:dyDescent="0.3">
      <c r="A413" s="12" t="s">
        <v>5002</v>
      </c>
      <c r="B413" s="13" t="s">
        <v>5001</v>
      </c>
      <c r="C413" s="13" t="s">
        <v>29</v>
      </c>
      <c r="D413" s="13">
        <v>1</v>
      </c>
      <c r="E413" s="14">
        <v>1E-3</v>
      </c>
      <c r="F413" s="15">
        <v>16.600000000000001</v>
      </c>
      <c r="G413" s="14">
        <v>2.4065377863445099E-2</v>
      </c>
      <c r="H413" s="13">
        <v>2</v>
      </c>
      <c r="I413" s="16" t="s">
        <v>13914</v>
      </c>
      <c r="J413" s="17" t="s">
        <v>15015</v>
      </c>
      <c r="K413" s="16" t="s">
        <v>16114</v>
      </c>
      <c r="L413" s="18" t="s">
        <v>17214</v>
      </c>
      <c r="M413" s="19">
        <v>1</v>
      </c>
    </row>
    <row r="414" spans="1:13" ht="24.9" customHeight="1" x14ac:dyDescent="0.3">
      <c r="A414" s="12" t="s">
        <v>4053</v>
      </c>
      <c r="B414" s="13" t="s">
        <v>4052</v>
      </c>
      <c r="C414" s="13" t="s">
        <v>425</v>
      </c>
      <c r="D414" s="13">
        <v>1</v>
      </c>
      <c r="E414" s="14">
        <v>1E-3</v>
      </c>
      <c r="F414" s="15">
        <v>29.79</v>
      </c>
      <c r="G414" s="14">
        <v>1.6792678858437199E-3</v>
      </c>
      <c r="H414" s="13">
        <v>2</v>
      </c>
      <c r="I414" s="16" t="s">
        <v>13915</v>
      </c>
      <c r="J414" s="17" t="s">
        <v>15016</v>
      </c>
      <c r="K414" s="16" t="s">
        <v>16115</v>
      </c>
      <c r="L414" s="18" t="s">
        <v>17215</v>
      </c>
      <c r="M414" s="19">
        <v>1</v>
      </c>
    </row>
    <row r="415" spans="1:13" ht="24.9" customHeight="1" x14ac:dyDescent="0.3">
      <c r="A415" s="12" t="s">
        <v>1290</v>
      </c>
      <c r="B415" s="13" t="s">
        <v>1282</v>
      </c>
      <c r="C415" s="13" t="s">
        <v>103</v>
      </c>
      <c r="D415" s="13">
        <v>1</v>
      </c>
      <c r="E415" s="14">
        <v>1E-3</v>
      </c>
      <c r="F415" s="15">
        <v>46.25</v>
      </c>
      <c r="G415" s="14">
        <v>2.3657562948074001E-5</v>
      </c>
      <c r="H415" s="13">
        <v>2</v>
      </c>
      <c r="I415" s="16" t="s">
        <v>13916</v>
      </c>
      <c r="J415" s="17" t="s">
        <v>15017</v>
      </c>
      <c r="K415" s="16" t="s">
        <v>16116</v>
      </c>
      <c r="L415" s="18" t="s">
        <v>17216</v>
      </c>
      <c r="M415" s="19">
        <v>1</v>
      </c>
    </row>
    <row r="416" spans="1:13" ht="24.9" customHeight="1" x14ac:dyDescent="0.3">
      <c r="A416" s="12" t="s">
        <v>1685</v>
      </c>
      <c r="B416" s="13" t="s">
        <v>1670</v>
      </c>
      <c r="C416" s="13" t="s">
        <v>103</v>
      </c>
      <c r="D416" s="13">
        <v>1</v>
      </c>
      <c r="E416" s="14">
        <v>0</v>
      </c>
      <c r="F416" s="15">
        <v>50.61</v>
      </c>
      <c r="G416" s="14">
        <v>1.78136888003692E-5</v>
      </c>
      <c r="H416" s="13">
        <v>2</v>
      </c>
      <c r="I416" s="16" t="s">
        <v>13917</v>
      </c>
      <c r="J416" s="17" t="s">
        <v>15018</v>
      </c>
      <c r="K416" s="16" t="s">
        <v>16117</v>
      </c>
      <c r="L416" s="18" t="s">
        <v>17217</v>
      </c>
      <c r="M416" s="19">
        <v>1</v>
      </c>
    </row>
    <row r="417" spans="1:13" ht="24.9" customHeight="1" x14ac:dyDescent="0.3">
      <c r="A417" s="12" t="s">
        <v>477</v>
      </c>
      <c r="B417" s="13" t="s">
        <v>469</v>
      </c>
      <c r="C417" s="13" t="s">
        <v>564</v>
      </c>
      <c r="D417" s="13">
        <v>1</v>
      </c>
      <c r="E417" s="14">
        <v>0</v>
      </c>
      <c r="F417" s="15">
        <v>44.52</v>
      </c>
      <c r="G417" s="14">
        <v>4.7679727921914201E-5</v>
      </c>
      <c r="H417" s="13">
        <v>3</v>
      </c>
      <c r="I417" s="16" t="s">
        <v>13918</v>
      </c>
      <c r="J417" s="17" t="s">
        <v>15019</v>
      </c>
      <c r="K417" s="16" t="s">
        <v>16118</v>
      </c>
      <c r="L417" s="18" t="s">
        <v>17218</v>
      </c>
      <c r="M417" s="19">
        <v>1</v>
      </c>
    </row>
    <row r="418" spans="1:13" ht="24.9" customHeight="1" x14ac:dyDescent="0.3">
      <c r="A418" s="12" t="s">
        <v>5915</v>
      </c>
      <c r="B418" s="13" t="s">
        <v>5902</v>
      </c>
      <c r="C418" s="13" t="s">
        <v>526</v>
      </c>
      <c r="D418" s="13">
        <v>1</v>
      </c>
      <c r="E418" s="14">
        <v>0</v>
      </c>
      <c r="F418" s="15">
        <v>81.510000000000005</v>
      </c>
      <c r="G418" s="14">
        <v>1.23605571996018E-8</v>
      </c>
      <c r="H418" s="13">
        <v>2</v>
      </c>
      <c r="I418" s="16" t="s">
        <v>13919</v>
      </c>
      <c r="J418" s="17" t="s">
        <v>15020</v>
      </c>
      <c r="K418" s="16" t="s">
        <v>16119</v>
      </c>
      <c r="L418" s="18" t="s">
        <v>17219</v>
      </c>
      <c r="M418" s="19">
        <v>1</v>
      </c>
    </row>
    <row r="419" spans="1:13" ht="24.9" customHeight="1" x14ac:dyDescent="0.3">
      <c r="A419" s="12" t="s">
        <v>5219</v>
      </c>
      <c r="B419" s="13" t="s">
        <v>5205</v>
      </c>
      <c r="C419" s="13" t="s">
        <v>29</v>
      </c>
      <c r="D419" s="13">
        <v>1</v>
      </c>
      <c r="E419" s="14">
        <v>0</v>
      </c>
      <c r="F419" s="15">
        <v>50.56</v>
      </c>
      <c r="G419" s="14">
        <v>1.09877814603861E-5</v>
      </c>
      <c r="H419" s="13">
        <v>2</v>
      </c>
      <c r="I419" s="16" t="s">
        <v>13920</v>
      </c>
      <c r="J419" s="17" t="s">
        <v>15021</v>
      </c>
      <c r="K419" s="16" t="s">
        <v>16120</v>
      </c>
      <c r="L419" s="18" t="s">
        <v>17220</v>
      </c>
      <c r="M419" s="19">
        <v>1</v>
      </c>
    </row>
    <row r="420" spans="1:13" ht="24.9" customHeight="1" x14ac:dyDescent="0.3">
      <c r="A420" s="12" t="s">
        <v>6671</v>
      </c>
      <c r="B420" s="13" t="s">
        <v>6669</v>
      </c>
      <c r="C420" s="13" t="s">
        <v>526</v>
      </c>
      <c r="D420" s="13">
        <v>1</v>
      </c>
      <c r="E420" s="14">
        <v>0</v>
      </c>
      <c r="F420" s="15">
        <v>40.82</v>
      </c>
      <c r="G420" s="14">
        <v>8.6933927189795199E-5</v>
      </c>
      <c r="H420" s="13">
        <v>2</v>
      </c>
      <c r="I420" s="16" t="s">
        <v>13921</v>
      </c>
      <c r="J420" s="17" t="s">
        <v>15022</v>
      </c>
      <c r="K420" s="16" t="s">
        <v>16121</v>
      </c>
      <c r="L420" s="18" t="s">
        <v>17221</v>
      </c>
      <c r="M420" s="19">
        <v>1</v>
      </c>
    </row>
    <row r="421" spans="1:13" ht="24.9" customHeight="1" x14ac:dyDescent="0.3">
      <c r="A421" s="12" t="s">
        <v>6371</v>
      </c>
      <c r="B421" s="13" t="s">
        <v>6369</v>
      </c>
      <c r="C421" s="13" t="s">
        <v>526</v>
      </c>
      <c r="D421" s="13">
        <v>1</v>
      </c>
      <c r="E421" s="14">
        <v>0</v>
      </c>
      <c r="F421" s="15">
        <v>67.8</v>
      </c>
      <c r="G421" s="14">
        <v>1.82554559818132E-7</v>
      </c>
      <c r="H421" s="13">
        <v>2</v>
      </c>
      <c r="I421" s="16" t="s">
        <v>13922</v>
      </c>
      <c r="J421" s="17" t="s">
        <v>15023</v>
      </c>
      <c r="K421" s="16" t="s">
        <v>16122</v>
      </c>
      <c r="L421" s="18" t="s">
        <v>17222</v>
      </c>
      <c r="M421" s="19">
        <v>1</v>
      </c>
    </row>
    <row r="422" spans="1:13" ht="24.9" customHeight="1" x14ac:dyDescent="0.3">
      <c r="A422" s="12" t="s">
        <v>903</v>
      </c>
      <c r="B422" s="13" t="s">
        <v>874</v>
      </c>
      <c r="C422" s="13" t="s">
        <v>29</v>
      </c>
      <c r="D422" s="13">
        <v>1</v>
      </c>
      <c r="E422" s="14">
        <v>1E-3</v>
      </c>
      <c r="F422" s="15">
        <v>50.92</v>
      </c>
      <c r="G422" s="14">
        <v>8.0717927841324307E-6</v>
      </c>
      <c r="H422" s="13">
        <v>2</v>
      </c>
      <c r="I422" s="16" t="s">
        <v>13923</v>
      </c>
      <c r="J422" s="17" t="s">
        <v>15024</v>
      </c>
      <c r="K422" s="16" t="s">
        <v>16123</v>
      </c>
      <c r="L422" s="18" t="s">
        <v>17223</v>
      </c>
      <c r="M422" s="19">
        <v>1</v>
      </c>
    </row>
    <row r="423" spans="1:13" ht="24.9" customHeight="1" x14ac:dyDescent="0.3">
      <c r="A423" s="12" t="s">
        <v>2055</v>
      </c>
      <c r="B423" s="13" t="s">
        <v>2042</v>
      </c>
      <c r="C423" s="13" t="s">
        <v>244</v>
      </c>
      <c r="D423" s="13">
        <v>1</v>
      </c>
      <c r="E423" s="14">
        <v>8.0000000000000002E-3</v>
      </c>
      <c r="F423" s="15">
        <v>25.65</v>
      </c>
      <c r="G423" s="14">
        <v>4.4924571583285604E-3</v>
      </c>
      <c r="H423" s="13">
        <v>2</v>
      </c>
      <c r="I423" s="16" t="s">
        <v>13924</v>
      </c>
      <c r="J423" s="17" t="s">
        <v>15025</v>
      </c>
      <c r="K423" s="16" t="s">
        <v>16124</v>
      </c>
      <c r="L423" s="18" t="s">
        <v>17224</v>
      </c>
      <c r="M423" s="19">
        <v>1</v>
      </c>
    </row>
    <row r="424" spans="1:13" ht="24.9" customHeight="1" x14ac:dyDescent="0.3">
      <c r="A424" s="12" t="s">
        <v>901</v>
      </c>
      <c r="B424" s="13" t="s">
        <v>874</v>
      </c>
      <c r="C424" s="13" t="s">
        <v>103</v>
      </c>
      <c r="D424" s="13">
        <v>1</v>
      </c>
      <c r="E424" s="14">
        <v>0</v>
      </c>
      <c r="F424" s="15">
        <v>36.32</v>
      </c>
      <c r="G424" s="14">
        <v>2.3279304676147999E-4</v>
      </c>
      <c r="H424" s="13">
        <v>2</v>
      </c>
      <c r="I424" s="16" t="s">
        <v>13925</v>
      </c>
      <c r="J424" s="17" t="s">
        <v>15026</v>
      </c>
      <c r="K424" s="16" t="s">
        <v>16125</v>
      </c>
      <c r="L424" s="18" t="s">
        <v>17225</v>
      </c>
      <c r="M424" s="19">
        <v>1</v>
      </c>
    </row>
    <row r="425" spans="1:13" ht="24.9" customHeight="1" x14ac:dyDescent="0.3">
      <c r="A425" s="12" t="s">
        <v>3111</v>
      </c>
      <c r="B425" s="13" t="s">
        <v>3109</v>
      </c>
      <c r="C425" s="13" t="s">
        <v>425</v>
      </c>
      <c r="D425" s="13">
        <v>1</v>
      </c>
      <c r="E425" s="14">
        <v>1E-3</v>
      </c>
      <c r="F425" s="15">
        <v>33.22</v>
      </c>
      <c r="G425" s="14">
        <v>4.7530239682814102E-4</v>
      </c>
      <c r="H425" s="13">
        <v>2</v>
      </c>
      <c r="I425" s="16" t="s">
        <v>13926</v>
      </c>
      <c r="J425" s="17" t="s">
        <v>15027</v>
      </c>
      <c r="K425" s="16" t="s">
        <v>16126</v>
      </c>
      <c r="L425" s="18" t="s">
        <v>17226</v>
      </c>
      <c r="M425" s="19">
        <v>1</v>
      </c>
    </row>
    <row r="426" spans="1:13" ht="24.9" customHeight="1" x14ac:dyDescent="0.3">
      <c r="A426" s="12" t="s">
        <v>640</v>
      </c>
      <c r="B426" s="13" t="s">
        <v>638</v>
      </c>
      <c r="C426" s="13" t="s">
        <v>425</v>
      </c>
      <c r="D426" s="13">
        <v>1</v>
      </c>
      <c r="E426" s="14">
        <v>2E-3</v>
      </c>
      <c r="F426" s="15">
        <v>30</v>
      </c>
      <c r="G426" s="14">
        <v>9.1615700000000002E-4</v>
      </c>
      <c r="H426" s="13">
        <v>2</v>
      </c>
      <c r="I426" s="16" t="s">
        <v>13927</v>
      </c>
      <c r="J426" s="17" t="s">
        <v>15028</v>
      </c>
      <c r="K426" s="16" t="s">
        <v>16127</v>
      </c>
      <c r="L426" s="18" t="s">
        <v>17227</v>
      </c>
      <c r="M426" s="19">
        <v>1</v>
      </c>
    </row>
    <row r="427" spans="1:13" ht="24.9" customHeight="1" x14ac:dyDescent="0.3">
      <c r="A427" s="12" t="s">
        <v>1442</v>
      </c>
      <c r="B427" s="13" t="s">
        <v>1427</v>
      </c>
      <c r="C427" s="13" t="s">
        <v>425</v>
      </c>
      <c r="D427" s="13">
        <v>1</v>
      </c>
      <c r="E427" s="14">
        <v>0</v>
      </c>
      <c r="F427" s="15">
        <v>64</v>
      </c>
      <c r="G427" s="14">
        <v>3.9716411736214099E-7</v>
      </c>
      <c r="H427" s="13">
        <v>2</v>
      </c>
      <c r="I427" s="16" t="s">
        <v>13928</v>
      </c>
      <c r="J427" s="17" t="s">
        <v>15029</v>
      </c>
      <c r="K427" s="16" t="s">
        <v>16128</v>
      </c>
      <c r="L427" s="18" t="s">
        <v>17228</v>
      </c>
      <c r="M427" s="19">
        <v>1</v>
      </c>
    </row>
    <row r="428" spans="1:13" ht="24.9" customHeight="1" x14ac:dyDescent="0.3">
      <c r="A428" s="12" t="s">
        <v>4640</v>
      </c>
      <c r="B428" s="13" t="s">
        <v>4639</v>
      </c>
      <c r="C428" s="13" t="s">
        <v>47</v>
      </c>
      <c r="D428" s="13">
        <v>1</v>
      </c>
      <c r="E428" s="14">
        <v>0</v>
      </c>
      <c r="F428" s="15">
        <v>21.86</v>
      </c>
      <c r="G428" s="14">
        <v>9.1227975168517994E-3</v>
      </c>
      <c r="H428" s="13">
        <v>3</v>
      </c>
      <c r="I428" s="16" t="s">
        <v>13929</v>
      </c>
      <c r="J428" s="17" t="s">
        <v>15030</v>
      </c>
      <c r="K428" s="16" t="s">
        <v>16129</v>
      </c>
      <c r="L428" s="18" t="s">
        <v>17229</v>
      </c>
      <c r="M428" s="19">
        <v>1</v>
      </c>
    </row>
    <row r="429" spans="1:13" ht="24.9" customHeight="1" x14ac:dyDescent="0.3">
      <c r="A429" s="12" t="s">
        <v>718</v>
      </c>
      <c r="B429" s="13" t="s">
        <v>712</v>
      </c>
      <c r="C429" s="13" t="s">
        <v>720</v>
      </c>
      <c r="D429" s="13">
        <v>1</v>
      </c>
      <c r="E429" s="14">
        <v>0</v>
      </c>
      <c r="F429" s="15">
        <v>32.06</v>
      </c>
      <c r="G429" s="14">
        <v>9.0233541349527999E-4</v>
      </c>
      <c r="H429" s="13">
        <v>3</v>
      </c>
      <c r="I429" s="16" t="s">
        <v>13930</v>
      </c>
      <c r="J429" s="17" t="s">
        <v>15031</v>
      </c>
      <c r="K429" s="16" t="s">
        <v>16130</v>
      </c>
      <c r="L429" s="18" t="s">
        <v>17230</v>
      </c>
      <c r="M429" s="19">
        <v>1</v>
      </c>
    </row>
    <row r="430" spans="1:13" ht="24.9" customHeight="1" x14ac:dyDescent="0.3">
      <c r="A430" s="12" t="s">
        <v>1683</v>
      </c>
      <c r="B430" s="13" t="s">
        <v>1670</v>
      </c>
      <c r="C430" s="13" t="s">
        <v>47</v>
      </c>
      <c r="D430" s="13">
        <v>1</v>
      </c>
      <c r="E430" s="14">
        <v>0</v>
      </c>
      <c r="F430" s="15">
        <v>20.5</v>
      </c>
      <c r="G430" s="14">
        <v>1.0249385788538099E-2</v>
      </c>
      <c r="H430" s="13">
        <v>3</v>
      </c>
      <c r="I430" s="16" t="s">
        <v>13931</v>
      </c>
      <c r="J430" s="17" t="s">
        <v>15032</v>
      </c>
      <c r="K430" s="16" t="s">
        <v>16131</v>
      </c>
      <c r="L430" s="18" t="s">
        <v>17231</v>
      </c>
      <c r="M430" s="19">
        <v>1</v>
      </c>
    </row>
    <row r="431" spans="1:13" ht="24.9" customHeight="1" x14ac:dyDescent="0.3">
      <c r="A431" s="12" t="s">
        <v>6024</v>
      </c>
      <c r="B431" s="13" t="s">
        <v>6022</v>
      </c>
      <c r="C431" s="13" t="s">
        <v>319</v>
      </c>
      <c r="D431" s="13">
        <v>1</v>
      </c>
      <c r="E431" s="14">
        <v>1E-3</v>
      </c>
      <c r="F431" s="15">
        <v>27.8</v>
      </c>
      <c r="G431" s="14">
        <v>1.7425662528094399E-3</v>
      </c>
      <c r="H431" s="13">
        <v>2</v>
      </c>
      <c r="I431" s="16" t="s">
        <v>13932</v>
      </c>
      <c r="J431" s="17" t="s">
        <v>15033</v>
      </c>
      <c r="K431" s="16" t="s">
        <v>16132</v>
      </c>
      <c r="L431" s="18" t="s">
        <v>17232</v>
      </c>
      <c r="M431" s="19">
        <v>1</v>
      </c>
    </row>
    <row r="432" spans="1:13" ht="24.9" customHeight="1" x14ac:dyDescent="0.3">
      <c r="A432" s="12" t="s">
        <v>4340</v>
      </c>
      <c r="B432" s="13" t="s">
        <v>4331</v>
      </c>
      <c r="C432" s="13" t="s">
        <v>142</v>
      </c>
      <c r="D432" s="13">
        <v>1</v>
      </c>
      <c r="E432" s="14">
        <v>1E-3</v>
      </c>
      <c r="F432" s="15">
        <v>30.98</v>
      </c>
      <c r="G432" s="14">
        <v>1.1570922965385699E-3</v>
      </c>
      <c r="H432" s="13">
        <v>2</v>
      </c>
      <c r="I432" s="16" t="s">
        <v>13933</v>
      </c>
      <c r="J432" s="17" t="s">
        <v>15034</v>
      </c>
      <c r="K432" s="16" t="s">
        <v>16133</v>
      </c>
      <c r="L432" s="18" t="s">
        <v>17233</v>
      </c>
      <c r="M432" s="19">
        <v>1</v>
      </c>
    </row>
    <row r="433" spans="1:13" ht="24.9" customHeight="1" x14ac:dyDescent="0.3">
      <c r="A433" s="12" t="s">
        <v>6068</v>
      </c>
      <c r="B433" s="13" t="s">
        <v>6043</v>
      </c>
      <c r="C433" s="13" t="s">
        <v>29</v>
      </c>
      <c r="D433" s="13">
        <v>1</v>
      </c>
      <c r="E433" s="14">
        <v>0</v>
      </c>
      <c r="F433" s="15">
        <v>22.04</v>
      </c>
      <c r="G433" s="14">
        <v>6.2369175712147203E-3</v>
      </c>
      <c r="H433" s="13">
        <v>2</v>
      </c>
      <c r="I433" s="16" t="s">
        <v>13934</v>
      </c>
      <c r="J433" s="17" t="s">
        <v>15035</v>
      </c>
      <c r="K433" s="16" t="s">
        <v>16134</v>
      </c>
      <c r="L433" s="18" t="s">
        <v>17234</v>
      </c>
      <c r="M433" s="19">
        <v>1</v>
      </c>
    </row>
    <row r="434" spans="1:13" ht="24.9" customHeight="1" x14ac:dyDescent="0.3">
      <c r="A434" s="12" t="s">
        <v>899</v>
      </c>
      <c r="B434" s="13" t="s">
        <v>874</v>
      </c>
      <c r="C434" s="13" t="s">
        <v>47</v>
      </c>
      <c r="D434" s="13">
        <v>1</v>
      </c>
      <c r="E434" s="14">
        <v>0</v>
      </c>
      <c r="F434" s="15">
        <v>38.57</v>
      </c>
      <c r="G434" s="14">
        <v>1.3866600523259199E-4</v>
      </c>
      <c r="H434" s="13">
        <v>2</v>
      </c>
      <c r="I434" s="16" t="s">
        <v>13935</v>
      </c>
      <c r="J434" s="17" t="s">
        <v>15036</v>
      </c>
      <c r="K434" s="16" t="s">
        <v>16135</v>
      </c>
      <c r="L434" s="18" t="s">
        <v>17235</v>
      </c>
      <c r="M434" s="19">
        <v>1</v>
      </c>
    </row>
    <row r="435" spans="1:13" ht="24.9" customHeight="1" x14ac:dyDescent="0.3">
      <c r="A435" s="12" t="s">
        <v>5383</v>
      </c>
      <c r="B435" s="13" t="s">
        <v>5382</v>
      </c>
      <c r="C435" s="13" t="s">
        <v>617</v>
      </c>
      <c r="D435" s="13">
        <v>1</v>
      </c>
      <c r="E435" s="14">
        <v>0</v>
      </c>
      <c r="F435" s="15">
        <v>58.32</v>
      </c>
      <c r="G435" s="14">
        <v>1.4688248259807701E-6</v>
      </c>
      <c r="H435" s="13">
        <v>3</v>
      </c>
      <c r="I435" s="16" t="s">
        <v>13936</v>
      </c>
      <c r="J435" s="17" t="s">
        <v>15037</v>
      </c>
      <c r="K435" s="16" t="s">
        <v>16136</v>
      </c>
      <c r="L435" s="18" t="s">
        <v>17236</v>
      </c>
      <c r="M435" s="19">
        <v>1</v>
      </c>
    </row>
    <row r="436" spans="1:13" ht="24.9" customHeight="1" x14ac:dyDescent="0.3">
      <c r="A436" s="12" t="s">
        <v>4170</v>
      </c>
      <c r="B436" s="13" t="s">
        <v>4159</v>
      </c>
      <c r="C436" s="13" t="s">
        <v>501</v>
      </c>
      <c r="D436" s="13">
        <v>1</v>
      </c>
      <c r="E436" s="14">
        <v>0</v>
      </c>
      <c r="F436" s="15">
        <v>13.44</v>
      </c>
      <c r="G436" s="14">
        <v>4.9818733789398301E-2</v>
      </c>
      <c r="H436" s="13">
        <v>4</v>
      </c>
      <c r="I436" s="16" t="s">
        <v>13937</v>
      </c>
      <c r="J436" s="17" t="s">
        <v>15038</v>
      </c>
      <c r="K436" s="16" t="s">
        <v>16137</v>
      </c>
      <c r="L436" s="18" t="s">
        <v>17237</v>
      </c>
      <c r="M436" s="19">
        <v>1</v>
      </c>
    </row>
    <row r="437" spans="1:13" ht="24.9" customHeight="1" x14ac:dyDescent="0.3">
      <c r="A437" s="12" t="s">
        <v>1387</v>
      </c>
      <c r="B437" s="13" t="s">
        <v>1386</v>
      </c>
      <c r="C437" s="13" t="s">
        <v>29</v>
      </c>
      <c r="D437" s="13">
        <v>1</v>
      </c>
      <c r="E437" s="14">
        <v>0</v>
      </c>
      <c r="F437" s="15">
        <v>47.48</v>
      </c>
      <c r="G437" s="14">
        <v>2.7690557410206799E-5</v>
      </c>
      <c r="H437" s="13">
        <v>3</v>
      </c>
      <c r="I437" s="16" t="s">
        <v>13938</v>
      </c>
      <c r="J437" s="17" t="s">
        <v>15039</v>
      </c>
      <c r="K437" s="16" t="s">
        <v>16138</v>
      </c>
      <c r="L437" s="18" t="s">
        <v>17238</v>
      </c>
      <c r="M437" s="19">
        <v>1</v>
      </c>
    </row>
    <row r="438" spans="1:13" ht="24.9" customHeight="1" x14ac:dyDescent="0.3">
      <c r="A438" s="12" t="s">
        <v>3878</v>
      </c>
      <c r="B438" s="13" t="s">
        <v>3870</v>
      </c>
      <c r="C438" s="13" t="s">
        <v>29</v>
      </c>
      <c r="D438" s="13">
        <v>1</v>
      </c>
      <c r="E438" s="14">
        <v>0</v>
      </c>
      <c r="F438" s="15">
        <v>30.36</v>
      </c>
      <c r="G438" s="14">
        <v>9.6647205034083004E-4</v>
      </c>
      <c r="H438" s="13">
        <v>2</v>
      </c>
      <c r="I438" s="16" t="s">
        <v>13939</v>
      </c>
      <c r="J438" s="17" t="s">
        <v>15040</v>
      </c>
      <c r="K438" s="16" t="s">
        <v>16139</v>
      </c>
      <c r="L438" s="18" t="s">
        <v>17239</v>
      </c>
      <c r="M438" s="19">
        <v>1</v>
      </c>
    </row>
    <row r="439" spans="1:13" ht="24.9" customHeight="1" x14ac:dyDescent="0.3">
      <c r="A439" s="12" t="s">
        <v>1122</v>
      </c>
      <c r="B439" s="13" t="s">
        <v>1099</v>
      </c>
      <c r="C439" s="13" t="s">
        <v>80</v>
      </c>
      <c r="D439" s="13">
        <v>1</v>
      </c>
      <c r="E439" s="14">
        <v>0</v>
      </c>
      <c r="F439" s="15">
        <v>35.11</v>
      </c>
      <c r="G439" s="14">
        <v>4.6247819253740301E-4</v>
      </c>
      <c r="H439" s="13">
        <v>2</v>
      </c>
      <c r="I439" s="16" t="s">
        <v>13940</v>
      </c>
      <c r="J439" s="17" t="s">
        <v>15041</v>
      </c>
      <c r="K439" s="16" t="s">
        <v>16140</v>
      </c>
      <c r="L439" s="18" t="s">
        <v>17240</v>
      </c>
      <c r="M439" s="19">
        <v>1</v>
      </c>
    </row>
    <row r="440" spans="1:13" ht="24.9" customHeight="1" x14ac:dyDescent="0.3">
      <c r="A440" s="12" t="s">
        <v>3671</v>
      </c>
      <c r="B440" s="13" t="s">
        <v>3664</v>
      </c>
      <c r="C440" s="13" t="s">
        <v>103</v>
      </c>
      <c r="D440" s="13">
        <v>1</v>
      </c>
      <c r="E440" s="14">
        <v>0</v>
      </c>
      <c r="F440" s="15">
        <v>24.79</v>
      </c>
      <c r="G440" s="14">
        <v>4.1486807194076299E-3</v>
      </c>
      <c r="H440" s="13">
        <v>2</v>
      </c>
      <c r="I440" s="16" t="s">
        <v>13941</v>
      </c>
      <c r="J440" s="17" t="s">
        <v>15042</v>
      </c>
      <c r="K440" s="16" t="s">
        <v>16141</v>
      </c>
      <c r="L440" s="18" t="s">
        <v>17241</v>
      </c>
      <c r="M440" s="19">
        <v>1</v>
      </c>
    </row>
    <row r="441" spans="1:13" ht="24.9" customHeight="1" x14ac:dyDescent="0.3">
      <c r="A441" s="12" t="s">
        <v>772</v>
      </c>
      <c r="B441" s="13" t="s">
        <v>770</v>
      </c>
      <c r="C441" s="13" t="s">
        <v>501</v>
      </c>
      <c r="D441" s="13">
        <v>1</v>
      </c>
      <c r="E441" s="14">
        <v>0</v>
      </c>
      <c r="F441" s="15">
        <v>43.48</v>
      </c>
      <c r="G441" s="14">
        <v>7.4042989338966904E-5</v>
      </c>
      <c r="H441" s="13">
        <v>3</v>
      </c>
      <c r="I441" s="16" t="s">
        <v>13942</v>
      </c>
      <c r="J441" s="17" t="s">
        <v>15043</v>
      </c>
      <c r="K441" s="16" t="s">
        <v>16142</v>
      </c>
      <c r="L441" s="18" t="s">
        <v>17242</v>
      </c>
      <c r="M441" s="19">
        <v>1</v>
      </c>
    </row>
    <row r="442" spans="1:13" ht="24.9" customHeight="1" x14ac:dyDescent="0.3">
      <c r="A442" s="12" t="s">
        <v>2647</v>
      </c>
      <c r="B442" s="13" t="s">
        <v>2639</v>
      </c>
      <c r="C442" s="13" t="s">
        <v>47</v>
      </c>
      <c r="D442" s="13">
        <v>1</v>
      </c>
      <c r="E442" s="14">
        <v>3.0000000000000001E-3</v>
      </c>
      <c r="F442" s="15">
        <v>25.48</v>
      </c>
      <c r="G442" s="14">
        <v>4.8133663928589402E-3</v>
      </c>
      <c r="H442" s="13">
        <v>2</v>
      </c>
      <c r="I442" s="16" t="s">
        <v>13943</v>
      </c>
      <c r="J442" s="17" t="s">
        <v>15044</v>
      </c>
      <c r="K442" s="16" t="s">
        <v>16143</v>
      </c>
      <c r="L442" s="18" t="s">
        <v>17243</v>
      </c>
      <c r="M442" s="19">
        <v>1</v>
      </c>
    </row>
    <row r="443" spans="1:13" ht="24.9" customHeight="1" x14ac:dyDescent="0.3">
      <c r="A443" s="12" t="s">
        <v>2020</v>
      </c>
      <c r="B443" s="13" t="s">
        <v>2002</v>
      </c>
      <c r="C443" s="13" t="s">
        <v>244</v>
      </c>
      <c r="D443" s="13">
        <v>1</v>
      </c>
      <c r="E443" s="14">
        <v>0</v>
      </c>
      <c r="F443" s="15">
        <v>54.66</v>
      </c>
      <c r="G443" s="14">
        <v>5.9846402439899103E-6</v>
      </c>
      <c r="H443" s="13">
        <v>2</v>
      </c>
      <c r="I443" s="16" t="s">
        <v>13944</v>
      </c>
      <c r="J443" s="17" t="s">
        <v>15045</v>
      </c>
      <c r="K443" s="16" t="s">
        <v>16144</v>
      </c>
      <c r="L443" s="18" t="s">
        <v>17244</v>
      </c>
      <c r="M443" s="19">
        <v>1</v>
      </c>
    </row>
    <row r="444" spans="1:13" ht="24.9" customHeight="1" x14ac:dyDescent="0.3">
      <c r="A444" s="12" t="s">
        <v>6066</v>
      </c>
      <c r="B444" s="13" t="s">
        <v>6043</v>
      </c>
      <c r="C444" s="13" t="s">
        <v>425</v>
      </c>
      <c r="D444" s="13">
        <v>1</v>
      </c>
      <c r="E444" s="14">
        <v>0</v>
      </c>
      <c r="F444" s="15">
        <v>48.27</v>
      </c>
      <c r="G444" s="14">
        <v>3.8723388020483699E-5</v>
      </c>
      <c r="H444" s="13">
        <v>2</v>
      </c>
      <c r="I444" s="16" t="s">
        <v>13945</v>
      </c>
      <c r="J444" s="17" t="s">
        <v>15046</v>
      </c>
      <c r="K444" s="16" t="s">
        <v>16145</v>
      </c>
      <c r="L444" s="18" t="s">
        <v>17245</v>
      </c>
      <c r="M444" s="19">
        <v>1</v>
      </c>
    </row>
    <row r="445" spans="1:13" ht="24.9" customHeight="1" x14ac:dyDescent="0.3">
      <c r="A445" s="12" t="s">
        <v>5213</v>
      </c>
      <c r="B445" s="13" t="s">
        <v>5205</v>
      </c>
      <c r="C445" s="13" t="s">
        <v>142</v>
      </c>
      <c r="D445" s="13">
        <v>1</v>
      </c>
      <c r="E445" s="14">
        <v>1E-3</v>
      </c>
      <c r="F445" s="15">
        <v>27.78</v>
      </c>
      <c r="G445" s="14">
        <v>1.66329776647002E-3</v>
      </c>
      <c r="H445" s="13">
        <v>2</v>
      </c>
      <c r="I445" s="16" t="s">
        <v>13946</v>
      </c>
      <c r="J445" s="17" t="s">
        <v>15047</v>
      </c>
      <c r="K445" s="16" t="s">
        <v>16146</v>
      </c>
      <c r="L445" s="18" t="s">
        <v>17246</v>
      </c>
      <c r="M445" s="19">
        <v>1</v>
      </c>
    </row>
    <row r="446" spans="1:13" ht="24.9" customHeight="1" x14ac:dyDescent="0.3">
      <c r="A446" s="12" t="s">
        <v>6167</v>
      </c>
      <c r="B446" s="13" t="s">
        <v>6153</v>
      </c>
      <c r="C446" s="13" t="s">
        <v>47</v>
      </c>
      <c r="D446" s="13">
        <v>1</v>
      </c>
      <c r="E446" s="14">
        <v>0</v>
      </c>
      <c r="F446" s="15">
        <v>47.19</v>
      </c>
      <c r="G446" s="14">
        <v>2.3873165732078001E-5</v>
      </c>
      <c r="H446" s="13">
        <v>2</v>
      </c>
      <c r="I446" s="16" t="s">
        <v>13947</v>
      </c>
      <c r="J446" s="17" t="s">
        <v>15048</v>
      </c>
      <c r="K446" s="16" t="s">
        <v>16147</v>
      </c>
      <c r="L446" s="18" t="s">
        <v>17247</v>
      </c>
      <c r="M446" s="19">
        <v>1</v>
      </c>
    </row>
    <row r="447" spans="1:13" ht="24.9" customHeight="1" x14ac:dyDescent="0.3">
      <c r="A447" s="12" t="s">
        <v>7162</v>
      </c>
      <c r="B447" s="13" t="s">
        <v>7160</v>
      </c>
      <c r="C447" s="13" t="s">
        <v>29</v>
      </c>
      <c r="D447" s="13">
        <v>1</v>
      </c>
      <c r="E447" s="14">
        <v>3.0000000000000001E-3</v>
      </c>
      <c r="F447" s="15">
        <v>24.19</v>
      </c>
      <c r="G447" s="14">
        <v>3.8016313847009102E-3</v>
      </c>
      <c r="H447" s="13">
        <v>2</v>
      </c>
      <c r="I447" s="16" t="s">
        <v>13948</v>
      </c>
      <c r="J447" s="17" t="s">
        <v>15049</v>
      </c>
      <c r="K447" s="16" t="s">
        <v>16148</v>
      </c>
      <c r="L447" s="18" t="s">
        <v>17248</v>
      </c>
      <c r="M447" s="19">
        <v>1</v>
      </c>
    </row>
    <row r="448" spans="1:13" ht="24.9" customHeight="1" x14ac:dyDescent="0.3">
      <c r="A448" s="12" t="s">
        <v>86</v>
      </c>
      <c r="B448" s="13" t="s">
        <v>84</v>
      </c>
      <c r="C448" s="13" t="s">
        <v>92</v>
      </c>
      <c r="D448" s="13">
        <v>1</v>
      </c>
      <c r="E448" s="14">
        <v>0</v>
      </c>
      <c r="F448" s="15">
        <v>67.010000000000005</v>
      </c>
      <c r="G448" s="14">
        <v>3.2846110093288501E-7</v>
      </c>
      <c r="H448" s="13">
        <v>2</v>
      </c>
      <c r="I448" s="16" t="s">
        <v>13949</v>
      </c>
      <c r="J448" s="17" t="s">
        <v>15050</v>
      </c>
      <c r="K448" s="16" t="s">
        <v>16149</v>
      </c>
      <c r="L448" s="18" t="s">
        <v>17249</v>
      </c>
      <c r="M448" s="19">
        <v>1</v>
      </c>
    </row>
    <row r="449" spans="1:13" ht="24.9" customHeight="1" x14ac:dyDescent="0.3">
      <c r="A449" s="12" t="s">
        <v>3711</v>
      </c>
      <c r="B449" s="13" t="s">
        <v>3709</v>
      </c>
      <c r="C449" s="13" t="s">
        <v>3716</v>
      </c>
      <c r="D449" s="13">
        <v>1</v>
      </c>
      <c r="E449" s="14">
        <v>0</v>
      </c>
      <c r="F449" s="15">
        <v>59.33</v>
      </c>
      <c r="G449" s="14">
        <v>1.9835763490036401E-6</v>
      </c>
      <c r="H449" s="13">
        <v>2</v>
      </c>
      <c r="I449" s="16" t="s">
        <v>13950</v>
      </c>
      <c r="J449" s="17" t="s">
        <v>15051</v>
      </c>
      <c r="K449" s="16" t="s">
        <v>16150</v>
      </c>
      <c r="L449" s="18" t="s">
        <v>17250</v>
      </c>
      <c r="M449" s="19">
        <v>1</v>
      </c>
    </row>
    <row r="450" spans="1:13" ht="24.9" customHeight="1" x14ac:dyDescent="0.3">
      <c r="A450" s="12" t="s">
        <v>2714</v>
      </c>
      <c r="B450" s="13" t="s">
        <v>2707</v>
      </c>
      <c r="C450" s="13" t="s">
        <v>2716</v>
      </c>
      <c r="D450" s="13">
        <v>1</v>
      </c>
      <c r="E450" s="14">
        <v>0</v>
      </c>
      <c r="F450" s="15">
        <v>62.53</v>
      </c>
      <c r="G450" s="14">
        <v>8.6562880184208796E-7</v>
      </c>
      <c r="H450" s="13">
        <v>2</v>
      </c>
      <c r="I450" s="16" t="s">
        <v>13951</v>
      </c>
      <c r="J450" s="17" t="s">
        <v>15052</v>
      </c>
      <c r="K450" s="16" t="s">
        <v>16151</v>
      </c>
      <c r="L450" s="18" t="s">
        <v>17251</v>
      </c>
      <c r="M450" s="19">
        <v>1</v>
      </c>
    </row>
    <row r="451" spans="1:13" ht="24.9" customHeight="1" x14ac:dyDescent="0.3">
      <c r="A451" s="12" t="s">
        <v>199</v>
      </c>
      <c r="B451" s="13" t="s">
        <v>198</v>
      </c>
      <c r="C451" s="13" t="s">
        <v>80</v>
      </c>
      <c r="D451" s="13">
        <v>1</v>
      </c>
      <c r="E451" s="14">
        <v>1E-3</v>
      </c>
      <c r="F451" s="15">
        <v>49.88</v>
      </c>
      <c r="G451" s="14">
        <v>1.4392228173770601E-5</v>
      </c>
      <c r="H451" s="13">
        <v>2</v>
      </c>
      <c r="I451" s="16" t="s">
        <v>13952</v>
      </c>
      <c r="J451" s="17" t="s">
        <v>15053</v>
      </c>
      <c r="K451" s="16" t="s">
        <v>16152</v>
      </c>
      <c r="L451" s="18" t="s">
        <v>17252</v>
      </c>
      <c r="M451" s="19">
        <v>1</v>
      </c>
    </row>
    <row r="452" spans="1:13" ht="24.9" customHeight="1" x14ac:dyDescent="0.3">
      <c r="A452" s="12" t="s">
        <v>2882</v>
      </c>
      <c r="B452" s="13" t="s">
        <v>2869</v>
      </c>
      <c r="C452" s="13" t="s">
        <v>142</v>
      </c>
      <c r="D452" s="13">
        <v>1</v>
      </c>
      <c r="E452" s="14">
        <v>0</v>
      </c>
      <c r="F452" s="15">
        <v>37.590000000000003</v>
      </c>
      <c r="G452" s="14">
        <v>2.0901682480699399E-4</v>
      </c>
      <c r="H452" s="13">
        <v>2</v>
      </c>
      <c r="I452" s="16" t="s">
        <v>13953</v>
      </c>
      <c r="J452" s="17" t="s">
        <v>15054</v>
      </c>
      <c r="K452" s="16" t="s">
        <v>16153</v>
      </c>
      <c r="L452" s="18" t="s">
        <v>17253</v>
      </c>
      <c r="M452" s="19">
        <v>1</v>
      </c>
    </row>
    <row r="453" spans="1:13" ht="24.9" customHeight="1" x14ac:dyDescent="0.3">
      <c r="A453" s="12" t="s">
        <v>3609</v>
      </c>
      <c r="B453" s="13" t="s">
        <v>3607</v>
      </c>
      <c r="C453" s="13" t="s">
        <v>244</v>
      </c>
      <c r="D453" s="13">
        <v>1</v>
      </c>
      <c r="E453" s="14">
        <v>3.0000000000000001E-3</v>
      </c>
      <c r="F453" s="15">
        <v>16.16</v>
      </c>
      <c r="G453" s="14">
        <v>2.5420804990729899E-2</v>
      </c>
      <c r="H453" s="13">
        <v>2</v>
      </c>
      <c r="I453" s="16" t="s">
        <v>13954</v>
      </c>
      <c r="J453" s="17" t="s">
        <v>15055</v>
      </c>
      <c r="K453" s="16" t="s">
        <v>16154</v>
      </c>
      <c r="L453" s="18" t="s">
        <v>17254</v>
      </c>
      <c r="M453" s="19">
        <v>1</v>
      </c>
    </row>
    <row r="454" spans="1:13" ht="24.9" customHeight="1" x14ac:dyDescent="0.3">
      <c r="A454" s="12" t="s">
        <v>5689</v>
      </c>
      <c r="B454" s="13" t="s">
        <v>5672</v>
      </c>
      <c r="C454" s="13" t="s">
        <v>103</v>
      </c>
      <c r="D454" s="13">
        <v>1</v>
      </c>
      <c r="E454" s="14">
        <v>1E-3</v>
      </c>
      <c r="F454" s="15">
        <v>35.1</v>
      </c>
      <c r="G454" s="14">
        <v>3.24481020413927E-4</v>
      </c>
      <c r="H454" s="13">
        <v>2</v>
      </c>
      <c r="I454" s="16" t="s">
        <v>13955</v>
      </c>
      <c r="J454" s="17" t="s">
        <v>15056</v>
      </c>
      <c r="K454" s="16" t="s">
        <v>16155</v>
      </c>
      <c r="L454" s="18" t="s">
        <v>17255</v>
      </c>
      <c r="M454" s="19">
        <v>1</v>
      </c>
    </row>
    <row r="455" spans="1:13" ht="24.9" customHeight="1" x14ac:dyDescent="0.3">
      <c r="A455" s="12" t="s">
        <v>6616</v>
      </c>
      <c r="B455" s="13" t="s">
        <v>6610</v>
      </c>
      <c r="C455" s="13" t="s">
        <v>720</v>
      </c>
      <c r="D455" s="13">
        <v>1</v>
      </c>
      <c r="E455" s="14">
        <v>0</v>
      </c>
      <c r="F455" s="15">
        <v>35.04</v>
      </c>
      <c r="G455" s="14">
        <v>5.9532428761996099E-4</v>
      </c>
      <c r="H455" s="13">
        <v>2</v>
      </c>
      <c r="I455" s="16" t="s">
        <v>13956</v>
      </c>
      <c r="J455" s="17" t="s">
        <v>15057</v>
      </c>
      <c r="K455" s="16" t="s">
        <v>16156</v>
      </c>
      <c r="L455" s="18" t="s">
        <v>17256</v>
      </c>
      <c r="M455" s="19">
        <v>1</v>
      </c>
    </row>
    <row r="456" spans="1:13" ht="24.9" customHeight="1" x14ac:dyDescent="0.3">
      <c r="A456" s="12" t="s">
        <v>3208</v>
      </c>
      <c r="B456" s="13" t="s">
        <v>3199</v>
      </c>
      <c r="C456" s="13" t="s">
        <v>47</v>
      </c>
      <c r="D456" s="13">
        <v>1</v>
      </c>
      <c r="E456" s="14">
        <v>0</v>
      </c>
      <c r="F456" s="15">
        <v>33.33</v>
      </c>
      <c r="G456" s="14">
        <v>5.3419256650616203E-4</v>
      </c>
      <c r="H456" s="13">
        <v>2</v>
      </c>
      <c r="I456" s="16" t="s">
        <v>13957</v>
      </c>
      <c r="J456" s="17" t="s">
        <v>15058</v>
      </c>
      <c r="K456" s="16" t="s">
        <v>16157</v>
      </c>
      <c r="L456" s="18" t="s">
        <v>17257</v>
      </c>
      <c r="M456" s="19">
        <v>1</v>
      </c>
    </row>
    <row r="457" spans="1:13" ht="24.9" customHeight="1" x14ac:dyDescent="0.3">
      <c r="A457" s="12" t="s">
        <v>1681</v>
      </c>
      <c r="B457" s="13" t="s">
        <v>1670</v>
      </c>
      <c r="C457" s="13" t="s">
        <v>7293</v>
      </c>
      <c r="D457" s="13">
        <v>1</v>
      </c>
      <c r="E457" s="14">
        <v>0</v>
      </c>
      <c r="F457" s="15">
        <v>37.25</v>
      </c>
      <c r="G457" s="14">
        <v>2.16619645291327E-4</v>
      </c>
      <c r="H457" s="13">
        <v>2</v>
      </c>
      <c r="I457" s="16" t="s">
        <v>13958</v>
      </c>
      <c r="J457" s="17" t="s">
        <v>15059</v>
      </c>
      <c r="K457" s="16" t="s">
        <v>16158</v>
      </c>
      <c r="L457" s="18" t="s">
        <v>17258</v>
      </c>
      <c r="M457" s="19">
        <v>1</v>
      </c>
    </row>
    <row r="458" spans="1:13" ht="24.9" customHeight="1" x14ac:dyDescent="0.3">
      <c r="A458" s="12" t="s">
        <v>4437</v>
      </c>
      <c r="B458" s="13" t="s">
        <v>4431</v>
      </c>
      <c r="C458" s="13" t="s">
        <v>142</v>
      </c>
      <c r="D458" s="13">
        <v>1</v>
      </c>
      <c r="E458" s="14">
        <v>0</v>
      </c>
      <c r="F458" s="15">
        <v>46</v>
      </c>
      <c r="G458" s="14">
        <v>4.1622799999999997E-5</v>
      </c>
      <c r="H458" s="13">
        <v>2</v>
      </c>
      <c r="I458" s="16" t="s">
        <v>13959</v>
      </c>
      <c r="J458" s="17" t="s">
        <v>15060</v>
      </c>
      <c r="K458" s="16" t="s">
        <v>16159</v>
      </c>
      <c r="L458" s="18" t="s">
        <v>17259</v>
      </c>
      <c r="M458" s="19">
        <v>1</v>
      </c>
    </row>
    <row r="459" spans="1:13" ht="24.9" customHeight="1" x14ac:dyDescent="0.3">
      <c r="A459" s="12" t="s">
        <v>7186</v>
      </c>
      <c r="B459" s="13" t="s">
        <v>7171</v>
      </c>
      <c r="C459" s="13" t="s">
        <v>142</v>
      </c>
      <c r="D459" s="13">
        <v>1</v>
      </c>
      <c r="E459" s="14">
        <v>0</v>
      </c>
      <c r="F459" s="15">
        <v>49.06</v>
      </c>
      <c r="G459" s="14">
        <v>2.48330461518482E-5</v>
      </c>
      <c r="H459" s="13">
        <v>2</v>
      </c>
      <c r="I459" s="16" t="s">
        <v>13960</v>
      </c>
      <c r="J459" s="17" t="s">
        <v>15061</v>
      </c>
      <c r="K459" s="16" t="s">
        <v>16160</v>
      </c>
      <c r="L459" s="18" t="s">
        <v>17260</v>
      </c>
      <c r="M459" s="19">
        <v>1</v>
      </c>
    </row>
    <row r="460" spans="1:13" ht="24.9" customHeight="1" x14ac:dyDescent="0.3">
      <c r="A460" s="12" t="s">
        <v>897</v>
      </c>
      <c r="B460" s="13" t="s">
        <v>874</v>
      </c>
      <c r="C460" s="13" t="s">
        <v>219</v>
      </c>
      <c r="D460" s="13">
        <v>1</v>
      </c>
      <c r="E460" s="14">
        <v>0</v>
      </c>
      <c r="F460" s="15">
        <v>37.79</v>
      </c>
      <c r="G460" s="14">
        <v>3.0773134031848102E-4</v>
      </c>
      <c r="H460" s="13">
        <v>3</v>
      </c>
      <c r="I460" s="16" t="s">
        <v>13961</v>
      </c>
      <c r="J460" s="17" t="s">
        <v>15062</v>
      </c>
      <c r="K460" s="16" t="s">
        <v>16161</v>
      </c>
      <c r="L460" s="18" t="s">
        <v>17261</v>
      </c>
      <c r="M460" s="19">
        <v>1</v>
      </c>
    </row>
    <row r="461" spans="1:13" ht="24.9" customHeight="1" x14ac:dyDescent="0.3">
      <c r="A461" s="12" t="s">
        <v>5211</v>
      </c>
      <c r="B461" s="13" t="s">
        <v>5205</v>
      </c>
      <c r="C461" s="13" t="s">
        <v>80</v>
      </c>
      <c r="D461" s="13">
        <v>1</v>
      </c>
      <c r="E461" s="14">
        <v>0</v>
      </c>
      <c r="F461" s="15">
        <v>26.23</v>
      </c>
      <c r="G461" s="14">
        <v>4.2881750448456402E-3</v>
      </c>
      <c r="H461" s="13">
        <v>2</v>
      </c>
      <c r="I461" s="16" t="s">
        <v>13962</v>
      </c>
      <c r="J461" s="17" t="s">
        <v>15063</v>
      </c>
      <c r="K461" s="16" t="s">
        <v>16162</v>
      </c>
      <c r="L461" s="18" t="s">
        <v>17262</v>
      </c>
      <c r="M461" s="19">
        <v>1</v>
      </c>
    </row>
    <row r="462" spans="1:13" ht="24.9" customHeight="1" x14ac:dyDescent="0.3">
      <c r="A462" s="12" t="s">
        <v>3911</v>
      </c>
      <c r="B462" s="13" t="s">
        <v>3903</v>
      </c>
      <c r="C462" s="13" t="s">
        <v>425</v>
      </c>
      <c r="D462" s="13">
        <v>1</v>
      </c>
      <c r="E462" s="14">
        <v>2E-3</v>
      </c>
      <c r="F462" s="15">
        <v>27.01</v>
      </c>
      <c r="G462" s="14">
        <v>4.0808803449237296E-3</v>
      </c>
      <c r="H462" s="13">
        <v>2</v>
      </c>
      <c r="I462" s="16" t="s">
        <v>13963</v>
      </c>
      <c r="J462" s="17" t="s">
        <v>15064</v>
      </c>
      <c r="K462" s="16" t="s">
        <v>16163</v>
      </c>
      <c r="L462" s="18" t="s">
        <v>17263</v>
      </c>
      <c r="M462" s="19">
        <v>1</v>
      </c>
    </row>
    <row r="463" spans="1:13" ht="24.9" customHeight="1" x14ac:dyDescent="0.3">
      <c r="A463" s="12" t="s">
        <v>3539</v>
      </c>
      <c r="B463" s="13" t="s">
        <v>3537</v>
      </c>
      <c r="C463" s="13" t="s">
        <v>617</v>
      </c>
      <c r="D463" s="13">
        <v>1</v>
      </c>
      <c r="E463" s="14">
        <v>0</v>
      </c>
      <c r="F463" s="15">
        <v>80.150000000000006</v>
      </c>
      <c r="G463" s="14">
        <v>1.35247123058574E-8</v>
      </c>
      <c r="H463" s="13">
        <v>2</v>
      </c>
      <c r="I463" s="16" t="s">
        <v>13964</v>
      </c>
      <c r="J463" s="17" t="s">
        <v>15065</v>
      </c>
      <c r="K463" s="16" t="s">
        <v>16164</v>
      </c>
      <c r="L463" s="18" t="s">
        <v>17264</v>
      </c>
      <c r="M463" s="19">
        <v>1</v>
      </c>
    </row>
    <row r="464" spans="1:13" ht="24.9" customHeight="1" x14ac:dyDescent="0.3">
      <c r="A464" s="12" t="s">
        <v>895</v>
      </c>
      <c r="B464" s="13" t="s">
        <v>874</v>
      </c>
      <c r="C464" s="13" t="s">
        <v>29</v>
      </c>
      <c r="D464" s="13">
        <v>1</v>
      </c>
      <c r="E464" s="14">
        <v>0</v>
      </c>
      <c r="F464" s="15">
        <v>27.41</v>
      </c>
      <c r="G464" s="14">
        <v>1.81121499208349E-3</v>
      </c>
      <c r="H464" s="13">
        <v>2</v>
      </c>
      <c r="I464" s="16" t="s">
        <v>13965</v>
      </c>
      <c r="J464" s="17" t="s">
        <v>15066</v>
      </c>
      <c r="K464" s="16" t="s">
        <v>16165</v>
      </c>
      <c r="L464" s="18" t="s">
        <v>17265</v>
      </c>
      <c r="M464" s="19">
        <v>1</v>
      </c>
    </row>
    <row r="465" spans="1:13" ht="24.9" customHeight="1" x14ac:dyDescent="0.3">
      <c r="A465" s="12" t="s">
        <v>1288</v>
      </c>
      <c r="B465" s="13" t="s">
        <v>1282</v>
      </c>
      <c r="C465" s="13" t="s">
        <v>425</v>
      </c>
      <c r="D465" s="13">
        <v>1</v>
      </c>
      <c r="E465" s="14">
        <v>1.7999999999999999E-2</v>
      </c>
      <c r="F465" s="15">
        <v>22.22</v>
      </c>
      <c r="G465" s="14">
        <v>6.2978063006828497E-3</v>
      </c>
      <c r="H465" s="13">
        <v>2</v>
      </c>
      <c r="I465" s="16" t="s">
        <v>13966</v>
      </c>
      <c r="J465" s="17" t="s">
        <v>15067</v>
      </c>
      <c r="K465" s="16" t="s">
        <v>16166</v>
      </c>
      <c r="L465" s="18" t="s">
        <v>17266</v>
      </c>
      <c r="M465" s="19">
        <v>1</v>
      </c>
    </row>
    <row r="466" spans="1:13" ht="24.9" customHeight="1" x14ac:dyDescent="0.3">
      <c r="A466" s="12" t="s">
        <v>5734</v>
      </c>
      <c r="B466" s="13" t="s">
        <v>5732</v>
      </c>
      <c r="C466" s="13" t="s">
        <v>219</v>
      </c>
      <c r="D466" s="13">
        <v>1</v>
      </c>
      <c r="E466" s="14">
        <v>0</v>
      </c>
      <c r="F466" s="15">
        <v>63.13</v>
      </c>
      <c r="G466" s="14">
        <v>5.5936828654517999E-7</v>
      </c>
      <c r="H466" s="13">
        <v>2</v>
      </c>
      <c r="I466" s="16" t="s">
        <v>13967</v>
      </c>
      <c r="J466" s="17" t="s">
        <v>15068</v>
      </c>
      <c r="K466" s="16" t="s">
        <v>16167</v>
      </c>
      <c r="L466" s="18" t="s">
        <v>17267</v>
      </c>
      <c r="M466" s="19">
        <v>1</v>
      </c>
    </row>
    <row r="467" spans="1:13" ht="24.9" customHeight="1" x14ac:dyDescent="0.3">
      <c r="A467" s="12" t="s">
        <v>3830</v>
      </c>
      <c r="B467" s="13" t="s">
        <v>3828</v>
      </c>
      <c r="C467" s="13" t="s">
        <v>425</v>
      </c>
      <c r="D467" s="13">
        <v>1</v>
      </c>
      <c r="E467" s="14">
        <v>0</v>
      </c>
      <c r="F467" s="15">
        <v>18.62</v>
      </c>
      <c r="G467" s="14">
        <v>1.99236086376815E-2</v>
      </c>
      <c r="H467" s="13">
        <v>2</v>
      </c>
      <c r="I467" s="16" t="s">
        <v>13968</v>
      </c>
      <c r="J467" s="17" t="s">
        <v>15069</v>
      </c>
      <c r="K467" s="16" t="s">
        <v>16168</v>
      </c>
      <c r="L467" s="18" t="s">
        <v>17268</v>
      </c>
      <c r="M467" s="19">
        <v>1</v>
      </c>
    </row>
    <row r="468" spans="1:13" ht="24.9" customHeight="1" x14ac:dyDescent="0.3">
      <c r="A468" s="12" t="s">
        <v>1755</v>
      </c>
      <c r="B468" s="13" t="s">
        <v>1753</v>
      </c>
      <c r="C468" s="13" t="s">
        <v>526</v>
      </c>
      <c r="D468" s="13">
        <v>1</v>
      </c>
      <c r="E468" s="14">
        <v>0</v>
      </c>
      <c r="F468" s="15">
        <v>48.28</v>
      </c>
      <c r="G468" s="14">
        <v>3.0461680666883699E-5</v>
      </c>
      <c r="H468" s="13">
        <v>2</v>
      </c>
      <c r="I468" s="16" t="s">
        <v>13969</v>
      </c>
      <c r="J468" s="17" t="s">
        <v>15070</v>
      </c>
      <c r="K468" s="16" t="s">
        <v>16169</v>
      </c>
      <c r="L468" s="18" t="s">
        <v>17269</v>
      </c>
      <c r="M468" s="19">
        <v>1</v>
      </c>
    </row>
    <row r="469" spans="1:13" ht="24.9" customHeight="1" x14ac:dyDescent="0.3">
      <c r="A469" s="12" t="s">
        <v>2015</v>
      </c>
      <c r="B469" s="13" t="s">
        <v>2002</v>
      </c>
      <c r="C469" s="13" t="s">
        <v>80</v>
      </c>
      <c r="D469" s="13">
        <v>1</v>
      </c>
      <c r="E469" s="14">
        <v>3.0000000000000001E-3</v>
      </c>
      <c r="F469" s="15">
        <v>41.17</v>
      </c>
      <c r="G469" s="14">
        <v>7.6202637689864496E-5</v>
      </c>
      <c r="H469" s="13">
        <v>2</v>
      </c>
      <c r="I469" s="16" t="s">
        <v>13970</v>
      </c>
      <c r="J469" s="17" t="s">
        <v>15071</v>
      </c>
      <c r="K469" s="16" t="s">
        <v>16170</v>
      </c>
      <c r="L469" s="18" t="s">
        <v>17270</v>
      </c>
      <c r="M469" s="19">
        <v>1</v>
      </c>
    </row>
    <row r="470" spans="1:13" ht="24.9" customHeight="1" x14ac:dyDescent="0.3">
      <c r="A470" s="12" t="s">
        <v>4023</v>
      </c>
      <c r="B470" s="13" t="s">
        <v>4017</v>
      </c>
      <c r="C470" s="13" t="s">
        <v>4582</v>
      </c>
      <c r="D470" s="13">
        <v>1</v>
      </c>
      <c r="E470" s="14">
        <v>0</v>
      </c>
      <c r="F470" s="15">
        <v>31.49</v>
      </c>
      <c r="G470" s="14">
        <v>1.31271887073227E-3</v>
      </c>
      <c r="H470" s="13">
        <v>3</v>
      </c>
      <c r="I470" s="16" t="s">
        <v>13971</v>
      </c>
      <c r="J470" s="17" t="s">
        <v>15072</v>
      </c>
      <c r="K470" s="16" t="s">
        <v>16171</v>
      </c>
      <c r="L470" s="18" t="s">
        <v>17271</v>
      </c>
      <c r="M470" s="19">
        <v>1</v>
      </c>
    </row>
    <row r="471" spans="1:13" ht="24.9" customHeight="1" x14ac:dyDescent="0.3">
      <c r="A471" s="12" t="s">
        <v>2835</v>
      </c>
      <c r="B471" s="13" t="s">
        <v>2834</v>
      </c>
      <c r="C471" s="13" t="s">
        <v>47</v>
      </c>
      <c r="D471" s="13">
        <v>1</v>
      </c>
      <c r="E471" s="14">
        <v>1.9E-2</v>
      </c>
      <c r="F471" s="15">
        <v>16.579999999999998</v>
      </c>
      <c r="G471" s="14">
        <v>2.1926534888749301E-2</v>
      </c>
      <c r="H471" s="13">
        <v>2</v>
      </c>
      <c r="I471" s="16" t="s">
        <v>13972</v>
      </c>
      <c r="J471" s="17" t="s">
        <v>15073</v>
      </c>
      <c r="K471" s="16" t="s">
        <v>16172</v>
      </c>
      <c r="L471" s="18" t="s">
        <v>17272</v>
      </c>
      <c r="M471" s="19">
        <v>1</v>
      </c>
    </row>
    <row r="472" spans="1:13" ht="24.9" customHeight="1" x14ac:dyDescent="0.3">
      <c r="A472" s="12" t="s">
        <v>4630</v>
      </c>
      <c r="B472" s="13" t="s">
        <v>4622</v>
      </c>
      <c r="C472" s="13" t="s">
        <v>425</v>
      </c>
      <c r="D472" s="13">
        <v>1</v>
      </c>
      <c r="E472" s="14">
        <v>0</v>
      </c>
      <c r="F472" s="15">
        <v>26.88</v>
      </c>
      <c r="G472" s="14">
        <v>2.0463032986500602E-3</v>
      </c>
      <c r="H472" s="13">
        <v>2</v>
      </c>
      <c r="I472" s="16" t="s">
        <v>13973</v>
      </c>
      <c r="J472" s="17" t="s">
        <v>15074</v>
      </c>
      <c r="K472" s="16" t="s">
        <v>16173</v>
      </c>
      <c r="L472" s="18" t="s">
        <v>17273</v>
      </c>
      <c r="M472" s="19">
        <v>1</v>
      </c>
    </row>
    <row r="473" spans="1:13" ht="24.9" customHeight="1" x14ac:dyDescent="0.3">
      <c r="A473" s="12" t="s">
        <v>2703</v>
      </c>
      <c r="B473" s="13" t="s">
        <v>2696</v>
      </c>
      <c r="C473" s="13" t="s">
        <v>103</v>
      </c>
      <c r="D473" s="13">
        <v>1</v>
      </c>
      <c r="E473" s="14">
        <v>0</v>
      </c>
      <c r="F473" s="15">
        <v>50.72</v>
      </c>
      <c r="G473" s="14">
        <v>1.0590342676757499E-5</v>
      </c>
      <c r="H473" s="13">
        <v>2</v>
      </c>
      <c r="I473" s="16" t="s">
        <v>13974</v>
      </c>
      <c r="J473" s="17" t="s">
        <v>15075</v>
      </c>
      <c r="K473" s="16" t="s">
        <v>16174</v>
      </c>
      <c r="L473" s="18" t="s">
        <v>17274</v>
      </c>
      <c r="M473" s="19">
        <v>1</v>
      </c>
    </row>
    <row r="474" spans="1:13" ht="24.9" customHeight="1" x14ac:dyDescent="0.3">
      <c r="A474" s="12" t="s">
        <v>6058</v>
      </c>
      <c r="B474" s="13" t="s">
        <v>6043</v>
      </c>
      <c r="C474" s="13" t="s">
        <v>501</v>
      </c>
      <c r="D474" s="13">
        <v>1</v>
      </c>
      <c r="E474" s="14">
        <v>0</v>
      </c>
      <c r="F474" s="15">
        <v>74.67</v>
      </c>
      <c r="G474" s="14">
        <v>4.6061043068960302E-8</v>
      </c>
      <c r="H474" s="13">
        <v>2</v>
      </c>
      <c r="I474" s="16" t="s">
        <v>13975</v>
      </c>
      <c r="J474" s="17" t="s">
        <v>15076</v>
      </c>
      <c r="K474" s="16" t="s">
        <v>16175</v>
      </c>
      <c r="L474" s="18" t="s">
        <v>17275</v>
      </c>
      <c r="M474" s="19">
        <v>1</v>
      </c>
    </row>
    <row r="475" spans="1:13" ht="24.9" customHeight="1" x14ac:dyDescent="0.3">
      <c r="A475" s="12" t="s">
        <v>6389</v>
      </c>
      <c r="B475" s="13" t="s">
        <v>6369</v>
      </c>
      <c r="C475" s="13" t="s">
        <v>425</v>
      </c>
      <c r="D475" s="13">
        <v>1</v>
      </c>
      <c r="E475" s="14">
        <v>0</v>
      </c>
      <c r="F475" s="15">
        <v>54.15</v>
      </c>
      <c r="G475" s="14">
        <v>3.8368074468090896E-6</v>
      </c>
      <c r="H475" s="13">
        <v>2</v>
      </c>
      <c r="I475" s="16" t="s">
        <v>13976</v>
      </c>
      <c r="J475" s="17" t="s">
        <v>15077</v>
      </c>
      <c r="K475" s="16" t="s">
        <v>16176</v>
      </c>
      <c r="L475" s="18" t="s">
        <v>17276</v>
      </c>
      <c r="M475" s="19">
        <v>1</v>
      </c>
    </row>
    <row r="476" spans="1:13" ht="24.9" customHeight="1" x14ac:dyDescent="0.3">
      <c r="A476" s="12" t="s">
        <v>1256</v>
      </c>
      <c r="B476" s="13" t="s">
        <v>1254</v>
      </c>
      <c r="C476" s="13" t="s">
        <v>319</v>
      </c>
      <c r="D476" s="13">
        <v>1</v>
      </c>
      <c r="E476" s="14">
        <v>0</v>
      </c>
      <c r="F476" s="15">
        <v>62.03</v>
      </c>
      <c r="G476" s="14">
        <v>1.0025821834757401E-6</v>
      </c>
      <c r="H476" s="13">
        <v>2</v>
      </c>
      <c r="I476" s="16" t="s">
        <v>13977</v>
      </c>
      <c r="J476" s="17" t="s">
        <v>15078</v>
      </c>
      <c r="K476" s="16" t="s">
        <v>16177</v>
      </c>
      <c r="L476" s="18" t="s">
        <v>17277</v>
      </c>
      <c r="M476" s="19">
        <v>1</v>
      </c>
    </row>
    <row r="477" spans="1:13" ht="24.9" customHeight="1" x14ac:dyDescent="0.3">
      <c r="A477" s="12" t="s">
        <v>569</v>
      </c>
      <c r="B477" s="13" t="s">
        <v>558</v>
      </c>
      <c r="C477" s="13" t="s">
        <v>319</v>
      </c>
      <c r="D477" s="13">
        <v>1</v>
      </c>
      <c r="E477" s="14">
        <v>0</v>
      </c>
      <c r="F477" s="15">
        <v>31.45</v>
      </c>
      <c r="G477" s="14">
        <v>1.1100222858300001E-3</v>
      </c>
      <c r="H477" s="13">
        <v>3</v>
      </c>
      <c r="I477" s="16" t="s">
        <v>13978</v>
      </c>
      <c r="J477" s="17" t="s">
        <v>15079</v>
      </c>
      <c r="K477" s="16" t="s">
        <v>16178</v>
      </c>
      <c r="L477" s="18" t="s">
        <v>17278</v>
      </c>
      <c r="M477" s="19">
        <v>1</v>
      </c>
    </row>
    <row r="478" spans="1:13" ht="24.9" customHeight="1" x14ac:dyDescent="0.3">
      <c r="A478" s="12" t="s">
        <v>4364</v>
      </c>
      <c r="B478" s="13" t="s">
        <v>4344</v>
      </c>
      <c r="C478" s="13" t="s">
        <v>319</v>
      </c>
      <c r="D478" s="13">
        <v>1</v>
      </c>
      <c r="E478" s="14">
        <v>0</v>
      </c>
      <c r="F478" s="15">
        <v>103.01</v>
      </c>
      <c r="G478" s="14">
        <v>6.2504316872122305E-11</v>
      </c>
      <c r="H478" s="13">
        <v>2</v>
      </c>
      <c r="I478" s="16" t="s">
        <v>13979</v>
      </c>
      <c r="J478" s="17" t="s">
        <v>15080</v>
      </c>
      <c r="K478" s="16" t="s">
        <v>16179</v>
      </c>
      <c r="L478" s="18" t="s">
        <v>17279</v>
      </c>
      <c r="M478" s="19">
        <v>1</v>
      </c>
    </row>
    <row r="479" spans="1:13" ht="24.9" customHeight="1" x14ac:dyDescent="0.3">
      <c r="A479" s="12" t="s">
        <v>2435</v>
      </c>
      <c r="B479" s="13" t="s">
        <v>2434</v>
      </c>
      <c r="C479" s="13" t="s">
        <v>425</v>
      </c>
      <c r="D479" s="13">
        <v>1</v>
      </c>
      <c r="E479" s="14">
        <v>0</v>
      </c>
      <c r="F479" s="15">
        <v>32.880000000000003</v>
      </c>
      <c r="G479" s="14">
        <v>8.5012726355989797E-4</v>
      </c>
      <c r="H479" s="13">
        <v>2</v>
      </c>
      <c r="I479" s="16" t="s">
        <v>13980</v>
      </c>
      <c r="J479" s="17" t="s">
        <v>15081</v>
      </c>
      <c r="K479" s="16" t="s">
        <v>16180</v>
      </c>
      <c r="L479" s="18" t="s">
        <v>17280</v>
      </c>
      <c r="M479" s="19">
        <v>1</v>
      </c>
    </row>
    <row r="480" spans="1:13" ht="24.9" customHeight="1" x14ac:dyDescent="0.3">
      <c r="A480" s="12" t="s">
        <v>2969</v>
      </c>
      <c r="B480" s="13" t="s">
        <v>2949</v>
      </c>
      <c r="C480" s="13" t="s">
        <v>29</v>
      </c>
      <c r="D480" s="13">
        <v>1</v>
      </c>
      <c r="E480" s="14">
        <v>0</v>
      </c>
      <c r="F480" s="15">
        <v>69.14</v>
      </c>
      <c r="G480" s="14">
        <v>1.88943387833354E-7</v>
      </c>
      <c r="H480" s="13">
        <v>2</v>
      </c>
      <c r="I480" s="16" t="s">
        <v>13981</v>
      </c>
      <c r="J480" s="17" t="s">
        <v>15082</v>
      </c>
      <c r="K480" s="16" t="s">
        <v>16181</v>
      </c>
      <c r="L480" s="18" t="s">
        <v>17281</v>
      </c>
      <c r="M480" s="19">
        <v>1</v>
      </c>
    </row>
    <row r="481" spans="1:13" ht="24.9" customHeight="1" x14ac:dyDescent="0.3">
      <c r="A481" s="12" t="s">
        <v>4673</v>
      </c>
      <c r="B481" s="13" t="s">
        <v>4671</v>
      </c>
      <c r="C481" s="13" t="s">
        <v>29</v>
      </c>
      <c r="D481" s="13">
        <v>1</v>
      </c>
      <c r="E481" s="14">
        <v>0</v>
      </c>
      <c r="F481" s="15">
        <v>50.75</v>
      </c>
      <c r="G481" s="14">
        <v>8.3940200906128006E-6</v>
      </c>
      <c r="H481" s="13">
        <v>2</v>
      </c>
      <c r="I481" s="16" t="s">
        <v>13982</v>
      </c>
      <c r="J481" s="17" t="s">
        <v>15083</v>
      </c>
      <c r="K481" s="16" t="s">
        <v>16182</v>
      </c>
      <c r="L481" s="18" t="s">
        <v>17282</v>
      </c>
      <c r="M481" s="19">
        <v>1</v>
      </c>
    </row>
    <row r="482" spans="1:13" ht="24.9" customHeight="1" x14ac:dyDescent="0.3">
      <c r="A482" s="12" t="s">
        <v>2805</v>
      </c>
      <c r="B482" s="13" t="s">
        <v>2797</v>
      </c>
      <c r="C482" s="13" t="s">
        <v>83</v>
      </c>
      <c r="D482" s="13">
        <v>1</v>
      </c>
      <c r="E482" s="14">
        <v>0</v>
      </c>
      <c r="F482" s="15">
        <v>39.94</v>
      </c>
      <c r="G482" s="14">
        <v>1.82504049432602E-4</v>
      </c>
      <c r="H482" s="13">
        <v>3</v>
      </c>
      <c r="I482" s="16" t="s">
        <v>13983</v>
      </c>
      <c r="J482" s="17" t="s">
        <v>15084</v>
      </c>
      <c r="K482" s="16" t="s">
        <v>16183</v>
      </c>
      <c r="L482" s="18" t="s">
        <v>17283</v>
      </c>
      <c r="M482" s="19">
        <v>1</v>
      </c>
    </row>
    <row r="483" spans="1:13" ht="24.9" customHeight="1" x14ac:dyDescent="0.3">
      <c r="A483" s="12" t="s">
        <v>3418</v>
      </c>
      <c r="B483" s="13" t="s">
        <v>3412</v>
      </c>
      <c r="C483" s="13" t="s">
        <v>29</v>
      </c>
      <c r="D483" s="13">
        <v>1</v>
      </c>
      <c r="E483" s="14">
        <v>1E-3</v>
      </c>
      <c r="F483" s="15">
        <v>29.64</v>
      </c>
      <c r="G483" s="14">
        <v>1.0864256236170699E-3</v>
      </c>
      <c r="H483" s="13">
        <v>2</v>
      </c>
      <c r="I483" s="16" t="s">
        <v>13984</v>
      </c>
      <c r="J483" s="17" t="s">
        <v>15085</v>
      </c>
      <c r="K483" s="16" t="s">
        <v>16184</v>
      </c>
      <c r="L483" s="18" t="s">
        <v>17284</v>
      </c>
      <c r="M483" s="19">
        <v>1</v>
      </c>
    </row>
    <row r="484" spans="1:13" ht="24.9" customHeight="1" x14ac:dyDescent="0.3">
      <c r="A484" s="12" t="s">
        <v>365</v>
      </c>
      <c r="B484" s="13" t="s">
        <v>363</v>
      </c>
      <c r="C484" s="13" t="s">
        <v>47</v>
      </c>
      <c r="D484" s="13">
        <v>1</v>
      </c>
      <c r="E484" s="14">
        <v>2E-3</v>
      </c>
      <c r="F484" s="15">
        <v>20.49</v>
      </c>
      <c r="G484" s="14">
        <v>1.16129712885328E-2</v>
      </c>
      <c r="H484" s="13">
        <v>2</v>
      </c>
      <c r="I484" s="16" t="s">
        <v>13985</v>
      </c>
      <c r="J484" s="17" t="s">
        <v>15086</v>
      </c>
      <c r="K484" s="16" t="s">
        <v>16185</v>
      </c>
      <c r="L484" s="18" t="s">
        <v>17285</v>
      </c>
      <c r="M484" s="19">
        <v>2</v>
      </c>
    </row>
    <row r="485" spans="1:13" ht="24.9" customHeight="1" x14ac:dyDescent="0.3">
      <c r="A485" s="12" t="s">
        <v>6166</v>
      </c>
      <c r="B485" s="13" t="s">
        <v>6153</v>
      </c>
      <c r="C485" s="13" t="s">
        <v>425</v>
      </c>
      <c r="D485" s="13">
        <v>1</v>
      </c>
      <c r="E485" s="14">
        <v>0</v>
      </c>
      <c r="F485" s="15">
        <v>47.2</v>
      </c>
      <c r="G485" s="14">
        <v>2.6676450051485499E-5</v>
      </c>
      <c r="H485" s="13">
        <v>2</v>
      </c>
      <c r="I485" s="16" t="s">
        <v>13986</v>
      </c>
      <c r="J485" s="17" t="s">
        <v>15087</v>
      </c>
      <c r="K485" s="16" t="s">
        <v>16186</v>
      </c>
      <c r="L485" s="18" t="s">
        <v>17286</v>
      </c>
      <c r="M485" s="19">
        <v>1</v>
      </c>
    </row>
    <row r="486" spans="1:13" ht="24.9" customHeight="1" x14ac:dyDescent="0.3">
      <c r="A486" s="12" t="s">
        <v>7184</v>
      </c>
      <c r="B486" s="13" t="s">
        <v>7171</v>
      </c>
      <c r="C486" s="13" t="s">
        <v>244</v>
      </c>
      <c r="D486" s="13">
        <v>1</v>
      </c>
      <c r="E486" s="14">
        <v>0</v>
      </c>
      <c r="F486" s="15">
        <v>57.5</v>
      </c>
      <c r="G486" s="14">
        <v>1.7782794100389199E-6</v>
      </c>
      <c r="H486" s="13">
        <v>2</v>
      </c>
      <c r="I486" s="16" t="s">
        <v>13987</v>
      </c>
      <c r="J486" s="17" t="s">
        <v>15088</v>
      </c>
      <c r="K486" s="16" t="s">
        <v>16187</v>
      </c>
      <c r="L486" s="18" t="s">
        <v>17287</v>
      </c>
      <c r="M486" s="19">
        <v>1</v>
      </c>
    </row>
    <row r="487" spans="1:13" ht="24.9" customHeight="1" x14ac:dyDescent="0.3">
      <c r="A487" s="12" t="s">
        <v>6037</v>
      </c>
      <c r="B487" s="13" t="s">
        <v>6028</v>
      </c>
      <c r="C487" s="13" t="s">
        <v>103</v>
      </c>
      <c r="D487" s="13">
        <v>1</v>
      </c>
      <c r="E487" s="14">
        <v>0</v>
      </c>
      <c r="F487" s="15">
        <v>64.63</v>
      </c>
      <c r="G487" s="14">
        <v>4.9930739960684096E-7</v>
      </c>
      <c r="H487" s="13">
        <v>2</v>
      </c>
      <c r="I487" s="16" t="s">
        <v>13988</v>
      </c>
      <c r="J487" s="17" t="s">
        <v>15089</v>
      </c>
      <c r="K487" s="16" t="s">
        <v>16188</v>
      </c>
      <c r="L487" s="18" t="s">
        <v>17288</v>
      </c>
      <c r="M487" s="19">
        <v>1</v>
      </c>
    </row>
    <row r="488" spans="1:13" ht="24.9" customHeight="1" x14ac:dyDescent="0.3">
      <c r="A488" s="12" t="s">
        <v>5925</v>
      </c>
      <c r="B488" s="13" t="s">
        <v>5923</v>
      </c>
      <c r="C488" s="13" t="s">
        <v>425</v>
      </c>
      <c r="D488" s="13">
        <v>1</v>
      </c>
      <c r="E488" s="14">
        <v>2.9000000000000001E-2</v>
      </c>
      <c r="F488" s="15">
        <v>17.559999999999999</v>
      </c>
      <c r="G488" s="14">
        <v>2.36773867748638E-2</v>
      </c>
      <c r="H488" s="13">
        <v>2</v>
      </c>
      <c r="I488" s="16" t="s">
        <v>13989</v>
      </c>
      <c r="J488" s="17" t="s">
        <v>15090</v>
      </c>
      <c r="K488" s="16" t="s">
        <v>16189</v>
      </c>
      <c r="L488" s="18" t="s">
        <v>17289</v>
      </c>
      <c r="M488" s="19">
        <v>1</v>
      </c>
    </row>
    <row r="489" spans="1:13" ht="24.9" customHeight="1" x14ac:dyDescent="0.3">
      <c r="A489" s="12" t="s">
        <v>5071</v>
      </c>
      <c r="B489" s="13" t="s">
        <v>5058</v>
      </c>
      <c r="C489" s="13" t="s">
        <v>7312</v>
      </c>
      <c r="D489" s="13">
        <v>1</v>
      </c>
      <c r="E489" s="14">
        <v>1.2999999999999999E-2</v>
      </c>
      <c r="F489" s="15">
        <v>14.05</v>
      </c>
      <c r="G489" s="14">
        <v>3.9355007545577698E-2</v>
      </c>
      <c r="H489" s="13">
        <v>3</v>
      </c>
      <c r="I489" s="16" t="s">
        <v>13990</v>
      </c>
      <c r="J489" s="17" t="s">
        <v>15091</v>
      </c>
      <c r="K489" s="16" t="s">
        <v>16190</v>
      </c>
      <c r="L489" s="18" t="s">
        <v>17290</v>
      </c>
      <c r="M489" s="19">
        <v>1</v>
      </c>
    </row>
    <row r="490" spans="1:13" ht="24.9" customHeight="1" x14ac:dyDescent="0.3">
      <c r="A490" s="12" t="s">
        <v>6742</v>
      </c>
      <c r="B490" s="13" t="s">
        <v>6740</v>
      </c>
      <c r="C490" s="13" t="s">
        <v>142</v>
      </c>
      <c r="D490" s="13">
        <v>1</v>
      </c>
      <c r="E490" s="14">
        <v>2E-3</v>
      </c>
      <c r="F490" s="15">
        <v>18.82</v>
      </c>
      <c r="G490" s="14">
        <v>2.36195981823457E-2</v>
      </c>
      <c r="H490" s="13">
        <v>2</v>
      </c>
      <c r="I490" s="16" t="s">
        <v>13991</v>
      </c>
      <c r="J490" s="17" t="s">
        <v>15092</v>
      </c>
      <c r="K490" s="16" t="s">
        <v>16191</v>
      </c>
      <c r="L490" s="18" t="s">
        <v>17291</v>
      </c>
      <c r="M490" s="19">
        <v>1</v>
      </c>
    </row>
    <row r="491" spans="1:13" ht="24.9" customHeight="1" x14ac:dyDescent="0.3">
      <c r="A491" s="12" t="s">
        <v>4793</v>
      </c>
      <c r="B491" s="13" t="s">
        <v>4785</v>
      </c>
      <c r="C491" s="13" t="s">
        <v>304</v>
      </c>
      <c r="D491" s="13">
        <v>1</v>
      </c>
      <c r="E491" s="14">
        <v>0</v>
      </c>
      <c r="F491" s="15">
        <v>31.76</v>
      </c>
      <c r="G491" s="14">
        <v>1.0668908307417901E-3</v>
      </c>
      <c r="H491" s="13">
        <v>3</v>
      </c>
      <c r="I491" s="16" t="s">
        <v>13992</v>
      </c>
      <c r="J491" s="17" t="s">
        <v>15093</v>
      </c>
      <c r="K491" s="16" t="s">
        <v>16192</v>
      </c>
      <c r="L491" s="18" t="s">
        <v>17292</v>
      </c>
      <c r="M491" s="19">
        <v>1</v>
      </c>
    </row>
    <row r="492" spans="1:13" ht="24.9" customHeight="1" x14ac:dyDescent="0.3">
      <c r="A492" s="12" t="s">
        <v>1593</v>
      </c>
      <c r="B492" s="13" t="s">
        <v>1592</v>
      </c>
      <c r="C492" s="13" t="s">
        <v>617</v>
      </c>
      <c r="D492" s="13">
        <v>1</v>
      </c>
      <c r="E492" s="14">
        <v>1E-3</v>
      </c>
      <c r="F492" s="15">
        <v>55.09</v>
      </c>
      <c r="G492" s="14">
        <v>4.8009999137857004E-6</v>
      </c>
      <c r="H492" s="13">
        <v>2</v>
      </c>
      <c r="I492" s="16" t="s">
        <v>13993</v>
      </c>
      <c r="J492" s="17" t="s">
        <v>15094</v>
      </c>
      <c r="K492" s="16" t="s">
        <v>16193</v>
      </c>
      <c r="L492" s="18" t="s">
        <v>17293</v>
      </c>
      <c r="M492" s="19">
        <v>1</v>
      </c>
    </row>
    <row r="493" spans="1:13" ht="24.9" customHeight="1" x14ac:dyDescent="0.3">
      <c r="A493" s="12" t="s">
        <v>1055</v>
      </c>
      <c r="B493" s="13" t="s">
        <v>1053</v>
      </c>
      <c r="C493" s="13" t="s">
        <v>425</v>
      </c>
      <c r="D493" s="13">
        <v>1</v>
      </c>
      <c r="E493" s="14">
        <v>0</v>
      </c>
      <c r="F493" s="15">
        <v>35.520000000000003</v>
      </c>
      <c r="G493" s="14">
        <v>6.0316823215961798E-4</v>
      </c>
      <c r="H493" s="13">
        <v>2</v>
      </c>
      <c r="I493" s="16" t="s">
        <v>13994</v>
      </c>
      <c r="J493" s="17" t="s">
        <v>15095</v>
      </c>
      <c r="K493" s="16" t="s">
        <v>16194</v>
      </c>
      <c r="L493" s="18" t="s">
        <v>17294</v>
      </c>
      <c r="M493" s="19">
        <v>1</v>
      </c>
    </row>
    <row r="494" spans="1:13" ht="24.9" customHeight="1" x14ac:dyDescent="0.3">
      <c r="A494" s="12" t="s">
        <v>3489</v>
      </c>
      <c r="B494" s="13" t="s">
        <v>3481</v>
      </c>
      <c r="C494" s="13" t="s">
        <v>29</v>
      </c>
      <c r="D494" s="13">
        <v>1</v>
      </c>
      <c r="E494" s="14">
        <v>8.9999999999999993E-3</v>
      </c>
      <c r="F494" s="15">
        <v>15.72</v>
      </c>
      <c r="G494" s="14">
        <v>2.6728217969848599E-2</v>
      </c>
      <c r="H494" s="13">
        <v>2</v>
      </c>
      <c r="I494" s="16" t="s">
        <v>13995</v>
      </c>
      <c r="J494" s="17" t="s">
        <v>15096</v>
      </c>
      <c r="K494" s="16" t="s">
        <v>16195</v>
      </c>
      <c r="L494" s="18" t="s">
        <v>17295</v>
      </c>
      <c r="M494" s="19">
        <v>1</v>
      </c>
    </row>
    <row r="495" spans="1:13" ht="24.9" customHeight="1" x14ac:dyDescent="0.3">
      <c r="A495" s="12" t="s">
        <v>6551</v>
      </c>
      <c r="B495" s="13" t="s">
        <v>6549</v>
      </c>
      <c r="C495" s="13" t="s">
        <v>80</v>
      </c>
      <c r="D495" s="13">
        <v>1</v>
      </c>
      <c r="E495" s="14">
        <v>0</v>
      </c>
      <c r="F495" s="15">
        <v>39.590000000000003</v>
      </c>
      <c r="G495" s="14">
        <v>2.0331608029501599E-4</v>
      </c>
      <c r="H495" s="13">
        <v>2</v>
      </c>
      <c r="I495" s="16" t="s">
        <v>13996</v>
      </c>
      <c r="J495" s="17" t="s">
        <v>15097</v>
      </c>
      <c r="K495" s="16" t="s">
        <v>16196</v>
      </c>
      <c r="L495" s="18" t="s">
        <v>17296</v>
      </c>
      <c r="M495" s="19">
        <v>1</v>
      </c>
    </row>
    <row r="496" spans="1:13" ht="24.9" customHeight="1" x14ac:dyDescent="0.3">
      <c r="A496" s="12" t="s">
        <v>1575</v>
      </c>
      <c r="B496" s="13" t="s">
        <v>1566</v>
      </c>
      <c r="C496" s="13" t="s">
        <v>80</v>
      </c>
      <c r="D496" s="13">
        <v>1</v>
      </c>
      <c r="E496" s="14">
        <v>1E-3</v>
      </c>
      <c r="F496" s="15">
        <v>20.88</v>
      </c>
      <c r="G496" s="14">
        <v>8.9824060849445202E-3</v>
      </c>
      <c r="H496" s="13">
        <v>3</v>
      </c>
      <c r="I496" s="16" t="s">
        <v>13997</v>
      </c>
      <c r="J496" s="17" t="s">
        <v>15098</v>
      </c>
      <c r="K496" s="16" t="s">
        <v>16197</v>
      </c>
      <c r="L496" s="18" t="s">
        <v>17297</v>
      </c>
      <c r="M496" s="19">
        <v>1</v>
      </c>
    </row>
    <row r="497" spans="1:13" ht="24.9" customHeight="1" x14ac:dyDescent="0.3">
      <c r="A497" s="12" t="s">
        <v>7023</v>
      </c>
      <c r="B497" s="13" t="s">
        <v>7021</v>
      </c>
      <c r="C497" s="13" t="s">
        <v>219</v>
      </c>
      <c r="D497" s="13">
        <v>1</v>
      </c>
      <c r="E497" s="14">
        <v>0</v>
      </c>
      <c r="F497" s="15">
        <v>17.850000000000001</v>
      </c>
      <c r="G497" s="14">
        <v>1.7226192618595201E-2</v>
      </c>
      <c r="H497" s="13">
        <v>2</v>
      </c>
      <c r="I497" s="16" t="s">
        <v>13998</v>
      </c>
      <c r="J497" s="17" t="s">
        <v>15099</v>
      </c>
      <c r="K497" s="16" t="s">
        <v>16198</v>
      </c>
      <c r="L497" s="18" t="s">
        <v>17298</v>
      </c>
      <c r="M497" s="19">
        <v>1</v>
      </c>
    </row>
    <row r="498" spans="1:13" ht="24.9" customHeight="1" x14ac:dyDescent="0.3">
      <c r="A498" s="12" t="s">
        <v>7117</v>
      </c>
      <c r="B498" s="13" t="s">
        <v>7116</v>
      </c>
      <c r="C498" s="13" t="s">
        <v>425</v>
      </c>
      <c r="D498" s="13">
        <v>1</v>
      </c>
      <c r="E498" s="14">
        <v>5.0000000000000001E-3</v>
      </c>
      <c r="F498" s="15">
        <v>18.39</v>
      </c>
      <c r="G498" s="14">
        <v>2.6802279290578102E-2</v>
      </c>
      <c r="H498" s="13">
        <v>2</v>
      </c>
      <c r="I498" s="16" t="s">
        <v>13999</v>
      </c>
      <c r="J498" s="17" t="s">
        <v>15100</v>
      </c>
      <c r="K498" s="16" t="s">
        <v>16199</v>
      </c>
      <c r="L498" s="18" t="s">
        <v>17299</v>
      </c>
      <c r="M498" s="19">
        <v>1</v>
      </c>
    </row>
    <row r="499" spans="1:13" ht="24.9" customHeight="1" x14ac:dyDescent="0.3">
      <c r="A499" s="12" t="s">
        <v>1798</v>
      </c>
      <c r="B499" s="13" t="s">
        <v>1791</v>
      </c>
      <c r="C499" s="13" t="s">
        <v>1800</v>
      </c>
      <c r="D499" s="13">
        <v>1</v>
      </c>
      <c r="E499" s="14">
        <v>0</v>
      </c>
      <c r="F499" s="15">
        <v>18.420000000000002</v>
      </c>
      <c r="G499" s="14">
        <v>2.1581978673837699E-2</v>
      </c>
      <c r="H499" s="13">
        <v>4</v>
      </c>
      <c r="I499" s="16" t="s">
        <v>14000</v>
      </c>
      <c r="J499" s="17" t="s">
        <v>15101</v>
      </c>
      <c r="K499" s="16" t="s">
        <v>16200</v>
      </c>
      <c r="L499" s="18" t="s">
        <v>17300</v>
      </c>
      <c r="M499" s="19">
        <v>1</v>
      </c>
    </row>
    <row r="500" spans="1:13" ht="24.9" customHeight="1" x14ac:dyDescent="0.3">
      <c r="A500" s="12" t="s">
        <v>4850</v>
      </c>
      <c r="B500" s="13" t="s">
        <v>4844</v>
      </c>
      <c r="C500" s="13" t="s">
        <v>80</v>
      </c>
      <c r="D500" s="13">
        <v>1</v>
      </c>
      <c r="E500" s="14">
        <v>0</v>
      </c>
      <c r="F500" s="15">
        <v>17.100000000000001</v>
      </c>
      <c r="G500" s="14">
        <v>1.9452257249714E-2</v>
      </c>
      <c r="H500" s="13">
        <v>3</v>
      </c>
      <c r="I500" s="16" t="s">
        <v>14001</v>
      </c>
      <c r="J500" s="17" t="s">
        <v>15102</v>
      </c>
      <c r="K500" s="16" t="s">
        <v>16201</v>
      </c>
      <c r="L500" s="18" t="s">
        <v>17301</v>
      </c>
      <c r="M500" s="19">
        <v>1</v>
      </c>
    </row>
    <row r="501" spans="1:13" ht="24.9" customHeight="1" x14ac:dyDescent="0.3">
      <c r="A501" s="12" t="s">
        <v>1198</v>
      </c>
      <c r="B501" s="13" t="s">
        <v>1192</v>
      </c>
      <c r="C501" s="13" t="s">
        <v>83</v>
      </c>
      <c r="D501" s="13">
        <v>1</v>
      </c>
      <c r="E501" s="14">
        <v>0</v>
      </c>
      <c r="F501" s="15">
        <v>85.17</v>
      </c>
      <c r="G501" s="14">
        <v>5.16950454364968E-9</v>
      </c>
      <c r="H501" s="13">
        <v>2</v>
      </c>
      <c r="I501" s="16" t="s">
        <v>14002</v>
      </c>
      <c r="J501" s="17" t="s">
        <v>15103</v>
      </c>
      <c r="K501" s="16" t="s">
        <v>16202</v>
      </c>
      <c r="L501" s="18" t="s">
        <v>17302</v>
      </c>
      <c r="M501" s="19">
        <v>1</v>
      </c>
    </row>
    <row r="502" spans="1:13" ht="24.9" customHeight="1" x14ac:dyDescent="0.3">
      <c r="A502" s="12" t="s">
        <v>5547</v>
      </c>
      <c r="B502" s="13" t="s">
        <v>5538</v>
      </c>
      <c r="C502" s="13" t="s">
        <v>617</v>
      </c>
      <c r="D502" s="13">
        <v>1</v>
      </c>
      <c r="E502" s="14">
        <v>1E-3</v>
      </c>
      <c r="F502" s="15">
        <v>46.93</v>
      </c>
      <c r="G502" s="14">
        <v>2.0228794584872098E-5</v>
      </c>
      <c r="H502" s="13">
        <v>2</v>
      </c>
      <c r="I502" s="16" t="s">
        <v>14003</v>
      </c>
      <c r="J502" s="17" t="s">
        <v>15104</v>
      </c>
      <c r="K502" s="16" t="s">
        <v>16203</v>
      </c>
      <c r="L502" s="18" t="s">
        <v>17303</v>
      </c>
      <c r="M502" s="19">
        <v>1</v>
      </c>
    </row>
    <row r="503" spans="1:13" ht="24.9" customHeight="1" x14ac:dyDescent="0.3">
      <c r="A503" s="12" t="s">
        <v>5576</v>
      </c>
      <c r="B503" s="13" t="s">
        <v>5574</v>
      </c>
      <c r="C503" s="13" t="s">
        <v>47</v>
      </c>
      <c r="D503" s="13">
        <v>1</v>
      </c>
      <c r="E503" s="14">
        <v>0</v>
      </c>
      <c r="F503" s="15">
        <v>50.71</v>
      </c>
      <c r="G503" s="14">
        <v>1.3586887600581E-5</v>
      </c>
      <c r="H503" s="13">
        <v>2</v>
      </c>
      <c r="I503" s="16" t="s">
        <v>14004</v>
      </c>
      <c r="J503" s="17" t="s">
        <v>15105</v>
      </c>
      <c r="K503" s="16" t="s">
        <v>16204</v>
      </c>
      <c r="L503" s="18" t="s">
        <v>17304</v>
      </c>
      <c r="M503" s="19">
        <v>1</v>
      </c>
    </row>
    <row r="504" spans="1:13" ht="24.9" customHeight="1" x14ac:dyDescent="0.3">
      <c r="A504" s="12" t="s">
        <v>2131</v>
      </c>
      <c r="B504" s="13" t="s">
        <v>2129</v>
      </c>
      <c r="C504" s="13" t="s">
        <v>29</v>
      </c>
      <c r="D504" s="13">
        <v>1</v>
      </c>
      <c r="E504" s="14">
        <v>1E-3</v>
      </c>
      <c r="F504" s="15">
        <v>30.73</v>
      </c>
      <c r="G504" s="14">
        <v>1.9018774016106501E-3</v>
      </c>
      <c r="H504" s="13">
        <v>2</v>
      </c>
      <c r="I504" s="16" t="s">
        <v>14005</v>
      </c>
      <c r="J504" s="17" t="s">
        <v>15106</v>
      </c>
      <c r="K504" s="16" t="s">
        <v>16205</v>
      </c>
      <c r="L504" s="18" t="s">
        <v>17305</v>
      </c>
      <c r="M504" s="19">
        <v>1</v>
      </c>
    </row>
    <row r="505" spans="1:13" ht="24.9" customHeight="1" x14ac:dyDescent="0.3">
      <c r="A505" s="12" t="s">
        <v>5361</v>
      </c>
      <c r="B505" s="13" t="s">
        <v>5354</v>
      </c>
      <c r="C505" s="13" t="s">
        <v>47</v>
      </c>
      <c r="D505" s="13">
        <v>1</v>
      </c>
      <c r="E505" s="14">
        <v>0</v>
      </c>
      <c r="F505" s="15">
        <v>44.96</v>
      </c>
      <c r="G505" s="14">
        <v>3.51069164061084E-5</v>
      </c>
      <c r="H505" s="13">
        <v>2</v>
      </c>
      <c r="I505" s="16" t="s">
        <v>14006</v>
      </c>
      <c r="J505" s="17" t="s">
        <v>15107</v>
      </c>
      <c r="K505" s="16" t="s">
        <v>16206</v>
      </c>
      <c r="L505" s="18" t="s">
        <v>17306</v>
      </c>
      <c r="M505" s="19">
        <v>1</v>
      </c>
    </row>
    <row r="506" spans="1:13" ht="24.9" customHeight="1" x14ac:dyDescent="0.3">
      <c r="A506" s="12" t="s">
        <v>736</v>
      </c>
      <c r="B506" s="13" t="s">
        <v>726</v>
      </c>
      <c r="C506" s="13" t="s">
        <v>5000</v>
      </c>
      <c r="D506" s="13">
        <v>1</v>
      </c>
      <c r="E506" s="14">
        <v>0</v>
      </c>
      <c r="F506" s="15">
        <v>15.44</v>
      </c>
      <c r="G506" s="14">
        <v>3.71486770638743E-2</v>
      </c>
      <c r="H506" s="13">
        <v>3</v>
      </c>
      <c r="I506" s="16" t="s">
        <v>14007</v>
      </c>
      <c r="J506" s="17" t="s">
        <v>15108</v>
      </c>
      <c r="K506" s="16" t="s">
        <v>16207</v>
      </c>
      <c r="L506" s="18" t="s">
        <v>17307</v>
      </c>
      <c r="M506" s="19">
        <v>1</v>
      </c>
    </row>
    <row r="507" spans="1:13" ht="24.9" customHeight="1" x14ac:dyDescent="0.3">
      <c r="A507" s="12" t="s">
        <v>5439</v>
      </c>
      <c r="B507" s="13" t="s">
        <v>5437</v>
      </c>
      <c r="C507" s="13" t="s">
        <v>142</v>
      </c>
      <c r="D507" s="13">
        <v>1</v>
      </c>
      <c r="E507" s="14">
        <v>1E-3</v>
      </c>
      <c r="F507" s="15">
        <v>32.909999999999997</v>
      </c>
      <c r="G507" s="14">
        <v>5.1046974185384002E-4</v>
      </c>
      <c r="H507" s="13">
        <v>2</v>
      </c>
      <c r="I507" s="16" t="s">
        <v>14008</v>
      </c>
      <c r="J507" s="17" t="s">
        <v>15109</v>
      </c>
      <c r="K507" s="16" t="s">
        <v>16208</v>
      </c>
      <c r="L507" s="18" t="s">
        <v>17308</v>
      </c>
      <c r="M507" s="19">
        <v>1</v>
      </c>
    </row>
    <row r="508" spans="1:13" ht="24.9" customHeight="1" x14ac:dyDescent="0.3">
      <c r="A508" s="12" t="s">
        <v>3632</v>
      </c>
      <c r="B508" s="13" t="s">
        <v>3628</v>
      </c>
      <c r="C508" s="13" t="s">
        <v>80</v>
      </c>
      <c r="D508" s="13">
        <v>1</v>
      </c>
      <c r="E508" s="14">
        <v>0</v>
      </c>
      <c r="F508" s="15">
        <v>36.770000000000003</v>
      </c>
      <c r="G508" s="14">
        <v>2.0987949199550399E-4</v>
      </c>
      <c r="H508" s="13">
        <v>2</v>
      </c>
      <c r="I508" s="16" t="s">
        <v>14009</v>
      </c>
      <c r="J508" s="17" t="s">
        <v>15110</v>
      </c>
      <c r="K508" s="16" t="s">
        <v>16209</v>
      </c>
      <c r="L508" s="18" t="s">
        <v>17309</v>
      </c>
      <c r="M508" s="19">
        <v>1</v>
      </c>
    </row>
    <row r="509" spans="1:13" ht="24.9" customHeight="1" x14ac:dyDescent="0.3">
      <c r="A509" s="12" t="s">
        <v>3743</v>
      </c>
      <c r="B509" s="13" t="s">
        <v>3741</v>
      </c>
      <c r="C509" s="13" t="s">
        <v>501</v>
      </c>
      <c r="D509" s="13">
        <v>1</v>
      </c>
      <c r="E509" s="14">
        <v>0</v>
      </c>
      <c r="F509" s="15">
        <v>41.83</v>
      </c>
      <c r="G509" s="14">
        <v>6.5459096149970294E-5</v>
      </c>
      <c r="H509" s="13">
        <v>3</v>
      </c>
      <c r="I509" s="16" t="s">
        <v>14010</v>
      </c>
      <c r="J509" s="17" t="s">
        <v>15111</v>
      </c>
      <c r="K509" s="16" t="s">
        <v>16210</v>
      </c>
      <c r="L509" s="18" t="s">
        <v>17310</v>
      </c>
      <c r="M509" s="19">
        <v>1</v>
      </c>
    </row>
    <row r="510" spans="1:13" ht="24.9" customHeight="1" x14ac:dyDescent="0.3">
      <c r="A510" s="12" t="s">
        <v>3472</v>
      </c>
      <c r="B510" s="13" t="s">
        <v>3471</v>
      </c>
      <c r="C510" s="13" t="s">
        <v>47</v>
      </c>
      <c r="D510" s="13">
        <v>1</v>
      </c>
      <c r="E510" s="14">
        <v>0</v>
      </c>
      <c r="F510" s="15">
        <v>49.75</v>
      </c>
      <c r="G510" s="14">
        <v>1.2181417839538799E-5</v>
      </c>
      <c r="H510" s="13">
        <v>2</v>
      </c>
      <c r="I510" s="16" t="s">
        <v>14011</v>
      </c>
      <c r="J510" s="17" t="s">
        <v>15112</v>
      </c>
      <c r="K510" s="16" t="s">
        <v>16211</v>
      </c>
      <c r="L510" s="18" t="s">
        <v>17311</v>
      </c>
      <c r="M510" s="19">
        <v>1</v>
      </c>
    </row>
    <row r="511" spans="1:13" ht="24.9" customHeight="1" x14ac:dyDescent="0.3">
      <c r="A511" s="12" t="s">
        <v>493</v>
      </c>
      <c r="B511" s="13" t="s">
        <v>485</v>
      </c>
      <c r="C511" s="13" t="s">
        <v>103</v>
      </c>
      <c r="D511" s="13">
        <v>1</v>
      </c>
      <c r="E511" s="14">
        <v>0</v>
      </c>
      <c r="F511" s="15">
        <v>35.54</v>
      </c>
      <c r="G511" s="14">
        <v>5.7247148745365401E-4</v>
      </c>
      <c r="H511" s="13">
        <v>2</v>
      </c>
      <c r="I511" s="16" t="s">
        <v>14012</v>
      </c>
      <c r="J511" s="17" t="s">
        <v>15113</v>
      </c>
      <c r="K511" s="16" t="s">
        <v>16212</v>
      </c>
      <c r="L511" s="18" t="s">
        <v>17312</v>
      </c>
      <c r="M511" s="19">
        <v>1</v>
      </c>
    </row>
    <row r="512" spans="1:13" ht="24.9" customHeight="1" x14ac:dyDescent="0.3">
      <c r="A512" s="12" t="s">
        <v>2197</v>
      </c>
      <c r="B512" s="13" t="s">
        <v>2195</v>
      </c>
      <c r="C512" s="13" t="s">
        <v>80</v>
      </c>
      <c r="D512" s="13">
        <v>1</v>
      </c>
      <c r="E512" s="14">
        <v>0</v>
      </c>
      <c r="F512" s="15">
        <v>62.8</v>
      </c>
      <c r="G512" s="14">
        <v>7.3473044434968298E-7</v>
      </c>
      <c r="H512" s="13">
        <v>2</v>
      </c>
      <c r="I512" s="16" t="s">
        <v>14013</v>
      </c>
      <c r="J512" s="17" t="s">
        <v>15114</v>
      </c>
      <c r="K512" s="16" t="s">
        <v>16213</v>
      </c>
      <c r="L512" s="18" t="s">
        <v>17313</v>
      </c>
      <c r="M512" s="19">
        <v>1</v>
      </c>
    </row>
    <row r="513" spans="1:13" ht="24.9" customHeight="1" x14ac:dyDescent="0.3">
      <c r="A513" s="12" t="s">
        <v>5436</v>
      </c>
      <c r="B513" s="13" t="s">
        <v>5429</v>
      </c>
      <c r="C513" s="13" t="s">
        <v>425</v>
      </c>
      <c r="D513" s="13">
        <v>1</v>
      </c>
      <c r="E513" s="14">
        <v>0</v>
      </c>
      <c r="F513" s="15">
        <v>78.33</v>
      </c>
      <c r="G513" s="14">
        <v>1.4654466226251601E-8</v>
      </c>
      <c r="H513" s="13">
        <v>2</v>
      </c>
      <c r="I513" s="16" t="s">
        <v>14014</v>
      </c>
      <c r="J513" s="17" t="s">
        <v>15115</v>
      </c>
      <c r="K513" s="16" t="s">
        <v>16214</v>
      </c>
      <c r="L513" s="18" t="s">
        <v>17314</v>
      </c>
      <c r="M513" s="19">
        <v>1</v>
      </c>
    </row>
    <row r="514" spans="1:13" ht="24.9" customHeight="1" x14ac:dyDescent="0.3">
      <c r="A514" s="12" t="s">
        <v>1093</v>
      </c>
      <c r="B514" s="13" t="s">
        <v>1087</v>
      </c>
      <c r="C514" s="13" t="s">
        <v>80</v>
      </c>
      <c r="D514" s="13">
        <v>1</v>
      </c>
      <c r="E514" s="14">
        <v>0</v>
      </c>
      <c r="F514" s="15">
        <v>43.76</v>
      </c>
      <c r="G514" s="14">
        <v>4.19729993259699E-5</v>
      </c>
      <c r="H514" s="13">
        <v>2</v>
      </c>
      <c r="I514" s="16" t="s">
        <v>14015</v>
      </c>
      <c r="J514" s="17" t="s">
        <v>15116</v>
      </c>
      <c r="K514" s="16" t="s">
        <v>16215</v>
      </c>
      <c r="L514" s="18" t="s">
        <v>17315</v>
      </c>
      <c r="M514" s="19">
        <v>1</v>
      </c>
    </row>
    <row r="515" spans="1:13" ht="24.9" customHeight="1" x14ac:dyDescent="0.3">
      <c r="A515" s="12" t="s">
        <v>1121</v>
      </c>
      <c r="B515" s="13" t="s">
        <v>1099</v>
      </c>
      <c r="C515" s="13" t="s">
        <v>7290</v>
      </c>
      <c r="D515" s="13">
        <v>1</v>
      </c>
      <c r="E515" s="14">
        <v>0</v>
      </c>
      <c r="F515" s="15">
        <v>48.96</v>
      </c>
      <c r="G515" s="14">
        <v>1.26756431524895E-5</v>
      </c>
      <c r="H515" s="13">
        <v>2</v>
      </c>
      <c r="I515" s="16" t="s">
        <v>14016</v>
      </c>
      <c r="J515" s="17" t="s">
        <v>15117</v>
      </c>
      <c r="K515" s="16" t="s">
        <v>16216</v>
      </c>
      <c r="L515" s="18" t="s">
        <v>17316</v>
      </c>
      <c r="M515" s="19">
        <v>1</v>
      </c>
    </row>
    <row r="516" spans="1:13" ht="24.9" customHeight="1" x14ac:dyDescent="0.3">
      <c r="A516" s="12" t="s">
        <v>3165</v>
      </c>
      <c r="B516" s="13" t="s">
        <v>3163</v>
      </c>
      <c r="C516" s="13" t="s">
        <v>425</v>
      </c>
      <c r="D516" s="13">
        <v>1</v>
      </c>
      <c r="E516" s="14">
        <v>0</v>
      </c>
      <c r="F516" s="15">
        <v>24.79</v>
      </c>
      <c r="G516" s="14">
        <v>3.31108251850881E-3</v>
      </c>
      <c r="H516" s="13">
        <v>2</v>
      </c>
      <c r="I516" s="16" t="s">
        <v>14017</v>
      </c>
      <c r="J516" s="17" t="s">
        <v>15118</v>
      </c>
      <c r="K516" s="16" t="s">
        <v>16217</v>
      </c>
      <c r="L516" s="18" t="s">
        <v>17317</v>
      </c>
      <c r="M516" s="19">
        <v>1</v>
      </c>
    </row>
    <row r="517" spans="1:13" ht="24.9" customHeight="1" x14ac:dyDescent="0.3">
      <c r="A517" s="12" t="s">
        <v>299</v>
      </c>
      <c r="B517" s="13" t="s">
        <v>297</v>
      </c>
      <c r="C517" s="13" t="s">
        <v>304</v>
      </c>
      <c r="D517" s="13">
        <v>1</v>
      </c>
      <c r="E517" s="14">
        <v>0</v>
      </c>
      <c r="F517" s="15">
        <v>18.420000000000002</v>
      </c>
      <c r="G517" s="14">
        <v>2.3020777252093502E-2</v>
      </c>
      <c r="H517" s="13">
        <v>3</v>
      </c>
      <c r="I517" s="16" t="s">
        <v>14018</v>
      </c>
      <c r="J517" s="17" t="s">
        <v>15119</v>
      </c>
      <c r="K517" s="16" t="s">
        <v>16218</v>
      </c>
      <c r="L517" s="18" t="s">
        <v>17318</v>
      </c>
      <c r="M517" s="19">
        <v>1</v>
      </c>
    </row>
    <row r="518" spans="1:13" ht="24.9" customHeight="1" x14ac:dyDescent="0.3">
      <c r="A518" s="12" t="s">
        <v>3207</v>
      </c>
      <c r="B518" s="13" t="s">
        <v>3199</v>
      </c>
      <c r="C518" s="13" t="s">
        <v>103</v>
      </c>
      <c r="D518" s="13">
        <v>1</v>
      </c>
      <c r="E518" s="14">
        <v>0</v>
      </c>
      <c r="F518" s="15">
        <v>62</v>
      </c>
      <c r="G518" s="14">
        <v>6.3095734448019296E-7</v>
      </c>
      <c r="H518" s="13">
        <v>2</v>
      </c>
      <c r="I518" s="16" t="s">
        <v>14019</v>
      </c>
      <c r="J518" s="17" t="s">
        <v>15120</v>
      </c>
      <c r="K518" s="16" t="s">
        <v>16219</v>
      </c>
      <c r="L518" s="18" t="s">
        <v>17319</v>
      </c>
      <c r="M518" s="19">
        <v>1</v>
      </c>
    </row>
    <row r="519" spans="1:13" ht="24.9" customHeight="1" x14ac:dyDescent="0.3">
      <c r="A519" s="12" t="s">
        <v>2102</v>
      </c>
      <c r="B519" s="13" t="s">
        <v>2100</v>
      </c>
      <c r="C519" s="13" t="s">
        <v>83</v>
      </c>
      <c r="D519" s="13">
        <v>1</v>
      </c>
      <c r="E519" s="14">
        <v>0</v>
      </c>
      <c r="F519" s="15">
        <v>68.489999999999995</v>
      </c>
      <c r="G519" s="14">
        <v>2.5484288039227498E-7</v>
      </c>
      <c r="H519" s="13">
        <v>2</v>
      </c>
      <c r="I519" s="16" t="s">
        <v>14020</v>
      </c>
      <c r="J519" s="17" t="s">
        <v>15121</v>
      </c>
      <c r="K519" s="16" t="s">
        <v>16220</v>
      </c>
      <c r="L519" s="18" t="s">
        <v>17320</v>
      </c>
      <c r="M519" s="19">
        <v>1</v>
      </c>
    </row>
    <row r="520" spans="1:13" ht="24.9" customHeight="1" x14ac:dyDescent="0.3">
      <c r="A520" s="12" t="s">
        <v>4168</v>
      </c>
      <c r="B520" s="13" t="s">
        <v>4159</v>
      </c>
      <c r="C520" s="13" t="s">
        <v>304</v>
      </c>
      <c r="D520" s="13">
        <v>1</v>
      </c>
      <c r="E520" s="14">
        <v>0</v>
      </c>
      <c r="F520" s="15">
        <v>29.3</v>
      </c>
      <c r="G520" s="14">
        <v>2.7610092541079001E-3</v>
      </c>
      <c r="H520" s="13">
        <v>3</v>
      </c>
      <c r="I520" s="16" t="s">
        <v>14021</v>
      </c>
      <c r="J520" s="17" t="s">
        <v>15122</v>
      </c>
      <c r="K520" s="16" t="s">
        <v>16221</v>
      </c>
      <c r="L520" s="18" t="s">
        <v>17321</v>
      </c>
      <c r="M520" s="19">
        <v>1</v>
      </c>
    </row>
    <row r="521" spans="1:13" ht="24.9" customHeight="1" x14ac:dyDescent="0.3">
      <c r="A521" s="12" t="s">
        <v>4759</v>
      </c>
      <c r="B521" s="13" t="s">
        <v>4757</v>
      </c>
      <c r="C521" s="13" t="s">
        <v>278</v>
      </c>
      <c r="D521" s="13">
        <v>1</v>
      </c>
      <c r="E521" s="14">
        <v>4.9000000000000002E-2</v>
      </c>
      <c r="F521" s="15">
        <v>21.96</v>
      </c>
      <c r="G521" s="14">
        <v>1.05071260949806E-2</v>
      </c>
      <c r="H521" s="13">
        <v>2</v>
      </c>
      <c r="I521" s="16" t="s">
        <v>14022</v>
      </c>
      <c r="J521" s="17" t="s">
        <v>15123</v>
      </c>
      <c r="K521" s="16" t="s">
        <v>16222</v>
      </c>
      <c r="L521" s="18" t="s">
        <v>17322</v>
      </c>
      <c r="M521" s="19">
        <v>2</v>
      </c>
    </row>
    <row r="522" spans="1:13" ht="24.9" customHeight="1" x14ac:dyDescent="0.3">
      <c r="A522" s="12" t="s">
        <v>6640</v>
      </c>
      <c r="B522" s="13" t="s">
        <v>6634</v>
      </c>
      <c r="C522" s="13" t="s">
        <v>278</v>
      </c>
      <c r="D522" s="13">
        <v>1</v>
      </c>
      <c r="E522" s="14">
        <v>0</v>
      </c>
      <c r="F522" s="15">
        <v>76.510000000000005</v>
      </c>
      <c r="G522" s="14">
        <v>2.7919652785381601E-8</v>
      </c>
      <c r="H522" s="13">
        <v>2</v>
      </c>
      <c r="I522" s="16" t="s">
        <v>14023</v>
      </c>
      <c r="J522" s="17" t="s">
        <v>15124</v>
      </c>
      <c r="K522" s="16" t="s">
        <v>16223</v>
      </c>
      <c r="L522" s="18" t="s">
        <v>17323</v>
      </c>
      <c r="M522" s="19">
        <v>1</v>
      </c>
    </row>
    <row r="523" spans="1:13" ht="24.9" customHeight="1" x14ac:dyDescent="0.3">
      <c r="A523" s="12" t="s">
        <v>4071</v>
      </c>
      <c r="B523" s="13" t="s">
        <v>4069</v>
      </c>
      <c r="C523" s="13" t="s">
        <v>278</v>
      </c>
      <c r="D523" s="13">
        <v>1</v>
      </c>
      <c r="E523" s="14">
        <v>0</v>
      </c>
      <c r="F523" s="15">
        <v>21.34</v>
      </c>
      <c r="G523" s="14">
        <v>1.3588506560906599E-2</v>
      </c>
      <c r="H523" s="13">
        <v>2</v>
      </c>
      <c r="I523" s="16" t="s">
        <v>14024</v>
      </c>
      <c r="J523" s="17" t="s">
        <v>15125</v>
      </c>
      <c r="K523" s="16" t="s">
        <v>16224</v>
      </c>
      <c r="L523" s="18" t="s">
        <v>17324</v>
      </c>
      <c r="M523" s="19">
        <v>1</v>
      </c>
    </row>
    <row r="524" spans="1:13" ht="24.9" customHeight="1" x14ac:dyDescent="0.3">
      <c r="A524" s="12" t="s">
        <v>6655</v>
      </c>
      <c r="B524" s="13" t="s">
        <v>6646</v>
      </c>
      <c r="C524" s="13" t="s">
        <v>278</v>
      </c>
      <c r="D524" s="13">
        <v>1</v>
      </c>
      <c r="E524" s="14">
        <v>0</v>
      </c>
      <c r="F524" s="15">
        <v>30.73</v>
      </c>
      <c r="G524" s="14">
        <v>8.8754278741830402E-4</v>
      </c>
      <c r="H524" s="13">
        <v>2</v>
      </c>
      <c r="I524" s="16" t="s">
        <v>14025</v>
      </c>
      <c r="J524" s="17" t="s">
        <v>15126</v>
      </c>
      <c r="K524" s="16" t="s">
        <v>16225</v>
      </c>
      <c r="L524" s="18" t="s">
        <v>17325</v>
      </c>
      <c r="M524" s="19">
        <v>1</v>
      </c>
    </row>
    <row r="525" spans="1:13" ht="24.9" customHeight="1" x14ac:dyDescent="0.3">
      <c r="A525" s="12" t="s">
        <v>6699</v>
      </c>
      <c r="B525" s="13" t="s">
        <v>6686</v>
      </c>
      <c r="C525" s="13" t="s">
        <v>278</v>
      </c>
      <c r="D525" s="13">
        <v>1</v>
      </c>
      <c r="E525" s="14">
        <v>0</v>
      </c>
      <c r="F525" s="15">
        <v>37.659999999999997</v>
      </c>
      <c r="G525" s="14">
        <v>2.2281444997609599E-4</v>
      </c>
      <c r="H525" s="13">
        <v>2</v>
      </c>
      <c r="I525" s="16" t="s">
        <v>14026</v>
      </c>
      <c r="J525" s="17" t="s">
        <v>15127</v>
      </c>
      <c r="K525" s="16" t="s">
        <v>16226</v>
      </c>
      <c r="L525" s="18" t="s">
        <v>17326</v>
      </c>
      <c r="M525" s="19">
        <v>1</v>
      </c>
    </row>
    <row r="526" spans="1:13" ht="24.9" customHeight="1" x14ac:dyDescent="0.3">
      <c r="A526" s="12" t="s">
        <v>6588</v>
      </c>
      <c r="B526" s="13" t="s">
        <v>6583</v>
      </c>
      <c r="C526" s="13" t="s">
        <v>278</v>
      </c>
      <c r="D526" s="13">
        <v>1</v>
      </c>
      <c r="E526" s="14">
        <v>0</v>
      </c>
      <c r="F526" s="15">
        <v>24.71</v>
      </c>
      <c r="G526" s="14">
        <v>3.5496807801628102E-3</v>
      </c>
      <c r="H526" s="13">
        <v>2</v>
      </c>
      <c r="I526" s="16" t="s">
        <v>14027</v>
      </c>
      <c r="J526" s="17" t="s">
        <v>15128</v>
      </c>
      <c r="K526" s="16" t="s">
        <v>16227</v>
      </c>
      <c r="L526" s="18" t="s">
        <v>17327</v>
      </c>
      <c r="M526" s="19">
        <v>1</v>
      </c>
    </row>
    <row r="527" spans="1:13" ht="24.9" customHeight="1" x14ac:dyDescent="0.3">
      <c r="A527" s="12" t="s">
        <v>3503</v>
      </c>
      <c r="B527" s="13" t="s">
        <v>3501</v>
      </c>
      <c r="C527" s="13" t="s">
        <v>278</v>
      </c>
      <c r="D527" s="13">
        <v>1</v>
      </c>
      <c r="E527" s="14">
        <v>1E-3</v>
      </c>
      <c r="F527" s="15">
        <v>44.08</v>
      </c>
      <c r="G527" s="14">
        <v>6.0580338847822298E-5</v>
      </c>
      <c r="H527" s="13">
        <v>2</v>
      </c>
      <c r="I527" s="16" t="s">
        <v>14028</v>
      </c>
      <c r="J527" s="17" t="s">
        <v>15129</v>
      </c>
      <c r="K527" s="16" t="s">
        <v>16228</v>
      </c>
      <c r="L527" s="18" t="s">
        <v>17328</v>
      </c>
      <c r="M527" s="19">
        <v>1</v>
      </c>
    </row>
    <row r="528" spans="1:13" ht="24.9" customHeight="1" x14ac:dyDescent="0.3">
      <c r="A528" s="12" t="s">
        <v>864</v>
      </c>
      <c r="B528" s="13" t="s">
        <v>862</v>
      </c>
      <c r="C528" s="13" t="s">
        <v>278</v>
      </c>
      <c r="D528" s="13">
        <v>1</v>
      </c>
      <c r="E528" s="14">
        <v>0</v>
      </c>
      <c r="F528" s="15">
        <v>44.55</v>
      </c>
      <c r="G528" s="14">
        <v>6.48890966812251E-5</v>
      </c>
      <c r="H528" s="13">
        <v>2</v>
      </c>
      <c r="I528" s="16" t="s">
        <v>14029</v>
      </c>
      <c r="J528" s="17" t="s">
        <v>15130</v>
      </c>
      <c r="K528" s="16" t="s">
        <v>16229</v>
      </c>
      <c r="L528" s="18" t="s">
        <v>17329</v>
      </c>
      <c r="M528" s="19">
        <v>1</v>
      </c>
    </row>
    <row r="529" spans="1:13" ht="24.9" customHeight="1" x14ac:dyDescent="0.3">
      <c r="A529" s="12" t="s">
        <v>1194</v>
      </c>
      <c r="B529" s="13" t="s">
        <v>1192</v>
      </c>
      <c r="C529" s="13" t="s">
        <v>278</v>
      </c>
      <c r="D529" s="13">
        <v>1</v>
      </c>
      <c r="E529" s="14">
        <v>0</v>
      </c>
      <c r="F529" s="15">
        <v>30.05</v>
      </c>
      <c r="G529" s="14">
        <v>1.82882322511534E-3</v>
      </c>
      <c r="H529" s="13">
        <v>2</v>
      </c>
      <c r="I529" s="16" t="s">
        <v>14030</v>
      </c>
      <c r="J529" s="17" t="s">
        <v>15131</v>
      </c>
      <c r="K529" s="16" t="s">
        <v>16230</v>
      </c>
      <c r="L529" s="18" t="s">
        <v>17330</v>
      </c>
      <c r="M529" s="19">
        <v>1</v>
      </c>
    </row>
    <row r="530" spans="1:13" ht="24.9" customHeight="1" x14ac:dyDescent="0.3">
      <c r="A530" s="12" t="s">
        <v>7082</v>
      </c>
      <c r="B530" s="13" t="s">
        <v>7069</v>
      </c>
      <c r="C530" s="13" t="s">
        <v>278</v>
      </c>
      <c r="D530" s="13">
        <v>1</v>
      </c>
      <c r="E530" s="14">
        <v>0</v>
      </c>
      <c r="F530" s="15">
        <v>48.33</v>
      </c>
      <c r="G530" s="14">
        <v>2.4971746719945699E-5</v>
      </c>
      <c r="H530" s="13">
        <v>2</v>
      </c>
      <c r="I530" s="16" t="s">
        <v>14031</v>
      </c>
      <c r="J530" s="17" t="s">
        <v>15132</v>
      </c>
      <c r="K530" s="16" t="s">
        <v>16231</v>
      </c>
      <c r="L530" s="18" t="s">
        <v>17331</v>
      </c>
      <c r="M530" s="19">
        <v>1</v>
      </c>
    </row>
    <row r="531" spans="1:13" ht="24.9" customHeight="1" x14ac:dyDescent="0.3">
      <c r="A531" s="12" t="s">
        <v>1581</v>
      </c>
      <c r="B531" s="13" t="s">
        <v>1579</v>
      </c>
      <c r="C531" s="13" t="s">
        <v>278</v>
      </c>
      <c r="D531" s="13">
        <v>1</v>
      </c>
      <c r="E531" s="14">
        <v>1.7999999999999999E-2</v>
      </c>
      <c r="F531" s="15">
        <v>20.350000000000001</v>
      </c>
      <c r="G531" s="14">
        <v>1.1993428553011901E-2</v>
      </c>
      <c r="H531" s="13">
        <v>2</v>
      </c>
      <c r="I531" s="16" t="s">
        <v>14032</v>
      </c>
      <c r="J531" s="17" t="s">
        <v>15133</v>
      </c>
      <c r="K531" s="16" t="s">
        <v>16232</v>
      </c>
      <c r="L531" s="18" t="s">
        <v>17332</v>
      </c>
      <c r="M531" s="19">
        <v>1</v>
      </c>
    </row>
    <row r="532" spans="1:13" ht="24.9" customHeight="1" x14ac:dyDescent="0.3">
      <c r="A532" s="12" t="s">
        <v>2362</v>
      </c>
      <c r="B532" s="13" t="s">
        <v>2361</v>
      </c>
      <c r="C532" s="13" t="s">
        <v>278</v>
      </c>
      <c r="D532" s="13">
        <v>1</v>
      </c>
      <c r="E532" s="14">
        <v>1E-3</v>
      </c>
      <c r="F532" s="15">
        <v>20.28</v>
      </c>
      <c r="G532" s="14">
        <v>1.31258680969623E-2</v>
      </c>
      <c r="H532" s="13">
        <v>2</v>
      </c>
      <c r="I532" s="16" t="s">
        <v>14033</v>
      </c>
      <c r="J532" s="17" t="s">
        <v>15134</v>
      </c>
      <c r="K532" s="16" t="s">
        <v>16233</v>
      </c>
      <c r="L532" s="18" t="s">
        <v>17333</v>
      </c>
      <c r="M532" s="19">
        <v>1</v>
      </c>
    </row>
    <row r="533" spans="1:13" ht="24.9" customHeight="1" x14ac:dyDescent="0.3">
      <c r="A533" s="12" t="s">
        <v>7051</v>
      </c>
      <c r="B533" s="13" t="s">
        <v>7049</v>
      </c>
      <c r="C533" s="13" t="s">
        <v>278</v>
      </c>
      <c r="D533" s="13">
        <v>1</v>
      </c>
      <c r="E533" s="14">
        <v>0</v>
      </c>
      <c r="F533" s="15">
        <v>39.229999999999997</v>
      </c>
      <c r="G533" s="14">
        <v>1.7312827514732001E-4</v>
      </c>
      <c r="H533" s="13">
        <v>2</v>
      </c>
      <c r="I533" s="16" t="s">
        <v>14034</v>
      </c>
      <c r="J533" s="17" t="s">
        <v>15135</v>
      </c>
      <c r="K533" s="16" t="s">
        <v>16234</v>
      </c>
      <c r="L533" s="18" t="s">
        <v>17334</v>
      </c>
      <c r="M533" s="19">
        <v>1</v>
      </c>
    </row>
    <row r="534" spans="1:13" ht="24.9" customHeight="1" x14ac:dyDescent="0.3">
      <c r="A534" s="12" t="s">
        <v>6155</v>
      </c>
      <c r="B534" s="13" t="s">
        <v>6153</v>
      </c>
      <c r="C534" s="13" t="s">
        <v>47</v>
      </c>
      <c r="D534" s="13">
        <v>1</v>
      </c>
      <c r="E534" s="14">
        <v>2.4E-2</v>
      </c>
      <c r="F534" s="15">
        <v>19.12</v>
      </c>
      <c r="G534" s="14">
        <v>1.22171527634699E-2</v>
      </c>
      <c r="H534" s="13">
        <v>2</v>
      </c>
      <c r="I534" s="16" t="s">
        <v>14035</v>
      </c>
      <c r="J534" s="17" t="s">
        <v>15136</v>
      </c>
      <c r="K534" s="16" t="s">
        <v>16235</v>
      </c>
      <c r="L534" s="18" t="s">
        <v>17335</v>
      </c>
      <c r="M534" s="19">
        <v>2</v>
      </c>
    </row>
    <row r="535" spans="1:13" ht="24.9" customHeight="1" x14ac:dyDescent="0.3">
      <c r="A535" s="12" t="s">
        <v>972</v>
      </c>
      <c r="B535" s="13" t="s">
        <v>966</v>
      </c>
      <c r="C535" s="13" t="s">
        <v>278</v>
      </c>
      <c r="D535" s="13">
        <v>1</v>
      </c>
      <c r="E535" s="14">
        <v>1E-3</v>
      </c>
      <c r="F535" s="15">
        <v>46.03</v>
      </c>
      <c r="G535" s="14">
        <v>6.61067602639883E-5</v>
      </c>
      <c r="H535" s="13">
        <v>2</v>
      </c>
      <c r="I535" s="16" t="s">
        <v>14036</v>
      </c>
      <c r="J535" s="17" t="s">
        <v>15137</v>
      </c>
      <c r="K535" s="16" t="s">
        <v>16236</v>
      </c>
      <c r="L535" s="18" t="s">
        <v>17336</v>
      </c>
      <c r="M535" s="19">
        <v>1</v>
      </c>
    </row>
    <row r="536" spans="1:13" ht="24.9" customHeight="1" x14ac:dyDescent="0.3">
      <c r="A536" s="12" t="s">
        <v>3262</v>
      </c>
      <c r="B536" s="13" t="s">
        <v>3261</v>
      </c>
      <c r="C536" s="13" t="s">
        <v>278</v>
      </c>
      <c r="D536" s="13">
        <v>1</v>
      </c>
      <c r="E536" s="14">
        <v>0.02</v>
      </c>
      <c r="F536" s="15">
        <v>23.47</v>
      </c>
      <c r="G536" s="14">
        <v>4.4871439725037397E-3</v>
      </c>
      <c r="H536" s="13">
        <v>2</v>
      </c>
      <c r="I536" s="16" t="s">
        <v>14037</v>
      </c>
      <c r="J536" s="17" t="s">
        <v>15138</v>
      </c>
      <c r="K536" s="16" t="s">
        <v>16237</v>
      </c>
      <c r="L536" s="18" t="s">
        <v>17337</v>
      </c>
      <c r="M536" s="19">
        <v>1</v>
      </c>
    </row>
    <row r="537" spans="1:13" ht="24.9" customHeight="1" x14ac:dyDescent="0.3">
      <c r="A537" s="12" t="s">
        <v>5162</v>
      </c>
      <c r="B537" s="13" t="s">
        <v>5161</v>
      </c>
      <c r="C537" s="13" t="s">
        <v>7313</v>
      </c>
      <c r="D537" s="13">
        <v>1</v>
      </c>
      <c r="E537" s="14">
        <v>0</v>
      </c>
      <c r="F537" s="15">
        <v>27.38</v>
      </c>
      <c r="G537" s="14">
        <v>1.9195052269498801E-3</v>
      </c>
      <c r="H537" s="13">
        <v>2</v>
      </c>
      <c r="I537" s="16" t="s">
        <v>14038</v>
      </c>
      <c r="J537" s="17" t="s">
        <v>15139</v>
      </c>
      <c r="K537" s="16" t="s">
        <v>16238</v>
      </c>
      <c r="L537" s="18" t="s">
        <v>17338</v>
      </c>
      <c r="M537" s="19">
        <v>1</v>
      </c>
    </row>
    <row r="538" spans="1:13" ht="24.9" customHeight="1" x14ac:dyDescent="0.3">
      <c r="A538" s="12" t="s">
        <v>7030</v>
      </c>
      <c r="B538" s="13" t="s">
        <v>7029</v>
      </c>
      <c r="C538" s="13" t="s">
        <v>278</v>
      </c>
      <c r="D538" s="13">
        <v>1</v>
      </c>
      <c r="E538" s="14">
        <v>4.2000000000000003E-2</v>
      </c>
      <c r="F538" s="15">
        <v>16.95</v>
      </c>
      <c r="G538" s="14">
        <v>2.5229579546019499E-2</v>
      </c>
      <c r="H538" s="13">
        <v>2</v>
      </c>
      <c r="I538" s="16" t="s">
        <v>14039</v>
      </c>
      <c r="J538" s="17" t="s">
        <v>15140</v>
      </c>
      <c r="K538" s="16" t="s">
        <v>16239</v>
      </c>
      <c r="L538" s="18" t="s">
        <v>17339</v>
      </c>
      <c r="M538" s="19">
        <v>1</v>
      </c>
    </row>
    <row r="539" spans="1:13" ht="24.9" customHeight="1" x14ac:dyDescent="0.3">
      <c r="A539" s="12" t="s">
        <v>801</v>
      </c>
      <c r="B539" s="13" t="s">
        <v>793</v>
      </c>
      <c r="C539" s="13" t="s">
        <v>278</v>
      </c>
      <c r="D539" s="13">
        <v>1</v>
      </c>
      <c r="E539" s="14">
        <v>0</v>
      </c>
      <c r="F539" s="15">
        <v>35.65</v>
      </c>
      <c r="G539" s="14">
        <v>5.44540261615582E-4</v>
      </c>
      <c r="H539" s="13">
        <v>2</v>
      </c>
      <c r="I539" s="16" t="s">
        <v>14040</v>
      </c>
      <c r="J539" s="17" t="s">
        <v>15141</v>
      </c>
      <c r="K539" s="16" t="s">
        <v>16240</v>
      </c>
      <c r="L539" s="18" t="s">
        <v>17340</v>
      </c>
      <c r="M539" s="19">
        <v>1</v>
      </c>
    </row>
    <row r="540" spans="1:13" ht="24.9" customHeight="1" x14ac:dyDescent="0.3">
      <c r="A540" s="12" t="s">
        <v>3383</v>
      </c>
      <c r="B540" s="13" t="s">
        <v>3369</v>
      </c>
      <c r="C540" s="13" t="s">
        <v>278</v>
      </c>
      <c r="D540" s="13">
        <v>1</v>
      </c>
      <c r="E540" s="14">
        <v>0</v>
      </c>
      <c r="F540" s="15">
        <v>46.66</v>
      </c>
      <c r="G540" s="14">
        <v>5.7180226842545702E-5</v>
      </c>
      <c r="H540" s="13">
        <v>2</v>
      </c>
      <c r="I540" s="16" t="s">
        <v>14041</v>
      </c>
      <c r="J540" s="17" t="s">
        <v>15142</v>
      </c>
      <c r="K540" s="16" t="s">
        <v>16241</v>
      </c>
      <c r="L540" s="18" t="s">
        <v>17341</v>
      </c>
      <c r="M540" s="19">
        <v>1</v>
      </c>
    </row>
    <row r="541" spans="1:13" ht="24.9" customHeight="1" x14ac:dyDescent="0.3">
      <c r="A541" s="12" t="s">
        <v>2242</v>
      </c>
      <c r="B541" s="13" t="s">
        <v>2234</v>
      </c>
      <c r="C541" s="13" t="s">
        <v>278</v>
      </c>
      <c r="D541" s="13">
        <v>1</v>
      </c>
      <c r="E541" s="14">
        <v>0</v>
      </c>
      <c r="F541" s="15">
        <v>23.63</v>
      </c>
      <c r="G541" s="14">
        <v>9.9707502029131694E-3</v>
      </c>
      <c r="H541" s="13">
        <v>2</v>
      </c>
      <c r="I541" s="16" t="s">
        <v>14042</v>
      </c>
      <c r="J541" s="17" t="s">
        <v>15143</v>
      </c>
      <c r="K541" s="16" t="s">
        <v>16242</v>
      </c>
      <c r="L541" s="18" t="s">
        <v>17342</v>
      </c>
      <c r="M541" s="19">
        <v>1</v>
      </c>
    </row>
    <row r="542" spans="1:13" ht="24.9" customHeight="1" x14ac:dyDescent="0.3">
      <c r="A542" s="12" t="s">
        <v>7001</v>
      </c>
      <c r="B542" s="13" t="s">
        <v>6985</v>
      </c>
      <c r="C542" s="13" t="s">
        <v>278</v>
      </c>
      <c r="D542" s="13">
        <v>1</v>
      </c>
      <c r="E542" s="14">
        <v>0</v>
      </c>
      <c r="F542" s="15">
        <v>32.33</v>
      </c>
      <c r="G542" s="14">
        <v>1.1988196724961901E-3</v>
      </c>
      <c r="H542" s="13">
        <v>2</v>
      </c>
      <c r="I542" s="16" t="s">
        <v>14043</v>
      </c>
      <c r="J542" s="17" t="s">
        <v>15144</v>
      </c>
      <c r="K542" s="16" t="s">
        <v>16243</v>
      </c>
      <c r="L542" s="18" t="s">
        <v>17343</v>
      </c>
      <c r="M542" s="19">
        <v>1</v>
      </c>
    </row>
    <row r="543" spans="1:13" ht="24.9" customHeight="1" x14ac:dyDescent="0.3">
      <c r="A543" s="12" t="s">
        <v>5288</v>
      </c>
      <c r="B543" s="13" t="s">
        <v>5270</v>
      </c>
      <c r="C543" s="13" t="s">
        <v>278</v>
      </c>
      <c r="D543" s="13">
        <v>1</v>
      </c>
      <c r="E543" s="14">
        <v>0</v>
      </c>
      <c r="F543" s="15">
        <v>66.069999999999993</v>
      </c>
      <c r="G543" s="14">
        <v>2.46586901977468E-7</v>
      </c>
      <c r="H543" s="13">
        <v>2</v>
      </c>
      <c r="I543" s="16" t="s">
        <v>14044</v>
      </c>
      <c r="J543" s="17" t="s">
        <v>15145</v>
      </c>
      <c r="K543" s="16" t="s">
        <v>16244</v>
      </c>
      <c r="L543" s="18" t="s">
        <v>17344</v>
      </c>
      <c r="M543" s="19">
        <v>1</v>
      </c>
    </row>
    <row r="544" spans="1:13" ht="24.9" customHeight="1" x14ac:dyDescent="0.3">
      <c r="A544" s="12" t="s">
        <v>273</v>
      </c>
      <c r="B544" s="13" t="s">
        <v>7286</v>
      </c>
      <c r="C544" s="13" t="s">
        <v>278</v>
      </c>
      <c r="D544" s="13">
        <v>1</v>
      </c>
      <c r="E544" s="14">
        <v>3.2000000000000001E-2</v>
      </c>
      <c r="F544" s="15">
        <v>16.37</v>
      </c>
      <c r="G544" s="14">
        <v>3.1141087047720901E-2</v>
      </c>
      <c r="H544" s="13">
        <v>2</v>
      </c>
      <c r="I544" s="16" t="s">
        <v>14045</v>
      </c>
      <c r="J544" s="17" t="s">
        <v>15146</v>
      </c>
      <c r="K544" s="16" t="s">
        <v>16245</v>
      </c>
      <c r="L544" s="18" t="s">
        <v>17345</v>
      </c>
      <c r="M544" s="19">
        <v>2</v>
      </c>
    </row>
    <row r="545" spans="1:13" ht="24.9" customHeight="1" x14ac:dyDescent="0.3">
      <c r="A545" s="12" t="s">
        <v>1895</v>
      </c>
      <c r="B545" s="13" t="s">
        <v>1894</v>
      </c>
      <c r="C545" s="13" t="s">
        <v>278</v>
      </c>
      <c r="D545" s="13">
        <v>1</v>
      </c>
      <c r="E545" s="14">
        <v>2.5999999999999999E-2</v>
      </c>
      <c r="F545" s="15">
        <v>15.73</v>
      </c>
      <c r="G545" s="14">
        <v>3.4749083312622997E-2</v>
      </c>
      <c r="H545" s="13">
        <v>2</v>
      </c>
      <c r="I545" s="16" t="s">
        <v>14046</v>
      </c>
      <c r="J545" s="17" t="s">
        <v>15147</v>
      </c>
      <c r="K545" s="16" t="s">
        <v>16246</v>
      </c>
      <c r="L545" s="18" t="s">
        <v>17346</v>
      </c>
      <c r="M545" s="19">
        <v>1</v>
      </c>
    </row>
    <row r="546" spans="1:13" ht="24.9" customHeight="1" x14ac:dyDescent="0.3">
      <c r="A546" s="12" t="s">
        <v>2447</v>
      </c>
      <c r="B546" s="13" t="s">
        <v>2446</v>
      </c>
      <c r="C546" s="13" t="s">
        <v>278</v>
      </c>
      <c r="D546" s="13">
        <v>1</v>
      </c>
      <c r="E546" s="14">
        <v>1.7999999999999999E-2</v>
      </c>
      <c r="F546" s="15">
        <v>18.8</v>
      </c>
      <c r="G546" s="14">
        <v>1.9773851078346099E-2</v>
      </c>
      <c r="H546" s="13">
        <v>2</v>
      </c>
      <c r="I546" s="16" t="s">
        <v>14047</v>
      </c>
      <c r="J546" s="17" t="s">
        <v>15148</v>
      </c>
      <c r="K546" s="16" t="s">
        <v>16247</v>
      </c>
      <c r="L546" s="18" t="s">
        <v>17347</v>
      </c>
      <c r="M546" s="19">
        <v>1</v>
      </c>
    </row>
    <row r="547" spans="1:13" ht="24.9" customHeight="1" x14ac:dyDescent="0.3">
      <c r="A547" s="12" t="s">
        <v>732</v>
      </c>
      <c r="B547" s="13" t="s">
        <v>726</v>
      </c>
      <c r="C547" s="13" t="s">
        <v>278</v>
      </c>
      <c r="D547" s="13">
        <v>1</v>
      </c>
      <c r="E547" s="14">
        <v>0</v>
      </c>
      <c r="F547" s="15">
        <v>25.79</v>
      </c>
      <c r="G547" s="14">
        <v>3.2954142322817199E-3</v>
      </c>
      <c r="H547" s="13">
        <v>2</v>
      </c>
      <c r="I547" s="16" t="s">
        <v>14048</v>
      </c>
      <c r="J547" s="17" t="s">
        <v>15149</v>
      </c>
      <c r="K547" s="16" t="s">
        <v>16248</v>
      </c>
      <c r="L547" s="18" t="s">
        <v>17348</v>
      </c>
      <c r="M547" s="19">
        <v>1</v>
      </c>
    </row>
    <row r="548" spans="1:13" ht="24.9" customHeight="1" x14ac:dyDescent="0.3">
      <c r="A548" s="12" t="s">
        <v>6902</v>
      </c>
      <c r="B548" s="13" t="s">
        <v>6901</v>
      </c>
      <c r="C548" s="13" t="s">
        <v>278</v>
      </c>
      <c r="D548" s="13">
        <v>1</v>
      </c>
      <c r="E548" s="14">
        <v>0</v>
      </c>
      <c r="F548" s="15">
        <v>45.99</v>
      </c>
      <c r="G548" s="14">
        <v>2.51171294761193E-5</v>
      </c>
      <c r="H548" s="13">
        <v>2</v>
      </c>
      <c r="I548" s="16" t="s">
        <v>14049</v>
      </c>
      <c r="J548" s="17" t="s">
        <v>15150</v>
      </c>
      <c r="K548" s="16" t="s">
        <v>16249</v>
      </c>
      <c r="L548" s="18" t="s">
        <v>17349</v>
      </c>
      <c r="M548" s="19">
        <v>1</v>
      </c>
    </row>
    <row r="549" spans="1:13" ht="24.9" customHeight="1" x14ac:dyDescent="0.3">
      <c r="A549" s="12" t="s">
        <v>2880</v>
      </c>
      <c r="B549" s="13" t="s">
        <v>2869</v>
      </c>
      <c r="C549" s="13" t="s">
        <v>278</v>
      </c>
      <c r="D549" s="13">
        <v>1</v>
      </c>
      <c r="E549" s="14">
        <v>1.4E-2</v>
      </c>
      <c r="F549" s="15">
        <v>20.05</v>
      </c>
      <c r="G549" s="14">
        <v>9.8621136805742693E-3</v>
      </c>
      <c r="H549" s="13">
        <v>2</v>
      </c>
      <c r="I549" s="16" t="s">
        <v>14050</v>
      </c>
      <c r="J549" s="17" t="s">
        <v>15151</v>
      </c>
      <c r="K549" s="16" t="s">
        <v>16250</v>
      </c>
      <c r="L549" s="18" t="s">
        <v>17350</v>
      </c>
      <c r="M549" s="19">
        <v>1</v>
      </c>
    </row>
    <row r="550" spans="1:13" ht="24.9" customHeight="1" x14ac:dyDescent="0.3">
      <c r="A550" s="12" t="s">
        <v>727</v>
      </c>
      <c r="B550" s="13" t="s">
        <v>726</v>
      </c>
      <c r="C550" s="13" t="s">
        <v>617</v>
      </c>
      <c r="D550" s="13">
        <v>1</v>
      </c>
      <c r="E550" s="14">
        <v>0</v>
      </c>
      <c r="F550" s="15">
        <v>62.15</v>
      </c>
      <c r="G550" s="14">
        <v>7.3144427668820399E-7</v>
      </c>
      <c r="H550" s="13">
        <v>2</v>
      </c>
      <c r="I550" s="16" t="s">
        <v>14051</v>
      </c>
      <c r="J550" s="17" t="s">
        <v>15152</v>
      </c>
      <c r="K550" s="16" t="s">
        <v>16251</v>
      </c>
      <c r="L550" s="18" t="s">
        <v>17351</v>
      </c>
      <c r="M550" s="19">
        <v>1</v>
      </c>
    </row>
    <row r="551" spans="1:13" ht="24.9" customHeight="1" x14ac:dyDescent="0.3">
      <c r="A551" s="12" t="s">
        <v>6602</v>
      </c>
      <c r="B551" s="13" t="s">
        <v>6596</v>
      </c>
      <c r="C551" s="13" t="s">
        <v>425</v>
      </c>
      <c r="D551" s="13">
        <v>1</v>
      </c>
      <c r="E551" s="14">
        <v>0</v>
      </c>
      <c r="F551" s="15">
        <v>52.04</v>
      </c>
      <c r="G551" s="14">
        <v>9.0650040452474393E-6</v>
      </c>
      <c r="H551" s="13">
        <v>2</v>
      </c>
      <c r="I551" s="16" t="s">
        <v>14052</v>
      </c>
      <c r="J551" s="17" t="s">
        <v>15153</v>
      </c>
      <c r="K551" s="16" t="s">
        <v>16252</v>
      </c>
      <c r="L551" s="18" t="s">
        <v>17352</v>
      </c>
      <c r="M551" s="19">
        <v>1</v>
      </c>
    </row>
    <row r="552" spans="1:13" ht="24.9" customHeight="1" x14ac:dyDescent="0.3">
      <c r="A552" s="12" t="s">
        <v>1612</v>
      </c>
      <c r="B552" s="13" t="s">
        <v>1597</v>
      </c>
      <c r="C552" s="13" t="s">
        <v>526</v>
      </c>
      <c r="D552" s="13">
        <v>1</v>
      </c>
      <c r="E552" s="14">
        <v>0</v>
      </c>
      <c r="F552" s="15">
        <v>46.87</v>
      </c>
      <c r="G552" s="14">
        <v>2.6726577747793899E-5</v>
      </c>
      <c r="H552" s="13">
        <v>2</v>
      </c>
      <c r="I552" s="16" t="s">
        <v>14053</v>
      </c>
      <c r="J552" s="17" t="s">
        <v>15154</v>
      </c>
      <c r="K552" s="16" t="s">
        <v>16253</v>
      </c>
      <c r="L552" s="18" t="s">
        <v>17353</v>
      </c>
      <c r="M552" s="19">
        <v>1</v>
      </c>
    </row>
    <row r="553" spans="1:13" ht="24.9" customHeight="1" x14ac:dyDescent="0.3">
      <c r="A553" s="12" t="s">
        <v>7077</v>
      </c>
      <c r="B553" s="13" t="s">
        <v>7069</v>
      </c>
      <c r="C553" s="13" t="s">
        <v>80</v>
      </c>
      <c r="D553" s="13">
        <v>1</v>
      </c>
      <c r="E553" s="14">
        <v>0</v>
      </c>
      <c r="F553" s="15">
        <v>61.48</v>
      </c>
      <c r="G553" s="14">
        <v>7.1121351365333002E-7</v>
      </c>
      <c r="H553" s="13">
        <v>2</v>
      </c>
      <c r="I553" s="16" t="s">
        <v>14054</v>
      </c>
      <c r="J553" s="17" t="s">
        <v>15155</v>
      </c>
      <c r="K553" s="16" t="s">
        <v>16254</v>
      </c>
      <c r="L553" s="18" t="s">
        <v>17354</v>
      </c>
      <c r="M553" s="19">
        <v>1</v>
      </c>
    </row>
    <row r="554" spans="1:13" ht="24.9" customHeight="1" x14ac:dyDescent="0.3">
      <c r="A554" s="12" t="s">
        <v>7090</v>
      </c>
      <c r="B554" s="13" t="s">
        <v>7088</v>
      </c>
      <c r="C554" s="13" t="s">
        <v>425</v>
      </c>
      <c r="D554" s="13">
        <v>1</v>
      </c>
      <c r="E554" s="14">
        <v>0</v>
      </c>
      <c r="F554" s="15">
        <v>47.95</v>
      </c>
      <c r="G554" s="14">
        <v>1.5994475548457E-5</v>
      </c>
      <c r="H554" s="13">
        <v>2</v>
      </c>
      <c r="I554" s="16" t="s">
        <v>14055</v>
      </c>
      <c r="J554" s="17" t="s">
        <v>15156</v>
      </c>
      <c r="K554" s="16" t="s">
        <v>16255</v>
      </c>
      <c r="L554" s="18" t="s">
        <v>17355</v>
      </c>
      <c r="M554" s="19">
        <v>1</v>
      </c>
    </row>
    <row r="555" spans="1:13" ht="24.9" customHeight="1" x14ac:dyDescent="0.3">
      <c r="A555" s="12" t="s">
        <v>2235</v>
      </c>
      <c r="B555" s="13" t="s">
        <v>2234</v>
      </c>
      <c r="C555" s="13" t="s">
        <v>83</v>
      </c>
      <c r="D555" s="13">
        <v>1</v>
      </c>
      <c r="E555" s="14">
        <v>1.2E-2</v>
      </c>
      <c r="F555" s="15">
        <v>16.27</v>
      </c>
      <c r="G555" s="14">
        <v>2.3548866319847699E-2</v>
      </c>
      <c r="H555" s="13">
        <v>3</v>
      </c>
      <c r="I555" s="16" t="s">
        <v>14056</v>
      </c>
      <c r="J555" s="17" t="s">
        <v>15157</v>
      </c>
      <c r="K555" s="16" t="s">
        <v>16256</v>
      </c>
      <c r="L555" s="18" t="s">
        <v>17356</v>
      </c>
      <c r="M555" s="19">
        <v>1</v>
      </c>
    </row>
    <row r="556" spans="1:13" ht="24.9" customHeight="1" x14ac:dyDescent="0.3">
      <c r="A556" s="12" t="s">
        <v>2478</v>
      </c>
      <c r="B556" s="13" t="s">
        <v>2477</v>
      </c>
      <c r="C556" s="13" t="s">
        <v>80</v>
      </c>
      <c r="D556" s="13">
        <v>1</v>
      </c>
      <c r="E556" s="14">
        <v>0</v>
      </c>
      <c r="F556" s="15">
        <v>46.3</v>
      </c>
      <c r="G556" s="14">
        <v>2.9302860191498999E-5</v>
      </c>
      <c r="H556" s="13">
        <v>2</v>
      </c>
      <c r="I556" s="16" t="s">
        <v>14057</v>
      </c>
      <c r="J556" s="17" t="s">
        <v>15158</v>
      </c>
      <c r="K556" s="16" t="s">
        <v>16257</v>
      </c>
      <c r="L556" s="18" t="s">
        <v>17357</v>
      </c>
      <c r="M556" s="19">
        <v>1</v>
      </c>
    </row>
    <row r="557" spans="1:13" ht="24.9" customHeight="1" x14ac:dyDescent="0.3">
      <c r="A557" s="12" t="s">
        <v>1607</v>
      </c>
      <c r="B557" s="13" t="s">
        <v>1597</v>
      </c>
      <c r="C557" s="13" t="s">
        <v>142</v>
      </c>
      <c r="D557" s="13">
        <v>1</v>
      </c>
      <c r="E557" s="14">
        <v>0</v>
      </c>
      <c r="F557" s="15">
        <v>39.39</v>
      </c>
      <c r="G557" s="14">
        <v>1.14807432405618E-4</v>
      </c>
      <c r="H557" s="13">
        <v>2</v>
      </c>
      <c r="I557" s="16" t="s">
        <v>14058</v>
      </c>
      <c r="J557" s="17" t="s">
        <v>15159</v>
      </c>
      <c r="K557" s="16" t="s">
        <v>16258</v>
      </c>
      <c r="L557" s="18" t="s">
        <v>17358</v>
      </c>
      <c r="M557" s="19">
        <v>1</v>
      </c>
    </row>
    <row r="558" spans="1:13" ht="24.9" customHeight="1" x14ac:dyDescent="0.3">
      <c r="A558" s="12" t="s">
        <v>4187</v>
      </c>
      <c r="B558" s="13" t="s">
        <v>4159</v>
      </c>
      <c r="C558" s="13" t="s">
        <v>142</v>
      </c>
      <c r="D558" s="13">
        <v>1</v>
      </c>
      <c r="E558" s="14">
        <v>0</v>
      </c>
      <c r="F558" s="15">
        <v>56</v>
      </c>
      <c r="G558" s="14">
        <v>4.1506900000000001E-6</v>
      </c>
      <c r="H558" s="13">
        <v>2</v>
      </c>
      <c r="I558" s="16" t="s">
        <v>14059</v>
      </c>
      <c r="J558" s="17" t="s">
        <v>9030</v>
      </c>
      <c r="K558" s="16" t="s">
        <v>16259</v>
      </c>
      <c r="L558" s="18" t="s">
        <v>17359</v>
      </c>
      <c r="M558" s="19">
        <v>1</v>
      </c>
    </row>
    <row r="559" spans="1:13" ht="24.9" customHeight="1" x14ac:dyDescent="0.3">
      <c r="A559" s="12" t="s">
        <v>2009</v>
      </c>
      <c r="B559" s="13" t="s">
        <v>2002</v>
      </c>
      <c r="C559" s="13" t="s">
        <v>47</v>
      </c>
      <c r="D559" s="13">
        <v>1</v>
      </c>
      <c r="E559" s="14">
        <v>1E-3</v>
      </c>
      <c r="F559" s="15">
        <v>67.650000000000006</v>
      </c>
      <c r="G559" s="14">
        <v>1.8038038065154699E-7</v>
      </c>
      <c r="H559" s="13">
        <v>2</v>
      </c>
      <c r="I559" s="16" t="s">
        <v>14060</v>
      </c>
      <c r="J559" s="17" t="s">
        <v>15160</v>
      </c>
      <c r="K559" s="16" t="s">
        <v>16260</v>
      </c>
      <c r="L559" s="18" t="s">
        <v>17360</v>
      </c>
      <c r="M559" s="19">
        <v>1</v>
      </c>
    </row>
    <row r="560" spans="1:13" ht="24.9" customHeight="1" x14ac:dyDescent="0.3">
      <c r="A560" s="12" t="s">
        <v>1398</v>
      </c>
      <c r="B560" s="13" t="s">
        <v>1392</v>
      </c>
      <c r="C560" s="13" t="s">
        <v>47</v>
      </c>
      <c r="D560" s="13">
        <v>1</v>
      </c>
      <c r="E560" s="14">
        <v>0</v>
      </c>
      <c r="F560" s="15">
        <v>47.45</v>
      </c>
      <c r="G560" s="14">
        <v>3.8675724675268901E-5</v>
      </c>
      <c r="H560" s="13">
        <v>2</v>
      </c>
      <c r="I560" s="16" t="s">
        <v>14061</v>
      </c>
      <c r="J560" s="17" t="s">
        <v>15161</v>
      </c>
      <c r="K560" s="16" t="s">
        <v>16261</v>
      </c>
      <c r="L560" s="18" t="s">
        <v>17361</v>
      </c>
      <c r="M560" s="19">
        <v>1</v>
      </c>
    </row>
    <row r="561" spans="1:13" ht="24.9" customHeight="1" x14ac:dyDescent="0.3">
      <c r="A561" s="12" t="s">
        <v>3958</v>
      </c>
      <c r="B561" s="13" t="s">
        <v>3956</v>
      </c>
      <c r="C561" s="13" t="s">
        <v>29</v>
      </c>
      <c r="D561" s="13">
        <v>1</v>
      </c>
      <c r="E561" s="14">
        <v>0</v>
      </c>
      <c r="F561" s="15">
        <v>41.66</v>
      </c>
      <c r="G561" s="14">
        <v>6.8072234123297594E-5</v>
      </c>
      <c r="H561" s="13">
        <v>2</v>
      </c>
      <c r="I561" s="16" t="s">
        <v>14062</v>
      </c>
      <c r="J561" s="17" t="s">
        <v>15162</v>
      </c>
      <c r="K561" s="16" t="s">
        <v>16262</v>
      </c>
      <c r="L561" s="18" t="s">
        <v>17362</v>
      </c>
      <c r="M561" s="19">
        <v>1</v>
      </c>
    </row>
    <row r="562" spans="1:13" ht="24.9" customHeight="1" x14ac:dyDescent="0.3">
      <c r="A562" s="12" t="s">
        <v>3188</v>
      </c>
      <c r="B562" s="13" t="s">
        <v>3186</v>
      </c>
      <c r="C562" s="13" t="s">
        <v>244</v>
      </c>
      <c r="D562" s="13">
        <v>1</v>
      </c>
      <c r="E562" s="14">
        <v>0</v>
      </c>
      <c r="F562" s="15">
        <v>36.72</v>
      </c>
      <c r="G562" s="14">
        <v>5.1075337103585099E-4</v>
      </c>
      <c r="H562" s="13">
        <v>2</v>
      </c>
      <c r="I562" s="16" t="s">
        <v>14063</v>
      </c>
      <c r="J562" s="17" t="s">
        <v>15163</v>
      </c>
      <c r="K562" s="16" t="s">
        <v>16263</v>
      </c>
      <c r="L562" s="18" t="s">
        <v>17363</v>
      </c>
      <c r="M562" s="19">
        <v>1</v>
      </c>
    </row>
    <row r="563" spans="1:13" ht="24.9" customHeight="1" x14ac:dyDescent="0.3">
      <c r="A563" s="12" t="s">
        <v>4890</v>
      </c>
      <c r="B563" s="13" t="s">
        <v>4888</v>
      </c>
      <c r="C563" s="13" t="s">
        <v>29</v>
      </c>
      <c r="D563" s="13">
        <v>1</v>
      </c>
      <c r="E563" s="14">
        <v>0</v>
      </c>
      <c r="F563" s="15">
        <v>35.74</v>
      </c>
      <c r="G563" s="14">
        <v>3.20023039742578E-4</v>
      </c>
      <c r="H563" s="13">
        <v>2</v>
      </c>
      <c r="I563" s="16" t="s">
        <v>14064</v>
      </c>
      <c r="J563" s="17" t="s">
        <v>15164</v>
      </c>
      <c r="K563" s="16" t="s">
        <v>16264</v>
      </c>
      <c r="L563" s="18" t="s">
        <v>17364</v>
      </c>
      <c r="M563" s="19">
        <v>1</v>
      </c>
    </row>
    <row r="564" spans="1:13" ht="24.9" customHeight="1" x14ac:dyDescent="0.3">
      <c r="A564" s="12" t="s">
        <v>1603</v>
      </c>
      <c r="B564" s="13" t="s">
        <v>1597</v>
      </c>
      <c r="C564" s="13" t="s">
        <v>142</v>
      </c>
      <c r="D564" s="13">
        <v>1</v>
      </c>
      <c r="E564" s="14">
        <v>1E-3</v>
      </c>
      <c r="F564" s="15">
        <v>51.19</v>
      </c>
      <c r="G564" s="14">
        <v>2.05288094773849E-5</v>
      </c>
      <c r="H564" s="13">
        <v>2</v>
      </c>
      <c r="I564" s="16" t="s">
        <v>14065</v>
      </c>
      <c r="J564" s="17" t="s">
        <v>15165</v>
      </c>
      <c r="K564" s="16" t="s">
        <v>16265</v>
      </c>
      <c r="L564" s="18" t="s">
        <v>17365</v>
      </c>
      <c r="M564" s="19">
        <v>1</v>
      </c>
    </row>
    <row r="565" spans="1:13" ht="24.9" customHeight="1" x14ac:dyDescent="0.3">
      <c r="A565" s="12" t="s">
        <v>3487</v>
      </c>
      <c r="B565" s="13" t="s">
        <v>3481</v>
      </c>
      <c r="C565" s="13" t="s">
        <v>142</v>
      </c>
      <c r="D565" s="13">
        <v>1</v>
      </c>
      <c r="E565" s="14">
        <v>0</v>
      </c>
      <c r="F565" s="15">
        <v>32.479999999999997</v>
      </c>
      <c r="G565" s="14">
        <v>5.63598728087756E-4</v>
      </c>
      <c r="H565" s="13">
        <v>3</v>
      </c>
      <c r="I565" s="16" t="s">
        <v>14066</v>
      </c>
      <c r="J565" s="17" t="s">
        <v>15166</v>
      </c>
      <c r="K565" s="16" t="s">
        <v>16266</v>
      </c>
      <c r="L565" s="18" t="s">
        <v>17366</v>
      </c>
      <c r="M565" s="19">
        <v>1</v>
      </c>
    </row>
    <row r="566" spans="1:13" ht="24.9" customHeight="1" x14ac:dyDescent="0.3">
      <c r="A566" s="12" t="s">
        <v>2653</v>
      </c>
      <c r="B566" s="13" t="s">
        <v>2651</v>
      </c>
      <c r="C566" s="13" t="s">
        <v>142</v>
      </c>
      <c r="D566" s="13">
        <v>1</v>
      </c>
      <c r="E566" s="14">
        <v>0</v>
      </c>
      <c r="F566" s="15">
        <v>29.98</v>
      </c>
      <c r="G566" s="14">
        <v>1.8083084225011101E-3</v>
      </c>
      <c r="H566" s="13">
        <v>2</v>
      </c>
      <c r="I566" s="16" t="s">
        <v>14067</v>
      </c>
      <c r="J566" s="17" t="s">
        <v>15167</v>
      </c>
      <c r="K566" s="16" t="s">
        <v>16267</v>
      </c>
      <c r="L566" s="18" t="s">
        <v>17367</v>
      </c>
      <c r="M566" s="19">
        <v>1</v>
      </c>
    </row>
    <row r="567" spans="1:13" ht="24.9" customHeight="1" x14ac:dyDescent="0.3">
      <c r="A567" s="12" t="s">
        <v>6785</v>
      </c>
      <c r="B567" s="13" t="s">
        <v>6777</v>
      </c>
      <c r="C567" s="13" t="s">
        <v>425</v>
      </c>
      <c r="D567" s="13">
        <v>1</v>
      </c>
      <c r="E567" s="14">
        <v>0</v>
      </c>
      <c r="F567" s="15">
        <v>43.92</v>
      </c>
      <c r="G567" s="14">
        <v>4.0454794958919103E-5</v>
      </c>
      <c r="H567" s="13">
        <v>2</v>
      </c>
      <c r="I567" s="16" t="s">
        <v>14068</v>
      </c>
      <c r="J567" s="17" t="s">
        <v>15168</v>
      </c>
      <c r="K567" s="16" t="s">
        <v>16268</v>
      </c>
      <c r="L567" s="18" t="s">
        <v>17368</v>
      </c>
      <c r="M567" s="19">
        <v>1</v>
      </c>
    </row>
    <row r="568" spans="1:13" ht="24.9" customHeight="1" x14ac:dyDescent="0.3">
      <c r="A568" s="12" t="s">
        <v>6003</v>
      </c>
      <c r="B568" s="13" t="s">
        <v>5996</v>
      </c>
      <c r="C568" s="13" t="s">
        <v>304</v>
      </c>
      <c r="D568" s="13">
        <v>1</v>
      </c>
      <c r="E568" s="14">
        <v>0</v>
      </c>
      <c r="F568" s="15">
        <v>26.92</v>
      </c>
      <c r="G568" s="14">
        <v>2.3372105625766499E-3</v>
      </c>
      <c r="H568" s="13">
        <v>2</v>
      </c>
      <c r="I568" s="16" t="s">
        <v>14069</v>
      </c>
      <c r="J568" s="17" t="s">
        <v>15169</v>
      </c>
      <c r="K568" s="16" t="s">
        <v>16269</v>
      </c>
      <c r="L568" s="18" t="s">
        <v>17369</v>
      </c>
      <c r="M568" s="19">
        <v>1</v>
      </c>
    </row>
    <row r="569" spans="1:13" ht="24.9" customHeight="1" x14ac:dyDescent="0.3">
      <c r="A569" s="12" t="s">
        <v>2082</v>
      </c>
      <c r="B569" s="13" t="s">
        <v>2075</v>
      </c>
      <c r="C569" s="13" t="s">
        <v>526</v>
      </c>
      <c r="D569" s="13">
        <v>1</v>
      </c>
      <c r="E569" s="14">
        <v>0</v>
      </c>
      <c r="F569" s="15">
        <v>21.99</v>
      </c>
      <c r="G569" s="14">
        <v>9.8023836963314105E-3</v>
      </c>
      <c r="H569" s="13">
        <v>2</v>
      </c>
      <c r="I569" s="16" t="s">
        <v>14070</v>
      </c>
      <c r="J569" s="17" t="s">
        <v>15170</v>
      </c>
      <c r="K569" s="16" t="s">
        <v>16270</v>
      </c>
      <c r="L569" s="18" t="s">
        <v>17370</v>
      </c>
      <c r="M569" s="19">
        <v>1</v>
      </c>
    </row>
    <row r="570" spans="1:13" ht="24.9" customHeight="1" x14ac:dyDescent="0.3">
      <c r="A570" s="12" t="s">
        <v>4956</v>
      </c>
      <c r="B570" s="13" t="s">
        <v>4954</v>
      </c>
      <c r="C570" s="13" t="s">
        <v>219</v>
      </c>
      <c r="D570" s="13">
        <v>1</v>
      </c>
      <c r="E570" s="14">
        <v>0</v>
      </c>
      <c r="F570" s="15">
        <v>43.23</v>
      </c>
      <c r="G570" s="14">
        <v>7.8430312280563001E-5</v>
      </c>
      <c r="H570" s="13">
        <v>2</v>
      </c>
      <c r="I570" s="16" t="s">
        <v>14071</v>
      </c>
      <c r="J570" s="17" t="s">
        <v>15171</v>
      </c>
      <c r="K570" s="16" t="s">
        <v>16271</v>
      </c>
      <c r="L570" s="18" t="s">
        <v>17371</v>
      </c>
      <c r="M570" s="19">
        <v>1</v>
      </c>
    </row>
    <row r="571" spans="1:13" ht="24.9" customHeight="1" x14ac:dyDescent="0.3">
      <c r="A571" s="12" t="s">
        <v>5687</v>
      </c>
      <c r="B571" s="13" t="s">
        <v>5672</v>
      </c>
      <c r="C571" s="13" t="s">
        <v>425</v>
      </c>
      <c r="D571" s="13">
        <v>1</v>
      </c>
      <c r="E571" s="14">
        <v>0</v>
      </c>
      <c r="F571" s="15">
        <v>35.65</v>
      </c>
      <c r="G571" s="14">
        <v>3.8117818313090798E-4</v>
      </c>
      <c r="H571" s="13">
        <v>2</v>
      </c>
      <c r="I571" s="16" t="s">
        <v>14072</v>
      </c>
      <c r="J571" s="17" t="s">
        <v>15172</v>
      </c>
      <c r="K571" s="16" t="s">
        <v>16272</v>
      </c>
      <c r="L571" s="18" t="s">
        <v>17372</v>
      </c>
      <c r="M571" s="19">
        <v>1</v>
      </c>
    </row>
    <row r="572" spans="1:13" ht="24.9" customHeight="1" x14ac:dyDescent="0.3">
      <c r="A572" s="12" t="s">
        <v>2399</v>
      </c>
      <c r="B572" s="13" t="s">
        <v>2383</v>
      </c>
      <c r="C572" s="13" t="s">
        <v>80</v>
      </c>
      <c r="D572" s="13">
        <v>1</v>
      </c>
      <c r="E572" s="14">
        <v>0</v>
      </c>
      <c r="F572" s="15">
        <v>42.45</v>
      </c>
      <c r="G572" s="14">
        <v>5.97295577386034E-5</v>
      </c>
      <c r="H572" s="13">
        <v>2</v>
      </c>
      <c r="I572" s="16" t="s">
        <v>14073</v>
      </c>
      <c r="J572" s="17" t="s">
        <v>15173</v>
      </c>
      <c r="K572" s="16" t="s">
        <v>16273</v>
      </c>
      <c r="L572" s="18" t="s">
        <v>17373</v>
      </c>
      <c r="M572" s="19">
        <v>1</v>
      </c>
    </row>
    <row r="573" spans="1:13" ht="24.9" customHeight="1" x14ac:dyDescent="0.3">
      <c r="A573" s="12" t="s">
        <v>2581</v>
      </c>
      <c r="B573" s="13" t="s">
        <v>2579</v>
      </c>
      <c r="C573" s="13" t="s">
        <v>29</v>
      </c>
      <c r="D573" s="13">
        <v>1</v>
      </c>
      <c r="E573" s="14">
        <v>0</v>
      </c>
      <c r="F573" s="15">
        <v>16.07</v>
      </c>
      <c r="G573" s="14">
        <v>3.95475863202581E-2</v>
      </c>
      <c r="H573" s="13">
        <v>2</v>
      </c>
      <c r="I573" s="16" t="s">
        <v>14074</v>
      </c>
      <c r="J573" s="17" t="s">
        <v>15174</v>
      </c>
      <c r="K573" s="16" t="s">
        <v>16274</v>
      </c>
      <c r="L573" s="18" t="s">
        <v>17374</v>
      </c>
      <c r="M573" s="19">
        <v>1</v>
      </c>
    </row>
    <row r="574" spans="1:13" ht="24.9" customHeight="1" x14ac:dyDescent="0.3">
      <c r="A574" s="12" t="s">
        <v>536</v>
      </c>
      <c r="B574" s="13" t="s">
        <v>529</v>
      </c>
      <c r="C574" s="13" t="s">
        <v>304</v>
      </c>
      <c r="D574" s="13">
        <v>1</v>
      </c>
      <c r="E574" s="14">
        <v>0</v>
      </c>
      <c r="F574" s="15">
        <v>47.64</v>
      </c>
      <c r="G574" s="14">
        <v>1.7177897394993698E-5</v>
      </c>
      <c r="H574" s="13">
        <v>2</v>
      </c>
      <c r="I574" s="16" t="s">
        <v>14075</v>
      </c>
      <c r="J574" s="17" t="s">
        <v>15175</v>
      </c>
      <c r="K574" s="16" t="s">
        <v>16275</v>
      </c>
      <c r="L574" s="18" t="s">
        <v>17375</v>
      </c>
      <c r="M574" s="19">
        <v>1</v>
      </c>
    </row>
    <row r="575" spans="1:13" ht="24.9" customHeight="1" x14ac:dyDescent="0.3">
      <c r="A575" s="12" t="s">
        <v>3641</v>
      </c>
      <c r="B575" s="13" t="s">
        <v>3640</v>
      </c>
      <c r="C575" s="13" t="s">
        <v>617</v>
      </c>
      <c r="D575" s="13">
        <v>1</v>
      </c>
      <c r="E575" s="14">
        <v>1E-3</v>
      </c>
      <c r="F575" s="15">
        <v>43.93</v>
      </c>
      <c r="G575" s="14">
        <v>6.0686383754616498E-5</v>
      </c>
      <c r="H575" s="13">
        <v>2</v>
      </c>
      <c r="I575" s="16" t="s">
        <v>14076</v>
      </c>
      <c r="J575" s="17" t="s">
        <v>15176</v>
      </c>
      <c r="K575" s="16" t="s">
        <v>16276</v>
      </c>
      <c r="L575" s="18" t="s">
        <v>17376</v>
      </c>
      <c r="M575" s="19">
        <v>1</v>
      </c>
    </row>
    <row r="576" spans="1:13" ht="24.9" customHeight="1" x14ac:dyDescent="0.3">
      <c r="A576" s="12" t="s">
        <v>3414</v>
      </c>
      <c r="B576" s="13" t="s">
        <v>3412</v>
      </c>
      <c r="C576" s="13" t="s">
        <v>244</v>
      </c>
      <c r="D576" s="13">
        <v>1</v>
      </c>
      <c r="E576" s="14">
        <v>0</v>
      </c>
      <c r="F576" s="15">
        <v>33.380000000000003</v>
      </c>
      <c r="G576" s="14">
        <v>6.1991731732977302E-4</v>
      </c>
      <c r="H576" s="13">
        <v>2</v>
      </c>
      <c r="I576" s="16" t="s">
        <v>14077</v>
      </c>
      <c r="J576" s="17" t="s">
        <v>15177</v>
      </c>
      <c r="K576" s="16" t="s">
        <v>16277</v>
      </c>
      <c r="L576" s="18" t="s">
        <v>17377</v>
      </c>
      <c r="M576" s="19">
        <v>1</v>
      </c>
    </row>
    <row r="577" spans="1:13" ht="24.9" customHeight="1" x14ac:dyDescent="0.3">
      <c r="A577" s="12" t="s">
        <v>2737</v>
      </c>
      <c r="B577" s="13" t="s">
        <v>2729</v>
      </c>
      <c r="C577" s="13" t="s">
        <v>219</v>
      </c>
      <c r="D577" s="13">
        <v>1</v>
      </c>
      <c r="E577" s="14">
        <v>0</v>
      </c>
      <c r="F577" s="15">
        <v>29.8</v>
      </c>
      <c r="G577" s="14">
        <v>1.9895442412967098E-3</v>
      </c>
      <c r="H577" s="13">
        <v>2</v>
      </c>
      <c r="I577" s="16" t="s">
        <v>14078</v>
      </c>
      <c r="J577" s="17" t="s">
        <v>15178</v>
      </c>
      <c r="K577" s="16" t="s">
        <v>16278</v>
      </c>
      <c r="L577" s="18" t="s">
        <v>17378</v>
      </c>
      <c r="M577" s="19">
        <v>1</v>
      </c>
    </row>
    <row r="578" spans="1:13" ht="24.9" customHeight="1" x14ac:dyDescent="0.3">
      <c r="A578" s="12" t="s">
        <v>5685</v>
      </c>
      <c r="B578" s="13" t="s">
        <v>5672</v>
      </c>
      <c r="C578" s="13" t="s">
        <v>142</v>
      </c>
      <c r="D578" s="13">
        <v>1</v>
      </c>
      <c r="E578" s="14">
        <v>0</v>
      </c>
      <c r="F578" s="15">
        <v>40.799999999999997</v>
      </c>
      <c r="G578" s="14">
        <v>8.2979345371878103E-5</v>
      </c>
      <c r="H578" s="13">
        <v>2</v>
      </c>
      <c r="I578" s="16" t="s">
        <v>14079</v>
      </c>
      <c r="J578" s="17" t="s">
        <v>15179</v>
      </c>
      <c r="K578" s="16" t="s">
        <v>16279</v>
      </c>
      <c r="L578" s="18" t="s">
        <v>17379</v>
      </c>
      <c r="M578" s="19">
        <v>1</v>
      </c>
    </row>
    <row r="579" spans="1:13" ht="24.9" customHeight="1" x14ac:dyDescent="0.3">
      <c r="A579" s="12" t="s">
        <v>338</v>
      </c>
      <c r="B579" s="13" t="s">
        <v>336</v>
      </c>
      <c r="C579" s="13" t="s">
        <v>142</v>
      </c>
      <c r="D579" s="13">
        <v>1</v>
      </c>
      <c r="E579" s="14">
        <v>0</v>
      </c>
      <c r="F579" s="15">
        <v>37.82</v>
      </c>
      <c r="G579" s="14">
        <v>1.6480485608872899E-4</v>
      </c>
      <c r="H579" s="13">
        <v>2</v>
      </c>
      <c r="I579" s="16" t="s">
        <v>14080</v>
      </c>
      <c r="J579" s="17" t="s">
        <v>15180</v>
      </c>
      <c r="K579" s="16" t="s">
        <v>16280</v>
      </c>
      <c r="L579" s="18" t="s">
        <v>17380</v>
      </c>
      <c r="M579" s="19">
        <v>1</v>
      </c>
    </row>
    <row r="580" spans="1:13" ht="24.9" customHeight="1" x14ac:dyDescent="0.3">
      <c r="A580" s="12" t="s">
        <v>5029</v>
      </c>
      <c r="B580" s="13" t="s">
        <v>5024</v>
      </c>
      <c r="C580" s="13" t="s">
        <v>526</v>
      </c>
      <c r="D580" s="13">
        <v>1</v>
      </c>
      <c r="E580" s="14">
        <v>0</v>
      </c>
      <c r="F580" s="15">
        <v>46.23</v>
      </c>
      <c r="G580" s="14">
        <v>4.28817504484564E-5</v>
      </c>
      <c r="H580" s="13">
        <v>2</v>
      </c>
      <c r="I580" s="16" t="s">
        <v>14081</v>
      </c>
      <c r="J580" s="17" t="s">
        <v>15181</v>
      </c>
      <c r="K580" s="16" t="s">
        <v>16281</v>
      </c>
      <c r="L580" s="18" t="s">
        <v>17381</v>
      </c>
      <c r="M580" s="19">
        <v>1</v>
      </c>
    </row>
    <row r="581" spans="1:13" ht="24.9" customHeight="1" x14ac:dyDescent="0.3">
      <c r="A581" s="12" t="s">
        <v>5089</v>
      </c>
      <c r="B581" s="13" t="s">
        <v>5087</v>
      </c>
      <c r="C581" s="13" t="s">
        <v>83</v>
      </c>
      <c r="D581" s="13">
        <v>1</v>
      </c>
      <c r="E581" s="14">
        <v>0</v>
      </c>
      <c r="F581" s="15">
        <v>22.1</v>
      </c>
      <c r="G581" s="14">
        <v>8.6323300260607496E-3</v>
      </c>
      <c r="H581" s="13">
        <v>3</v>
      </c>
      <c r="I581" s="16" t="s">
        <v>14082</v>
      </c>
      <c r="J581" s="17" t="s">
        <v>15182</v>
      </c>
      <c r="K581" s="16" t="s">
        <v>16282</v>
      </c>
      <c r="L581" s="18" t="s">
        <v>17382</v>
      </c>
      <c r="M581" s="19">
        <v>1</v>
      </c>
    </row>
    <row r="582" spans="1:13" ht="24.9" customHeight="1" x14ac:dyDescent="0.3">
      <c r="A582" s="12" t="s">
        <v>4474</v>
      </c>
      <c r="B582" s="13" t="s">
        <v>4463</v>
      </c>
      <c r="C582" s="13" t="s">
        <v>80</v>
      </c>
      <c r="D582" s="13">
        <v>1</v>
      </c>
      <c r="E582" s="14">
        <v>0</v>
      </c>
      <c r="F582" s="15">
        <v>40.630000000000003</v>
      </c>
      <c r="G582" s="14">
        <v>9.9471310659204806E-5</v>
      </c>
      <c r="H582" s="13">
        <v>2</v>
      </c>
      <c r="I582" s="16" t="s">
        <v>14083</v>
      </c>
      <c r="J582" s="17" t="s">
        <v>15183</v>
      </c>
      <c r="K582" s="16" t="s">
        <v>16283</v>
      </c>
      <c r="L582" s="18" t="s">
        <v>17383</v>
      </c>
      <c r="M582" s="19">
        <v>1</v>
      </c>
    </row>
    <row r="583" spans="1:13" ht="24.9" customHeight="1" x14ac:dyDescent="0.3">
      <c r="A583" s="12" t="s">
        <v>1440</v>
      </c>
      <c r="B583" s="13" t="s">
        <v>1427</v>
      </c>
      <c r="C583" s="13" t="s">
        <v>80</v>
      </c>
      <c r="D583" s="13">
        <v>1</v>
      </c>
      <c r="E583" s="14">
        <v>0</v>
      </c>
      <c r="F583" s="15">
        <v>38.299999999999997</v>
      </c>
      <c r="G583" s="14">
        <v>1.4756046133331899E-4</v>
      </c>
      <c r="H583" s="13">
        <v>2</v>
      </c>
      <c r="I583" s="16" t="s">
        <v>14084</v>
      </c>
      <c r="J583" s="17" t="s">
        <v>15184</v>
      </c>
      <c r="K583" s="16" t="s">
        <v>16284</v>
      </c>
      <c r="L583" s="18" t="s">
        <v>17384</v>
      </c>
      <c r="M583" s="19">
        <v>1</v>
      </c>
    </row>
    <row r="584" spans="1:13" ht="24.9" customHeight="1" x14ac:dyDescent="0.3">
      <c r="A584" s="12" t="s">
        <v>5472</v>
      </c>
      <c r="B584" s="13" t="s">
        <v>5471</v>
      </c>
      <c r="C584" s="13" t="s">
        <v>29</v>
      </c>
      <c r="D584" s="13">
        <v>1</v>
      </c>
      <c r="E584" s="14">
        <v>0</v>
      </c>
      <c r="F584" s="15">
        <v>30.1</v>
      </c>
      <c r="G584" s="14">
        <v>9.7492229987902203E-4</v>
      </c>
      <c r="H584" s="13">
        <v>2</v>
      </c>
      <c r="I584" s="16" t="s">
        <v>14085</v>
      </c>
      <c r="J584" s="17" t="s">
        <v>15185</v>
      </c>
      <c r="K584" s="16" t="s">
        <v>16285</v>
      </c>
      <c r="L584" s="18" t="s">
        <v>17385</v>
      </c>
      <c r="M584" s="19">
        <v>1</v>
      </c>
    </row>
    <row r="585" spans="1:13" ht="24.9" customHeight="1" x14ac:dyDescent="0.3">
      <c r="A585" s="12" t="s">
        <v>1147</v>
      </c>
      <c r="B585" s="13" t="s">
        <v>1145</v>
      </c>
      <c r="C585" s="13" t="s">
        <v>720</v>
      </c>
      <c r="D585" s="13">
        <v>1</v>
      </c>
      <c r="E585" s="14">
        <v>0</v>
      </c>
      <c r="F585" s="15">
        <v>69.27</v>
      </c>
      <c r="G585" s="14">
        <v>2.4252351892365902E-7</v>
      </c>
      <c r="H585" s="13">
        <v>2</v>
      </c>
      <c r="I585" s="16" t="s">
        <v>14086</v>
      </c>
      <c r="J585" s="17" t="s">
        <v>15186</v>
      </c>
      <c r="K585" s="16" t="s">
        <v>16286</v>
      </c>
      <c r="L585" s="18" t="s">
        <v>17386</v>
      </c>
      <c r="M585" s="19">
        <v>1</v>
      </c>
    </row>
    <row r="586" spans="1:13" ht="24.9" customHeight="1" x14ac:dyDescent="0.3">
      <c r="A586" s="12" t="s">
        <v>6064</v>
      </c>
      <c r="B586" s="13" t="s">
        <v>6043</v>
      </c>
      <c r="C586" s="13" t="s">
        <v>526</v>
      </c>
      <c r="D586" s="13">
        <v>1</v>
      </c>
      <c r="E586" s="14">
        <v>0</v>
      </c>
      <c r="F586" s="15">
        <v>61.08</v>
      </c>
      <c r="G586" s="14">
        <v>1.0917621547325601E-6</v>
      </c>
      <c r="H586" s="13">
        <v>2</v>
      </c>
      <c r="I586" s="16" t="s">
        <v>14087</v>
      </c>
      <c r="J586" s="17" t="s">
        <v>15187</v>
      </c>
      <c r="K586" s="16" t="s">
        <v>16287</v>
      </c>
      <c r="L586" s="18" t="s">
        <v>17387</v>
      </c>
      <c r="M586" s="19">
        <v>1</v>
      </c>
    </row>
    <row r="587" spans="1:13" ht="24.9" customHeight="1" x14ac:dyDescent="0.3">
      <c r="A587" s="12" t="s">
        <v>3015</v>
      </c>
      <c r="B587" s="13" t="s">
        <v>3013</v>
      </c>
      <c r="C587" s="13" t="s">
        <v>80</v>
      </c>
      <c r="D587" s="13">
        <v>1</v>
      </c>
      <c r="E587" s="14">
        <v>1E-3</v>
      </c>
      <c r="F587" s="15">
        <v>43.98</v>
      </c>
      <c r="G587" s="14">
        <v>6.3991159961775696E-5</v>
      </c>
      <c r="H587" s="13">
        <v>2</v>
      </c>
      <c r="I587" s="16" t="s">
        <v>14088</v>
      </c>
      <c r="J587" s="17" t="s">
        <v>15188</v>
      </c>
      <c r="K587" s="16" t="s">
        <v>16288</v>
      </c>
      <c r="L587" s="18" t="s">
        <v>17388</v>
      </c>
      <c r="M587" s="19">
        <v>1</v>
      </c>
    </row>
    <row r="588" spans="1:13" ht="24.9" customHeight="1" x14ac:dyDescent="0.3">
      <c r="A588" s="12" t="s">
        <v>6255</v>
      </c>
      <c r="B588" s="13" t="s">
        <v>6248</v>
      </c>
      <c r="C588" s="13" t="s">
        <v>425</v>
      </c>
      <c r="D588" s="13">
        <v>1</v>
      </c>
      <c r="E588" s="14">
        <v>0</v>
      </c>
      <c r="F588" s="15">
        <v>73.22</v>
      </c>
      <c r="G588" s="14">
        <v>6.4318183218731193E-8</v>
      </c>
      <c r="H588" s="13">
        <v>2</v>
      </c>
      <c r="I588" s="16" t="s">
        <v>14089</v>
      </c>
      <c r="J588" s="17" t="s">
        <v>15189</v>
      </c>
      <c r="K588" s="16" t="s">
        <v>16289</v>
      </c>
      <c r="L588" s="18" t="s">
        <v>17389</v>
      </c>
      <c r="M588" s="19">
        <v>1</v>
      </c>
    </row>
    <row r="589" spans="1:13" ht="24.9" customHeight="1" x14ac:dyDescent="0.3">
      <c r="A589" s="12" t="s">
        <v>6250</v>
      </c>
      <c r="B589" s="13" t="s">
        <v>6248</v>
      </c>
      <c r="C589" s="13" t="s">
        <v>501</v>
      </c>
      <c r="D589" s="13">
        <v>1</v>
      </c>
      <c r="E589" s="14">
        <v>1E-3</v>
      </c>
      <c r="F589" s="15">
        <v>22.02</v>
      </c>
      <c r="G589" s="14">
        <v>7.8507294851664702E-3</v>
      </c>
      <c r="H589" s="13">
        <v>3</v>
      </c>
      <c r="I589" s="16" t="s">
        <v>14090</v>
      </c>
      <c r="J589" s="17" t="s">
        <v>15190</v>
      </c>
      <c r="K589" s="16" t="s">
        <v>16290</v>
      </c>
      <c r="L589" s="18" t="s">
        <v>17390</v>
      </c>
      <c r="M589" s="19">
        <v>2</v>
      </c>
    </row>
    <row r="590" spans="1:13" ht="24.9" customHeight="1" x14ac:dyDescent="0.3">
      <c r="A590" s="12" t="s">
        <v>1633</v>
      </c>
      <c r="B590" s="13" t="s">
        <v>1631</v>
      </c>
      <c r="C590" s="13" t="s">
        <v>526</v>
      </c>
      <c r="D590" s="13">
        <v>1</v>
      </c>
      <c r="E590" s="14">
        <v>0</v>
      </c>
      <c r="F590" s="15">
        <v>37.03</v>
      </c>
      <c r="G590" s="14">
        <v>1.97683310034064E-4</v>
      </c>
      <c r="H590" s="13">
        <v>2</v>
      </c>
      <c r="I590" s="16" t="s">
        <v>14091</v>
      </c>
      <c r="J590" s="17" t="s">
        <v>15191</v>
      </c>
      <c r="K590" s="16" t="s">
        <v>16291</v>
      </c>
      <c r="L590" s="18" t="s">
        <v>17391</v>
      </c>
      <c r="M590" s="19">
        <v>1</v>
      </c>
    </row>
    <row r="591" spans="1:13" ht="24.9" customHeight="1" x14ac:dyDescent="0.3">
      <c r="A591" s="12" t="s">
        <v>5683</v>
      </c>
      <c r="B591" s="13" t="s">
        <v>5672</v>
      </c>
      <c r="C591" s="13" t="s">
        <v>29</v>
      </c>
      <c r="D591" s="13">
        <v>1</v>
      </c>
      <c r="E591" s="14">
        <v>1E-3</v>
      </c>
      <c r="F591" s="15">
        <v>22.19</v>
      </c>
      <c r="G591" s="14">
        <v>6.0251797018589896E-3</v>
      </c>
      <c r="H591" s="13">
        <v>2</v>
      </c>
      <c r="I591" s="16" t="s">
        <v>14092</v>
      </c>
      <c r="J591" s="17" t="s">
        <v>15192</v>
      </c>
      <c r="K591" s="16" t="s">
        <v>16292</v>
      </c>
      <c r="L591" s="18" t="s">
        <v>17392</v>
      </c>
      <c r="M591" s="19">
        <v>1</v>
      </c>
    </row>
    <row r="592" spans="1:13" ht="24.9" customHeight="1" x14ac:dyDescent="0.3">
      <c r="A592" s="12" t="s">
        <v>567</v>
      </c>
      <c r="B592" s="13" t="s">
        <v>558</v>
      </c>
      <c r="C592" s="13" t="s">
        <v>319</v>
      </c>
      <c r="D592" s="13">
        <v>1</v>
      </c>
      <c r="E592" s="14">
        <v>6.0000000000000001E-3</v>
      </c>
      <c r="F592" s="15">
        <v>15.69</v>
      </c>
      <c r="G592" s="14">
        <v>2.6977394324449198E-2</v>
      </c>
      <c r="H592" s="13">
        <v>2</v>
      </c>
      <c r="I592" s="16" t="s">
        <v>14093</v>
      </c>
      <c r="J592" s="17" t="s">
        <v>15193</v>
      </c>
      <c r="K592" s="16" t="s">
        <v>16293</v>
      </c>
      <c r="L592" s="18" t="s">
        <v>17393</v>
      </c>
      <c r="M592" s="19">
        <v>1</v>
      </c>
    </row>
    <row r="593" spans="1:13" ht="24.9" customHeight="1" x14ac:dyDescent="0.3">
      <c r="A593" s="12" t="s">
        <v>6056</v>
      </c>
      <c r="B593" s="13" t="s">
        <v>6043</v>
      </c>
      <c r="C593" s="13" t="s">
        <v>425</v>
      </c>
      <c r="D593" s="13">
        <v>1</v>
      </c>
      <c r="E593" s="14">
        <v>1.4E-2</v>
      </c>
      <c r="F593" s="15">
        <v>16.600000000000001</v>
      </c>
      <c r="G593" s="14">
        <v>3.17225435472685E-2</v>
      </c>
      <c r="H593" s="13">
        <v>2</v>
      </c>
      <c r="I593" s="16" t="s">
        <v>14094</v>
      </c>
      <c r="J593" s="17" t="s">
        <v>15194</v>
      </c>
      <c r="K593" s="16" t="s">
        <v>16294</v>
      </c>
      <c r="L593" s="18" t="s">
        <v>17394</v>
      </c>
      <c r="M593" s="19">
        <v>2</v>
      </c>
    </row>
    <row r="594" spans="1:13" ht="24.9" customHeight="1" x14ac:dyDescent="0.3">
      <c r="A594" s="12" t="s">
        <v>4433</v>
      </c>
      <c r="B594" s="13" t="s">
        <v>4431</v>
      </c>
      <c r="C594" s="13" t="s">
        <v>319</v>
      </c>
      <c r="D594" s="13">
        <v>1</v>
      </c>
      <c r="E594" s="14">
        <v>0</v>
      </c>
      <c r="F594" s="15">
        <v>28.8</v>
      </c>
      <c r="G594" s="14">
        <v>1.31513399594769E-3</v>
      </c>
      <c r="H594" s="13">
        <v>3</v>
      </c>
      <c r="I594" s="16" t="s">
        <v>14095</v>
      </c>
      <c r="J594" s="17" t="s">
        <v>15195</v>
      </c>
      <c r="K594" s="16" t="s">
        <v>16295</v>
      </c>
      <c r="L594" s="18" t="s">
        <v>17395</v>
      </c>
      <c r="M594" s="19">
        <v>1</v>
      </c>
    </row>
    <row r="595" spans="1:13" ht="24.9" customHeight="1" x14ac:dyDescent="0.3">
      <c r="A595" s="12" t="s">
        <v>6035</v>
      </c>
      <c r="B595" s="13" t="s">
        <v>6028</v>
      </c>
      <c r="C595" s="13" t="s">
        <v>319</v>
      </c>
      <c r="D595" s="13">
        <v>1</v>
      </c>
      <c r="E595" s="14">
        <v>5.0000000000000001E-3</v>
      </c>
      <c r="F595" s="15">
        <v>18.38</v>
      </c>
      <c r="G595" s="14">
        <v>2.7590120734167101E-2</v>
      </c>
      <c r="H595" s="13">
        <v>2</v>
      </c>
      <c r="I595" s="16" t="s">
        <v>14096</v>
      </c>
      <c r="J595" s="17" t="s">
        <v>15196</v>
      </c>
      <c r="K595" s="16" t="s">
        <v>16296</v>
      </c>
      <c r="L595" s="18" t="s">
        <v>17396</v>
      </c>
      <c r="M595" s="19">
        <v>1</v>
      </c>
    </row>
    <row r="596" spans="1:13" ht="24.9" customHeight="1" x14ac:dyDescent="0.3">
      <c r="A596" s="12" t="s">
        <v>3006</v>
      </c>
      <c r="B596" s="13" t="s">
        <v>3004</v>
      </c>
      <c r="C596" s="13" t="s">
        <v>319</v>
      </c>
      <c r="D596" s="13">
        <v>1</v>
      </c>
      <c r="E596" s="14">
        <v>0</v>
      </c>
      <c r="F596" s="15">
        <v>46.45</v>
      </c>
      <c r="G596" s="14">
        <v>2.8308053844913199E-5</v>
      </c>
      <c r="H596" s="13">
        <v>2</v>
      </c>
      <c r="I596" s="16" t="s">
        <v>14097</v>
      </c>
      <c r="J596" s="17" t="s">
        <v>15197</v>
      </c>
      <c r="K596" s="16" t="s">
        <v>16297</v>
      </c>
      <c r="L596" s="18" t="s">
        <v>17397</v>
      </c>
      <c r="M596" s="19">
        <v>1</v>
      </c>
    </row>
    <row r="597" spans="1:13" ht="24.9" customHeight="1" x14ac:dyDescent="0.3">
      <c r="A597" s="12" t="s">
        <v>3077</v>
      </c>
      <c r="B597" s="13" t="s">
        <v>3070</v>
      </c>
      <c r="C597" s="13" t="s">
        <v>47</v>
      </c>
      <c r="D597" s="13">
        <v>1</v>
      </c>
      <c r="E597" s="14">
        <v>1.7000000000000001E-2</v>
      </c>
      <c r="F597" s="15">
        <v>37.96</v>
      </c>
      <c r="G597" s="14">
        <v>2.7992265500756701E-4</v>
      </c>
      <c r="H597" s="13">
        <v>2</v>
      </c>
      <c r="I597" s="16" t="s">
        <v>14098</v>
      </c>
      <c r="J597" s="17" t="s">
        <v>15198</v>
      </c>
      <c r="K597" s="16" t="s">
        <v>16298</v>
      </c>
      <c r="L597" s="18" t="s">
        <v>17398</v>
      </c>
      <c r="M597" s="19">
        <v>2</v>
      </c>
    </row>
    <row r="598" spans="1:13" ht="24.9" customHeight="1" x14ac:dyDescent="0.3">
      <c r="A598" s="12" t="s">
        <v>5188</v>
      </c>
      <c r="B598" s="13" t="s">
        <v>5180</v>
      </c>
      <c r="C598" s="13" t="s">
        <v>319</v>
      </c>
      <c r="D598" s="13">
        <v>1</v>
      </c>
      <c r="E598" s="14">
        <v>1E-3</v>
      </c>
      <c r="F598" s="15">
        <v>28.04</v>
      </c>
      <c r="G598" s="14">
        <v>2.6696167673670398E-3</v>
      </c>
      <c r="H598" s="13">
        <v>2</v>
      </c>
      <c r="I598" s="16" t="s">
        <v>14099</v>
      </c>
      <c r="J598" s="17" t="s">
        <v>15199</v>
      </c>
      <c r="K598" s="16" t="s">
        <v>16299</v>
      </c>
      <c r="L598" s="18" t="s">
        <v>17399</v>
      </c>
      <c r="M598" s="19">
        <v>1</v>
      </c>
    </row>
    <row r="599" spans="1:13" ht="24.9" customHeight="1" x14ac:dyDescent="0.3">
      <c r="A599" s="12" t="s">
        <v>618</v>
      </c>
      <c r="B599" s="13" t="s">
        <v>611</v>
      </c>
      <c r="C599" s="13" t="s">
        <v>47</v>
      </c>
      <c r="D599" s="13">
        <v>1</v>
      </c>
      <c r="E599" s="14">
        <v>0</v>
      </c>
      <c r="F599" s="15">
        <v>57.11</v>
      </c>
      <c r="G599" s="14">
        <v>2.0426280857037999E-6</v>
      </c>
      <c r="H599" s="13">
        <v>2</v>
      </c>
      <c r="I599" s="16" t="s">
        <v>14100</v>
      </c>
      <c r="J599" s="17" t="s">
        <v>15200</v>
      </c>
      <c r="K599" s="16" t="s">
        <v>16300</v>
      </c>
      <c r="L599" s="18" t="s">
        <v>17400</v>
      </c>
      <c r="M599" s="19">
        <v>1</v>
      </c>
    </row>
    <row r="600" spans="1:13" ht="24.9" customHeight="1" x14ac:dyDescent="0.3">
      <c r="A600" s="12" t="s">
        <v>5941</v>
      </c>
      <c r="B600" s="13" t="s">
        <v>5939</v>
      </c>
      <c r="C600" s="13" t="s">
        <v>47</v>
      </c>
      <c r="D600" s="13">
        <v>1</v>
      </c>
      <c r="E600" s="14">
        <v>7.0000000000000001E-3</v>
      </c>
      <c r="F600" s="15">
        <v>25.93</v>
      </c>
      <c r="G600" s="14">
        <v>2.5466543552859801E-3</v>
      </c>
      <c r="H600" s="13">
        <v>2</v>
      </c>
      <c r="I600" s="16" t="s">
        <v>14101</v>
      </c>
      <c r="J600" s="17" t="s">
        <v>15201</v>
      </c>
      <c r="K600" s="16" t="s">
        <v>16301</v>
      </c>
      <c r="L600" s="18" t="s">
        <v>17401</v>
      </c>
      <c r="M600" s="19">
        <v>1</v>
      </c>
    </row>
    <row r="601" spans="1:13" ht="24.9" customHeight="1" x14ac:dyDescent="0.3">
      <c r="A601" s="12" t="s">
        <v>6874</v>
      </c>
      <c r="B601" s="13" t="s">
        <v>6873</v>
      </c>
      <c r="C601" s="13" t="s">
        <v>103</v>
      </c>
      <c r="D601" s="13">
        <v>1</v>
      </c>
      <c r="E601" s="14">
        <v>0</v>
      </c>
      <c r="F601" s="15">
        <v>53.46</v>
      </c>
      <c r="G601" s="14">
        <v>7.2130672726633703E-6</v>
      </c>
      <c r="H601" s="13">
        <v>2</v>
      </c>
      <c r="I601" s="16" t="s">
        <v>14102</v>
      </c>
      <c r="J601" s="17" t="s">
        <v>15202</v>
      </c>
      <c r="K601" s="16" t="s">
        <v>16302</v>
      </c>
      <c r="L601" s="18" t="s">
        <v>17402</v>
      </c>
      <c r="M601" s="19">
        <v>1</v>
      </c>
    </row>
    <row r="602" spans="1:13" ht="24.9" customHeight="1" x14ac:dyDescent="0.3">
      <c r="A602" s="12" t="s">
        <v>1964</v>
      </c>
      <c r="B602" s="13" t="s">
        <v>1955</v>
      </c>
      <c r="C602" s="13" t="s">
        <v>103</v>
      </c>
      <c r="D602" s="13">
        <v>1</v>
      </c>
      <c r="E602" s="14">
        <v>0</v>
      </c>
      <c r="F602" s="15">
        <v>83.47</v>
      </c>
      <c r="G602" s="14">
        <v>4.4977985489328901E-9</v>
      </c>
      <c r="H602" s="13">
        <v>2</v>
      </c>
      <c r="I602" s="16" t="s">
        <v>14103</v>
      </c>
      <c r="J602" s="17" t="s">
        <v>15203</v>
      </c>
      <c r="K602" s="16" t="s">
        <v>16303</v>
      </c>
      <c r="L602" s="18" t="s">
        <v>17403</v>
      </c>
      <c r="M602" s="19">
        <v>1</v>
      </c>
    </row>
    <row r="603" spans="1:13" ht="24.9" customHeight="1" x14ac:dyDescent="0.3">
      <c r="A603" s="12" t="s">
        <v>1454</v>
      </c>
      <c r="B603" s="13" t="s">
        <v>1453</v>
      </c>
      <c r="C603" s="13" t="s">
        <v>7292</v>
      </c>
      <c r="D603" s="13">
        <v>1</v>
      </c>
      <c r="E603" s="14">
        <v>0</v>
      </c>
      <c r="F603" s="15">
        <v>62.33</v>
      </c>
      <c r="G603" s="14">
        <v>1.0818616556672899E-6</v>
      </c>
      <c r="H603" s="13">
        <v>2</v>
      </c>
      <c r="I603" s="16" t="s">
        <v>14104</v>
      </c>
      <c r="J603" s="17" t="s">
        <v>15204</v>
      </c>
      <c r="K603" s="16" t="s">
        <v>16304</v>
      </c>
      <c r="L603" s="18" t="s">
        <v>17404</v>
      </c>
      <c r="M603" s="19">
        <v>1</v>
      </c>
    </row>
    <row r="604" spans="1:13" ht="24.9" customHeight="1" x14ac:dyDescent="0.3">
      <c r="A604" s="12" t="s">
        <v>6543</v>
      </c>
      <c r="B604" s="13" t="s">
        <v>6534</v>
      </c>
      <c r="C604" s="13" t="s">
        <v>142</v>
      </c>
      <c r="D604" s="13">
        <v>1</v>
      </c>
      <c r="E604" s="14">
        <v>2E-3</v>
      </c>
      <c r="F604" s="15">
        <v>15.24</v>
      </c>
      <c r="G604" s="14">
        <v>2.9851764329191802E-2</v>
      </c>
      <c r="H604" s="13">
        <v>2</v>
      </c>
      <c r="I604" s="16" t="s">
        <v>14105</v>
      </c>
      <c r="J604" s="17" t="s">
        <v>15205</v>
      </c>
      <c r="K604" s="16" t="s">
        <v>16305</v>
      </c>
      <c r="L604" s="18" t="s">
        <v>17405</v>
      </c>
      <c r="M604" s="19">
        <v>1</v>
      </c>
    </row>
    <row r="605" spans="1:13" ht="24.9" customHeight="1" x14ac:dyDescent="0.3">
      <c r="A605" s="12" t="s">
        <v>4338</v>
      </c>
      <c r="B605" s="13" t="s">
        <v>4331</v>
      </c>
      <c r="C605" s="13" t="s">
        <v>142</v>
      </c>
      <c r="D605" s="13">
        <v>1</v>
      </c>
      <c r="E605" s="14">
        <v>5.0000000000000001E-3</v>
      </c>
      <c r="F605" s="15">
        <v>17.89</v>
      </c>
      <c r="G605" s="14">
        <v>2.27576825805068E-2</v>
      </c>
      <c r="H605" s="13">
        <v>2</v>
      </c>
      <c r="I605" s="16" t="s">
        <v>14106</v>
      </c>
      <c r="J605" s="17" t="s">
        <v>15206</v>
      </c>
      <c r="K605" s="16" t="s">
        <v>16306</v>
      </c>
      <c r="L605" s="18" t="s">
        <v>17406</v>
      </c>
      <c r="M605" s="19">
        <v>1</v>
      </c>
    </row>
    <row r="606" spans="1:13" ht="24.9" customHeight="1" x14ac:dyDescent="0.3">
      <c r="A606" s="12" t="s">
        <v>5561</v>
      </c>
      <c r="B606" s="13" t="s">
        <v>5556</v>
      </c>
      <c r="C606" s="13" t="s">
        <v>564</v>
      </c>
      <c r="D606" s="13">
        <v>1</v>
      </c>
      <c r="E606" s="14">
        <v>0</v>
      </c>
      <c r="F606" s="15">
        <v>28.47</v>
      </c>
      <c r="G606" s="14">
        <v>2.1334931806842299E-3</v>
      </c>
      <c r="H606" s="13">
        <v>3</v>
      </c>
      <c r="I606" s="16" t="s">
        <v>14107</v>
      </c>
      <c r="J606" s="17" t="s">
        <v>15207</v>
      </c>
      <c r="K606" s="16" t="s">
        <v>16307</v>
      </c>
      <c r="L606" s="18" t="s">
        <v>17407</v>
      </c>
      <c r="M606" s="19">
        <v>1</v>
      </c>
    </row>
    <row r="607" spans="1:13" ht="24.9" customHeight="1" x14ac:dyDescent="0.3">
      <c r="A607" s="12" t="s">
        <v>4712</v>
      </c>
      <c r="B607" s="13" t="s">
        <v>4706</v>
      </c>
      <c r="C607" s="13" t="s">
        <v>4714</v>
      </c>
      <c r="D607" s="13">
        <v>1</v>
      </c>
      <c r="E607" s="14">
        <v>1E-3</v>
      </c>
      <c r="F607" s="15">
        <v>62.61</v>
      </c>
      <c r="G607" s="14">
        <v>5.7569081316689702E-7</v>
      </c>
      <c r="H607" s="13">
        <v>2</v>
      </c>
      <c r="I607" s="16" t="s">
        <v>14108</v>
      </c>
      <c r="J607" s="17" t="s">
        <v>15208</v>
      </c>
      <c r="K607" s="16" t="s">
        <v>16308</v>
      </c>
      <c r="L607" s="18" t="s">
        <v>17408</v>
      </c>
      <c r="M607" s="19">
        <v>1</v>
      </c>
    </row>
    <row r="608" spans="1:13" ht="24.9" customHeight="1" x14ac:dyDescent="0.3">
      <c r="A608" s="12" t="s">
        <v>527</v>
      </c>
      <c r="B608" s="13" t="s">
        <v>519</v>
      </c>
      <c r="C608" s="13" t="s">
        <v>425</v>
      </c>
      <c r="D608" s="13">
        <v>1</v>
      </c>
      <c r="E608" s="14">
        <v>3.0000000000000001E-3</v>
      </c>
      <c r="F608" s="15">
        <v>18.57</v>
      </c>
      <c r="G608" s="14">
        <v>1.38666005232592E-2</v>
      </c>
      <c r="H608" s="13">
        <v>2</v>
      </c>
      <c r="I608" s="16" t="s">
        <v>14109</v>
      </c>
      <c r="J608" s="17" t="s">
        <v>15209</v>
      </c>
      <c r="K608" s="16" t="s">
        <v>16309</v>
      </c>
      <c r="L608" s="18" t="s">
        <v>17409</v>
      </c>
      <c r="M608" s="19">
        <v>1</v>
      </c>
    </row>
    <row r="609" spans="1:13" ht="24.9" customHeight="1" x14ac:dyDescent="0.3">
      <c r="A609" s="12" t="s">
        <v>1770</v>
      </c>
      <c r="B609" s="13" t="s">
        <v>1764</v>
      </c>
      <c r="C609" s="13" t="s">
        <v>219</v>
      </c>
      <c r="D609" s="13">
        <v>1</v>
      </c>
      <c r="E609" s="14">
        <v>0</v>
      </c>
      <c r="F609" s="15">
        <v>80.95</v>
      </c>
      <c r="G609" s="14">
        <v>1.24546548938771E-8</v>
      </c>
      <c r="H609" s="13">
        <v>2</v>
      </c>
      <c r="I609" s="16" t="s">
        <v>14110</v>
      </c>
      <c r="J609" s="17" t="s">
        <v>15210</v>
      </c>
      <c r="K609" s="16" t="s">
        <v>16310</v>
      </c>
      <c r="L609" s="18" t="s">
        <v>17410</v>
      </c>
      <c r="M609" s="19">
        <v>1</v>
      </c>
    </row>
    <row r="610" spans="1:13" ht="24.9" customHeight="1" x14ac:dyDescent="0.3">
      <c r="A610" s="12" t="s">
        <v>2276</v>
      </c>
      <c r="B610" s="13" t="s">
        <v>2274</v>
      </c>
      <c r="C610" s="13" t="s">
        <v>425</v>
      </c>
      <c r="D610" s="13">
        <v>1</v>
      </c>
      <c r="E610" s="14">
        <v>1E-3</v>
      </c>
      <c r="F610" s="15">
        <v>23.36</v>
      </c>
      <c r="G610" s="14">
        <v>5.5358108947245596E-3</v>
      </c>
      <c r="H610" s="13">
        <v>3</v>
      </c>
      <c r="I610" s="16" t="s">
        <v>14111</v>
      </c>
      <c r="J610" s="17" t="s">
        <v>15211</v>
      </c>
      <c r="K610" s="16" t="s">
        <v>16311</v>
      </c>
      <c r="L610" s="18" t="s">
        <v>17411</v>
      </c>
      <c r="M610" s="19">
        <v>1</v>
      </c>
    </row>
    <row r="611" spans="1:13" ht="24.9" customHeight="1" x14ac:dyDescent="0.3">
      <c r="A611" s="12" t="s">
        <v>2457</v>
      </c>
      <c r="B611" s="13" t="s">
        <v>2446</v>
      </c>
      <c r="C611" s="13" t="s">
        <v>425</v>
      </c>
      <c r="D611" s="13">
        <v>1</v>
      </c>
      <c r="E611" s="14">
        <v>1E-3</v>
      </c>
      <c r="F611" s="15">
        <v>50.83</v>
      </c>
      <c r="G611" s="14">
        <v>8.2408119576275396E-6</v>
      </c>
      <c r="H611" s="13">
        <v>2</v>
      </c>
      <c r="I611" s="16" t="s">
        <v>14112</v>
      </c>
      <c r="J611" s="17" t="s">
        <v>15212</v>
      </c>
      <c r="K611" s="16" t="s">
        <v>16312</v>
      </c>
      <c r="L611" s="18" t="s">
        <v>17412</v>
      </c>
      <c r="M611" s="19">
        <v>1</v>
      </c>
    </row>
    <row r="612" spans="1:13" ht="24.9" customHeight="1" x14ac:dyDescent="0.3">
      <c r="A612" s="12" t="s">
        <v>2575</v>
      </c>
      <c r="B612" s="13" t="s">
        <v>2574</v>
      </c>
      <c r="C612" s="13" t="s">
        <v>425</v>
      </c>
      <c r="D612" s="13">
        <v>1</v>
      </c>
      <c r="E612" s="14">
        <v>0</v>
      </c>
      <c r="F612" s="15">
        <v>28.35</v>
      </c>
      <c r="G612" s="14">
        <v>2.1201569029622399E-3</v>
      </c>
      <c r="H612" s="13">
        <v>2</v>
      </c>
      <c r="I612" s="16" t="s">
        <v>14113</v>
      </c>
      <c r="J612" s="17" t="s">
        <v>15213</v>
      </c>
      <c r="K612" s="16" t="s">
        <v>16313</v>
      </c>
      <c r="L612" s="18" t="s">
        <v>17413</v>
      </c>
      <c r="M612" s="19">
        <v>1</v>
      </c>
    </row>
    <row r="613" spans="1:13" ht="24.9" customHeight="1" x14ac:dyDescent="0.3">
      <c r="A613" s="12" t="s">
        <v>5932</v>
      </c>
      <c r="B613" s="13" t="s">
        <v>5923</v>
      </c>
      <c r="C613" s="13" t="s">
        <v>304</v>
      </c>
      <c r="D613" s="13">
        <v>1</v>
      </c>
      <c r="E613" s="14">
        <v>0</v>
      </c>
      <c r="F613" s="15">
        <v>61.07</v>
      </c>
      <c r="G613" s="14">
        <v>7.7977625141347603E-7</v>
      </c>
      <c r="H613" s="13">
        <v>2</v>
      </c>
      <c r="I613" s="16" t="s">
        <v>14114</v>
      </c>
      <c r="J613" s="17" t="s">
        <v>15214</v>
      </c>
      <c r="K613" s="16" t="s">
        <v>16314</v>
      </c>
      <c r="L613" s="18" t="s">
        <v>17414</v>
      </c>
      <c r="M613" s="19">
        <v>1</v>
      </c>
    </row>
    <row r="614" spans="1:13" ht="24.9" customHeight="1" x14ac:dyDescent="0.3">
      <c r="A614" s="12" t="s">
        <v>2123</v>
      </c>
      <c r="B614" s="13" t="s">
        <v>2117</v>
      </c>
      <c r="C614" s="13" t="s">
        <v>142</v>
      </c>
      <c r="D614" s="13">
        <v>1</v>
      </c>
      <c r="E614" s="14">
        <v>0</v>
      </c>
      <c r="F614" s="15">
        <v>33.25</v>
      </c>
      <c r="G614" s="14">
        <v>4.7203043814296198E-4</v>
      </c>
      <c r="H614" s="13">
        <v>2</v>
      </c>
      <c r="I614" s="16" t="s">
        <v>14115</v>
      </c>
      <c r="J614" s="17" t="s">
        <v>15215</v>
      </c>
      <c r="K614" s="16" t="s">
        <v>16315</v>
      </c>
      <c r="L614" s="18" t="s">
        <v>17415</v>
      </c>
      <c r="M614" s="19">
        <v>1</v>
      </c>
    </row>
    <row r="615" spans="1:13" ht="24.9" customHeight="1" x14ac:dyDescent="0.3">
      <c r="A615" s="12" t="s">
        <v>3939</v>
      </c>
      <c r="B615" s="13" t="s">
        <v>3937</v>
      </c>
      <c r="C615" s="13" t="s">
        <v>526</v>
      </c>
      <c r="D615" s="13">
        <v>1</v>
      </c>
      <c r="E615" s="14">
        <v>1E-3</v>
      </c>
      <c r="F615" s="15">
        <v>58.13</v>
      </c>
      <c r="G615" s="14">
        <v>2.6148628885151601E-6</v>
      </c>
      <c r="H615" s="13">
        <v>2</v>
      </c>
      <c r="I615" s="16" t="s">
        <v>14116</v>
      </c>
      <c r="J615" s="17" t="s">
        <v>15216</v>
      </c>
      <c r="K615" s="16" t="s">
        <v>16316</v>
      </c>
      <c r="L615" s="18" t="s">
        <v>17416</v>
      </c>
      <c r="M615" s="19">
        <v>1</v>
      </c>
    </row>
    <row r="616" spans="1:13" ht="24.9" customHeight="1" x14ac:dyDescent="0.3">
      <c r="A616" s="12" t="s">
        <v>3909</v>
      </c>
      <c r="B616" s="13" t="s">
        <v>3903</v>
      </c>
      <c r="C616" s="13" t="s">
        <v>617</v>
      </c>
      <c r="D616" s="13">
        <v>1</v>
      </c>
      <c r="E616" s="14">
        <v>1E-3</v>
      </c>
      <c r="F616" s="15">
        <v>31.92</v>
      </c>
      <c r="G616" s="14">
        <v>1.02830034770723E-3</v>
      </c>
      <c r="H616" s="13">
        <v>2</v>
      </c>
      <c r="I616" s="16" t="s">
        <v>14117</v>
      </c>
      <c r="J616" s="17" t="s">
        <v>15217</v>
      </c>
      <c r="K616" s="16" t="s">
        <v>16317</v>
      </c>
      <c r="L616" s="18" t="s">
        <v>17417</v>
      </c>
      <c r="M616" s="19">
        <v>1</v>
      </c>
    </row>
    <row r="617" spans="1:13" ht="24.9" customHeight="1" x14ac:dyDescent="0.3">
      <c r="A617" s="12" t="s">
        <v>440</v>
      </c>
      <c r="B617" s="13" t="s">
        <v>439</v>
      </c>
      <c r="C617" s="13" t="s">
        <v>47</v>
      </c>
      <c r="D617" s="13">
        <v>1</v>
      </c>
      <c r="E617" s="14">
        <v>2.4E-2</v>
      </c>
      <c r="F617" s="15">
        <v>18.14</v>
      </c>
      <c r="G617" s="14">
        <v>1.53098171684534E-2</v>
      </c>
      <c r="H617" s="13">
        <v>2</v>
      </c>
      <c r="I617" s="16" t="s">
        <v>14118</v>
      </c>
      <c r="J617" s="17" t="s">
        <v>15218</v>
      </c>
      <c r="K617" s="16" t="s">
        <v>16318</v>
      </c>
      <c r="L617" s="18" t="s">
        <v>17418</v>
      </c>
      <c r="M617" s="19">
        <v>1</v>
      </c>
    </row>
    <row r="618" spans="1:13" ht="24.9" customHeight="1" x14ac:dyDescent="0.3">
      <c r="A618" s="12" t="s">
        <v>383</v>
      </c>
      <c r="B618" s="13" t="s">
        <v>375</v>
      </c>
      <c r="C618" s="13" t="s">
        <v>29</v>
      </c>
      <c r="D618" s="13">
        <v>1</v>
      </c>
      <c r="E618" s="14">
        <v>4.0000000000000001E-3</v>
      </c>
      <c r="F618" s="15">
        <v>15.1</v>
      </c>
      <c r="G618" s="14">
        <v>3.08297500930741E-2</v>
      </c>
      <c r="H618" s="13">
        <v>2</v>
      </c>
      <c r="I618" s="16" t="s">
        <v>14119</v>
      </c>
      <c r="J618" s="17" t="s">
        <v>15219</v>
      </c>
      <c r="K618" s="16" t="s">
        <v>16319</v>
      </c>
      <c r="L618" s="18" t="s">
        <v>17419</v>
      </c>
      <c r="M618" s="19">
        <v>1</v>
      </c>
    </row>
    <row r="619" spans="1:13" ht="24.9" customHeight="1" x14ac:dyDescent="0.3">
      <c r="A619" s="12" t="s">
        <v>5998</v>
      </c>
      <c r="B619" s="13" t="s">
        <v>5996</v>
      </c>
      <c r="C619" s="13" t="s">
        <v>103</v>
      </c>
      <c r="D619" s="13">
        <v>1</v>
      </c>
      <c r="E619" s="14">
        <v>1E-3</v>
      </c>
      <c r="F619" s="15">
        <v>38.46</v>
      </c>
      <c r="G619" s="14">
        <v>1.4222305537239601E-4</v>
      </c>
      <c r="H619" s="13">
        <v>2</v>
      </c>
      <c r="I619" s="16" t="s">
        <v>14120</v>
      </c>
      <c r="J619" s="17" t="s">
        <v>15220</v>
      </c>
      <c r="K619" s="16" t="s">
        <v>16320</v>
      </c>
      <c r="L619" s="18" t="s">
        <v>17420</v>
      </c>
      <c r="M619" s="19">
        <v>1</v>
      </c>
    </row>
    <row r="620" spans="1:13" ht="24.9" customHeight="1" x14ac:dyDescent="0.3">
      <c r="A620" s="12" t="s">
        <v>5512</v>
      </c>
      <c r="B620" s="13" t="s">
        <v>5503</v>
      </c>
      <c r="C620" s="13" t="s">
        <v>425</v>
      </c>
      <c r="D620" s="13">
        <v>1</v>
      </c>
      <c r="E620" s="14">
        <v>7.0000000000000001E-3</v>
      </c>
      <c r="F620" s="15">
        <v>19.97</v>
      </c>
      <c r="G620" s="14">
        <v>1.00454640630436E-2</v>
      </c>
      <c r="H620" s="13">
        <v>2</v>
      </c>
      <c r="I620" s="16" t="s">
        <v>14121</v>
      </c>
      <c r="J620" s="17" t="s">
        <v>15221</v>
      </c>
      <c r="K620" s="16" t="s">
        <v>16321</v>
      </c>
      <c r="L620" s="18" t="s">
        <v>17421</v>
      </c>
      <c r="M620" s="19">
        <v>1</v>
      </c>
    </row>
    <row r="621" spans="1:13" ht="24.9" customHeight="1" x14ac:dyDescent="0.3">
      <c r="A621" s="12" t="s">
        <v>6328</v>
      </c>
      <c r="B621" s="13" t="s">
        <v>6319</v>
      </c>
      <c r="C621" s="13" t="s">
        <v>526</v>
      </c>
      <c r="D621" s="13">
        <v>1</v>
      </c>
      <c r="E621" s="14">
        <v>0</v>
      </c>
      <c r="F621" s="15">
        <v>52.93</v>
      </c>
      <c r="G621" s="14">
        <v>5.0812434643534803E-6</v>
      </c>
      <c r="H621" s="13">
        <v>2</v>
      </c>
      <c r="I621" s="16" t="s">
        <v>14122</v>
      </c>
      <c r="J621" s="17" t="s">
        <v>15222</v>
      </c>
      <c r="K621" s="16" t="s">
        <v>16322</v>
      </c>
      <c r="L621" s="18" t="s">
        <v>17422</v>
      </c>
      <c r="M621" s="19">
        <v>1</v>
      </c>
    </row>
    <row r="622" spans="1:13" ht="24.9" customHeight="1" x14ac:dyDescent="0.3">
      <c r="A622" s="12" t="s">
        <v>4362</v>
      </c>
      <c r="B622" s="13" t="s">
        <v>4344</v>
      </c>
      <c r="C622" s="13" t="s">
        <v>526</v>
      </c>
      <c r="D622" s="13">
        <v>1</v>
      </c>
      <c r="E622" s="14">
        <v>0</v>
      </c>
      <c r="F622" s="15">
        <v>31.39</v>
      </c>
      <c r="G622" s="14">
        <v>1.27068542551152E-3</v>
      </c>
      <c r="H622" s="13">
        <v>3</v>
      </c>
      <c r="I622" s="16" t="s">
        <v>14123</v>
      </c>
      <c r="J622" s="17" t="s">
        <v>15223</v>
      </c>
      <c r="K622" s="16" t="s">
        <v>16323</v>
      </c>
      <c r="L622" s="18" t="s">
        <v>17423</v>
      </c>
      <c r="M622" s="19">
        <v>1</v>
      </c>
    </row>
    <row r="623" spans="1:13" ht="24.9" customHeight="1" x14ac:dyDescent="0.3">
      <c r="A623" s="12" t="s">
        <v>4813</v>
      </c>
      <c r="B623" s="13" t="s">
        <v>4807</v>
      </c>
      <c r="C623" s="13" t="s">
        <v>29</v>
      </c>
      <c r="D623" s="13">
        <v>1</v>
      </c>
      <c r="E623" s="14">
        <v>0</v>
      </c>
      <c r="F623" s="15">
        <v>58.25</v>
      </c>
      <c r="G623" s="14">
        <v>2.3939770497510899E-6</v>
      </c>
      <c r="H623" s="13">
        <v>2</v>
      </c>
      <c r="I623" s="16" t="s">
        <v>14124</v>
      </c>
      <c r="J623" s="17" t="s">
        <v>15224</v>
      </c>
      <c r="K623" s="16" t="s">
        <v>16324</v>
      </c>
      <c r="L623" s="18" t="s">
        <v>17424</v>
      </c>
      <c r="M623" s="19">
        <v>1</v>
      </c>
    </row>
    <row r="624" spans="1:13" ht="24.9" customHeight="1" x14ac:dyDescent="0.3">
      <c r="A624" s="12" t="s">
        <v>3699</v>
      </c>
      <c r="B624" s="13" t="s">
        <v>3698</v>
      </c>
      <c r="C624" s="13" t="s">
        <v>103</v>
      </c>
      <c r="D624" s="13">
        <v>1</v>
      </c>
      <c r="E624" s="14">
        <v>0</v>
      </c>
      <c r="F624" s="15">
        <v>88.56</v>
      </c>
      <c r="G624" s="14">
        <v>1.3898566338796399E-9</v>
      </c>
      <c r="H624" s="13">
        <v>2</v>
      </c>
      <c r="I624" s="16" t="s">
        <v>14125</v>
      </c>
      <c r="J624" s="17" t="s">
        <v>15225</v>
      </c>
      <c r="K624" s="16" t="s">
        <v>16325</v>
      </c>
      <c r="L624" s="18" t="s">
        <v>17425</v>
      </c>
      <c r="M624" s="19">
        <v>1</v>
      </c>
    </row>
    <row r="625" spans="1:13" ht="24.9" customHeight="1" x14ac:dyDescent="0.3">
      <c r="A625" s="12" t="s">
        <v>1438</v>
      </c>
      <c r="B625" s="13" t="s">
        <v>1427</v>
      </c>
      <c r="C625" s="13" t="s">
        <v>47</v>
      </c>
      <c r="D625" s="13">
        <v>1</v>
      </c>
      <c r="E625" s="14">
        <v>0</v>
      </c>
      <c r="F625" s="15">
        <v>56.13</v>
      </c>
      <c r="G625" s="14">
        <v>2.4320360284573E-6</v>
      </c>
      <c r="H625" s="13">
        <v>2</v>
      </c>
      <c r="I625" s="16" t="s">
        <v>14126</v>
      </c>
      <c r="J625" s="17" t="s">
        <v>15226</v>
      </c>
      <c r="K625" s="16" t="s">
        <v>16326</v>
      </c>
      <c r="L625" s="18" t="s">
        <v>17426</v>
      </c>
      <c r="M625" s="19">
        <v>1</v>
      </c>
    </row>
    <row r="626" spans="1:13" ht="24.9" customHeight="1" x14ac:dyDescent="0.3">
      <c r="A626" s="12" t="s">
        <v>1847</v>
      </c>
      <c r="B626" s="13" t="s">
        <v>1841</v>
      </c>
      <c r="C626" s="13" t="s">
        <v>83</v>
      </c>
      <c r="D626" s="13">
        <v>1</v>
      </c>
      <c r="E626" s="14">
        <v>0</v>
      </c>
      <c r="F626" s="15">
        <v>60.52</v>
      </c>
      <c r="G626" s="14">
        <v>1.4194496192607401E-6</v>
      </c>
      <c r="H626" s="13">
        <v>2</v>
      </c>
      <c r="I626" s="16" t="s">
        <v>14127</v>
      </c>
      <c r="J626" s="17" t="s">
        <v>15227</v>
      </c>
      <c r="K626" s="16" t="s">
        <v>16327</v>
      </c>
      <c r="L626" s="18" t="s">
        <v>17427</v>
      </c>
      <c r="M626" s="19">
        <v>1</v>
      </c>
    </row>
    <row r="627" spans="1:13" ht="24.9" customHeight="1" x14ac:dyDescent="0.3">
      <c r="A627" s="12" t="s">
        <v>2799</v>
      </c>
      <c r="B627" s="13" t="s">
        <v>2797</v>
      </c>
      <c r="C627" s="13" t="s">
        <v>103</v>
      </c>
      <c r="D627" s="13">
        <v>1</v>
      </c>
      <c r="E627" s="14">
        <v>0</v>
      </c>
      <c r="F627" s="15">
        <v>39.6</v>
      </c>
      <c r="G627" s="14">
        <v>1.3705977451789801E-4</v>
      </c>
      <c r="H627" s="13">
        <v>2</v>
      </c>
      <c r="I627" s="16" t="s">
        <v>14128</v>
      </c>
      <c r="J627" s="17" t="s">
        <v>15228</v>
      </c>
      <c r="K627" s="16" t="s">
        <v>16328</v>
      </c>
      <c r="L627" s="18" t="s">
        <v>17428</v>
      </c>
      <c r="M627" s="19">
        <v>1</v>
      </c>
    </row>
    <row r="628" spans="1:13" ht="24.9" customHeight="1" x14ac:dyDescent="0.3">
      <c r="A628" s="12" t="s">
        <v>2053</v>
      </c>
      <c r="B628" s="13" t="s">
        <v>2042</v>
      </c>
      <c r="C628" s="13" t="s">
        <v>244</v>
      </c>
      <c r="D628" s="13">
        <v>1</v>
      </c>
      <c r="E628" s="14">
        <v>0</v>
      </c>
      <c r="F628" s="15">
        <v>60.74</v>
      </c>
      <c r="G628" s="14">
        <v>1.6445027776403401E-6</v>
      </c>
      <c r="H628" s="13">
        <v>2</v>
      </c>
      <c r="I628" s="16" t="s">
        <v>14129</v>
      </c>
      <c r="J628" s="17" t="s">
        <v>15229</v>
      </c>
      <c r="K628" s="16" t="s">
        <v>16329</v>
      </c>
      <c r="L628" s="18" t="s">
        <v>17429</v>
      </c>
      <c r="M628" s="19">
        <v>1</v>
      </c>
    </row>
    <row r="629" spans="1:13" ht="24.9" customHeight="1" x14ac:dyDescent="0.3">
      <c r="A629" s="12" t="s">
        <v>3102</v>
      </c>
      <c r="B629" s="13" t="s">
        <v>3101</v>
      </c>
      <c r="C629" s="13" t="s">
        <v>425</v>
      </c>
      <c r="D629" s="13">
        <v>1</v>
      </c>
      <c r="E629" s="14">
        <v>0</v>
      </c>
      <c r="F629" s="15">
        <v>29.43</v>
      </c>
      <c r="G629" s="14">
        <v>1.1375487153860401E-3</v>
      </c>
      <c r="H629" s="13">
        <v>2</v>
      </c>
      <c r="I629" s="16" t="s">
        <v>14130</v>
      </c>
      <c r="J629" s="17" t="s">
        <v>15230</v>
      </c>
      <c r="K629" s="16" t="s">
        <v>16330</v>
      </c>
      <c r="L629" s="18" t="s">
        <v>17430</v>
      </c>
      <c r="M629" s="19">
        <v>1</v>
      </c>
    </row>
    <row r="630" spans="1:13" ht="24.9" customHeight="1" x14ac:dyDescent="0.3">
      <c r="A630" s="12" t="s">
        <v>3679</v>
      </c>
      <c r="B630" s="13" t="s">
        <v>3672</v>
      </c>
      <c r="C630" s="13" t="s">
        <v>7306</v>
      </c>
      <c r="D630" s="13">
        <v>1</v>
      </c>
      <c r="E630" s="14">
        <v>0</v>
      </c>
      <c r="F630" s="15">
        <v>80.239999999999995</v>
      </c>
      <c r="G630" s="14">
        <v>1.32473202591211E-8</v>
      </c>
      <c r="H630" s="13">
        <v>2</v>
      </c>
      <c r="I630" s="16" t="s">
        <v>14131</v>
      </c>
      <c r="J630" s="17" t="s">
        <v>15231</v>
      </c>
      <c r="K630" s="16" t="s">
        <v>16331</v>
      </c>
      <c r="L630" s="18" t="s">
        <v>17431</v>
      </c>
      <c r="M630" s="19">
        <v>1</v>
      </c>
    </row>
    <row r="631" spans="1:13" ht="24.9" customHeight="1" x14ac:dyDescent="0.3">
      <c r="A631" s="12" t="s">
        <v>3589</v>
      </c>
      <c r="B631" s="13" t="s">
        <v>3577</v>
      </c>
      <c r="C631" s="13" t="s">
        <v>526</v>
      </c>
      <c r="D631" s="13">
        <v>1</v>
      </c>
      <c r="E631" s="14">
        <v>0</v>
      </c>
      <c r="F631" s="15">
        <v>37.29</v>
      </c>
      <c r="G631" s="14">
        <v>1.8619585312728399E-4</v>
      </c>
      <c r="H631" s="13">
        <v>2</v>
      </c>
      <c r="I631" s="16" t="s">
        <v>14132</v>
      </c>
      <c r="J631" s="17" t="s">
        <v>15232</v>
      </c>
      <c r="K631" s="16" t="s">
        <v>16332</v>
      </c>
      <c r="L631" s="18" t="s">
        <v>17432</v>
      </c>
      <c r="M631" s="19">
        <v>1</v>
      </c>
    </row>
    <row r="632" spans="1:13" ht="24.9" customHeight="1" x14ac:dyDescent="0.3">
      <c r="A632" s="12" t="s">
        <v>2259</v>
      </c>
      <c r="B632" s="13" t="s">
        <v>2253</v>
      </c>
      <c r="C632" s="13" t="s">
        <v>2261</v>
      </c>
      <c r="D632" s="13">
        <v>1</v>
      </c>
      <c r="E632" s="14">
        <v>0</v>
      </c>
      <c r="F632" s="15">
        <v>17</v>
      </c>
      <c r="G632" s="14">
        <v>2.0510205E-2</v>
      </c>
      <c r="H632" s="13">
        <v>3</v>
      </c>
      <c r="I632" s="16" t="s">
        <v>14133</v>
      </c>
      <c r="J632" s="17" t="s">
        <v>15233</v>
      </c>
      <c r="K632" s="16" t="s">
        <v>16333</v>
      </c>
      <c r="L632" s="18" t="s">
        <v>17433</v>
      </c>
      <c r="M632" s="19">
        <v>1</v>
      </c>
    </row>
    <row r="633" spans="1:13" ht="24.9" customHeight="1" x14ac:dyDescent="0.3">
      <c r="A633" s="12" t="s">
        <v>2232</v>
      </c>
      <c r="B633" s="13" t="s">
        <v>2226</v>
      </c>
      <c r="C633" s="13" t="s">
        <v>80</v>
      </c>
      <c r="D633" s="13">
        <v>1</v>
      </c>
      <c r="E633" s="14">
        <v>0</v>
      </c>
      <c r="F633" s="15">
        <v>28.17</v>
      </c>
      <c r="G633" s="14">
        <v>2.5908896814553898E-3</v>
      </c>
      <c r="H633" s="13">
        <v>2</v>
      </c>
      <c r="I633" s="16" t="s">
        <v>14134</v>
      </c>
      <c r="J633" s="17" t="s">
        <v>15234</v>
      </c>
      <c r="K633" s="16" t="s">
        <v>16334</v>
      </c>
      <c r="L633" s="18" t="s">
        <v>17434</v>
      </c>
      <c r="M633" s="19">
        <v>1</v>
      </c>
    </row>
    <row r="634" spans="1:13" ht="24.9" customHeight="1" x14ac:dyDescent="0.3">
      <c r="A634" s="12" t="s">
        <v>23</v>
      </c>
      <c r="B634" s="13" t="s">
        <v>21</v>
      </c>
      <c r="C634" s="13" t="s">
        <v>29</v>
      </c>
      <c r="D634" s="13">
        <v>1</v>
      </c>
      <c r="E634" s="14">
        <v>1E-3</v>
      </c>
      <c r="F634" s="15">
        <v>31.61</v>
      </c>
      <c r="G634" s="14">
        <v>8.2828776460829099E-4</v>
      </c>
      <c r="H634" s="13">
        <v>2</v>
      </c>
      <c r="I634" s="16" t="s">
        <v>14135</v>
      </c>
      <c r="J634" s="17" t="s">
        <v>15235</v>
      </c>
      <c r="K634" s="16" t="s">
        <v>16335</v>
      </c>
      <c r="L634" s="18" t="s">
        <v>17435</v>
      </c>
      <c r="M634" s="19">
        <v>1</v>
      </c>
    </row>
    <row r="635" spans="1:13" ht="24.9" customHeight="1" x14ac:dyDescent="0.3">
      <c r="A635" s="12" t="s">
        <v>3482</v>
      </c>
      <c r="B635" s="13" t="s">
        <v>3481</v>
      </c>
      <c r="C635" s="13" t="s">
        <v>526</v>
      </c>
      <c r="D635" s="13">
        <v>1</v>
      </c>
      <c r="E635" s="14">
        <v>0</v>
      </c>
      <c r="F635" s="15">
        <v>74.25</v>
      </c>
      <c r="G635" s="14">
        <v>5.6375610643266701E-8</v>
      </c>
      <c r="H635" s="13">
        <v>2</v>
      </c>
      <c r="I635" s="16" t="s">
        <v>14136</v>
      </c>
      <c r="J635" s="17" t="s">
        <v>15236</v>
      </c>
      <c r="K635" s="16" t="s">
        <v>16336</v>
      </c>
      <c r="L635" s="18" t="s">
        <v>17436</v>
      </c>
      <c r="M635" s="19">
        <v>1</v>
      </c>
    </row>
    <row r="636" spans="1:13" ht="24.9" customHeight="1" x14ac:dyDescent="0.3">
      <c r="A636" s="12" t="s">
        <v>854</v>
      </c>
      <c r="B636" s="13" t="s">
        <v>845</v>
      </c>
      <c r="C636" s="13" t="s">
        <v>425</v>
      </c>
      <c r="D636" s="13">
        <v>1</v>
      </c>
      <c r="E636" s="14">
        <v>0</v>
      </c>
      <c r="F636" s="15">
        <v>27.95</v>
      </c>
      <c r="G636" s="14">
        <v>1.5994475548456999E-3</v>
      </c>
      <c r="H636" s="13">
        <v>2</v>
      </c>
      <c r="I636" s="16" t="s">
        <v>14137</v>
      </c>
      <c r="J636" s="17" t="s">
        <v>15237</v>
      </c>
      <c r="K636" s="16" t="s">
        <v>16337</v>
      </c>
      <c r="L636" s="18" t="s">
        <v>17437</v>
      </c>
      <c r="M636" s="19">
        <v>1</v>
      </c>
    </row>
    <row r="637" spans="1:13" ht="24.9" customHeight="1" x14ac:dyDescent="0.3">
      <c r="A637" s="12" t="s">
        <v>6999</v>
      </c>
      <c r="B637" s="13" t="s">
        <v>6985</v>
      </c>
      <c r="C637" s="13" t="s">
        <v>29</v>
      </c>
      <c r="D637" s="13">
        <v>1</v>
      </c>
      <c r="E637" s="14">
        <v>0</v>
      </c>
      <c r="F637" s="15">
        <v>59.25</v>
      </c>
      <c r="G637" s="14">
        <v>1.1856868528308299E-6</v>
      </c>
      <c r="H637" s="13">
        <v>2</v>
      </c>
      <c r="I637" s="16" t="s">
        <v>14138</v>
      </c>
      <c r="J637" s="17" t="s">
        <v>15238</v>
      </c>
      <c r="K637" s="16" t="s">
        <v>16338</v>
      </c>
      <c r="L637" s="18" t="s">
        <v>17438</v>
      </c>
      <c r="M637" s="19">
        <v>1</v>
      </c>
    </row>
    <row r="638" spans="1:13" ht="24.9" customHeight="1" x14ac:dyDescent="0.3">
      <c r="A638" s="12" t="s">
        <v>6476</v>
      </c>
      <c r="B638" s="13" t="s">
        <v>6474</v>
      </c>
      <c r="C638" s="13" t="s">
        <v>80</v>
      </c>
      <c r="D638" s="13">
        <v>1</v>
      </c>
      <c r="E638" s="14">
        <v>1E-3</v>
      </c>
      <c r="F638" s="15">
        <v>28.69</v>
      </c>
      <c r="G638" s="14">
        <v>3.1773705235065498E-3</v>
      </c>
      <c r="H638" s="13">
        <v>2</v>
      </c>
      <c r="I638" s="16" t="s">
        <v>14139</v>
      </c>
      <c r="J638" s="17" t="s">
        <v>15239</v>
      </c>
      <c r="K638" s="16" t="s">
        <v>16339</v>
      </c>
      <c r="L638" s="18" t="s">
        <v>17439</v>
      </c>
      <c r="M638" s="19">
        <v>1</v>
      </c>
    </row>
    <row r="639" spans="1:13" ht="24.9" customHeight="1" x14ac:dyDescent="0.3">
      <c r="A639" s="12" t="s">
        <v>6846</v>
      </c>
      <c r="B639" s="13" t="s">
        <v>6844</v>
      </c>
      <c r="C639" s="13" t="s">
        <v>425</v>
      </c>
      <c r="D639" s="13">
        <v>1</v>
      </c>
      <c r="E639" s="14">
        <v>0</v>
      </c>
      <c r="F639" s="15">
        <v>41.52</v>
      </c>
      <c r="G639" s="14">
        <v>7.0302376206495595E-5</v>
      </c>
      <c r="H639" s="13">
        <v>2</v>
      </c>
      <c r="I639" s="16" t="s">
        <v>14140</v>
      </c>
      <c r="J639" s="17" t="s">
        <v>15240</v>
      </c>
      <c r="K639" s="16" t="s">
        <v>16340</v>
      </c>
      <c r="L639" s="18" t="s">
        <v>17440</v>
      </c>
      <c r="M639" s="19">
        <v>1</v>
      </c>
    </row>
    <row r="640" spans="1:13" ht="24.9" customHeight="1" x14ac:dyDescent="0.3">
      <c r="A640" s="12" t="s">
        <v>1837</v>
      </c>
      <c r="B640" s="13" t="s">
        <v>1836</v>
      </c>
      <c r="C640" s="13" t="s">
        <v>103</v>
      </c>
      <c r="D640" s="13">
        <v>1</v>
      </c>
      <c r="E640" s="14">
        <v>0</v>
      </c>
      <c r="F640" s="15">
        <v>42.27</v>
      </c>
      <c r="G640" s="14">
        <v>1.096911850473E-4</v>
      </c>
      <c r="H640" s="13">
        <v>2</v>
      </c>
      <c r="I640" s="16" t="s">
        <v>14141</v>
      </c>
      <c r="J640" s="17" t="s">
        <v>15241</v>
      </c>
      <c r="K640" s="16" t="s">
        <v>16341</v>
      </c>
      <c r="L640" s="18" t="s">
        <v>17441</v>
      </c>
      <c r="M640" s="19">
        <v>1</v>
      </c>
    </row>
    <row r="641" spans="1:13" ht="24.9" customHeight="1" x14ac:dyDescent="0.3">
      <c r="A641" s="12" t="s">
        <v>4708</v>
      </c>
      <c r="B641" s="13" t="s">
        <v>4706</v>
      </c>
      <c r="C641" s="13" t="s">
        <v>244</v>
      </c>
      <c r="D641" s="13">
        <v>1</v>
      </c>
      <c r="E641" s="14">
        <v>0</v>
      </c>
      <c r="F641" s="15">
        <v>28.39</v>
      </c>
      <c r="G641" s="14">
        <v>2.6077893363805702E-3</v>
      </c>
      <c r="H641" s="13">
        <v>2</v>
      </c>
      <c r="I641" s="16" t="s">
        <v>14142</v>
      </c>
      <c r="J641" s="17" t="s">
        <v>15242</v>
      </c>
      <c r="K641" s="16" t="s">
        <v>16342</v>
      </c>
      <c r="L641" s="18" t="s">
        <v>17442</v>
      </c>
      <c r="M641" s="19">
        <v>1</v>
      </c>
    </row>
    <row r="642" spans="1:13" ht="24.9" customHeight="1" x14ac:dyDescent="0.3">
      <c r="A642" s="12" t="s">
        <v>5820</v>
      </c>
      <c r="B642" s="13" t="s">
        <v>5818</v>
      </c>
      <c r="C642" s="13" t="s">
        <v>617</v>
      </c>
      <c r="D642" s="13">
        <v>1</v>
      </c>
      <c r="E642" s="14">
        <v>2E-3</v>
      </c>
      <c r="F642" s="15">
        <v>16.670000000000002</v>
      </c>
      <c r="G642" s="14">
        <v>2.69097716840546E-2</v>
      </c>
      <c r="H642" s="13">
        <v>3</v>
      </c>
      <c r="I642" s="16" t="s">
        <v>14143</v>
      </c>
      <c r="J642" s="17" t="s">
        <v>15243</v>
      </c>
      <c r="K642" s="16" t="s">
        <v>16343</v>
      </c>
      <c r="L642" s="18" t="s">
        <v>17443</v>
      </c>
      <c r="M642" s="19">
        <v>2</v>
      </c>
    </row>
    <row r="643" spans="1:13" ht="24.9" customHeight="1" x14ac:dyDescent="0.3">
      <c r="A643" s="12" t="s">
        <v>4106</v>
      </c>
      <c r="B643" s="13" t="s">
        <v>4104</v>
      </c>
      <c r="C643" s="13" t="s">
        <v>3976</v>
      </c>
      <c r="D643" s="13">
        <v>1</v>
      </c>
      <c r="E643" s="14">
        <v>0</v>
      </c>
      <c r="F643" s="15">
        <v>30.07</v>
      </c>
      <c r="G643" s="14">
        <v>9.816801384180231E-4</v>
      </c>
      <c r="H643" s="13">
        <v>3</v>
      </c>
      <c r="I643" s="16" t="s">
        <v>14144</v>
      </c>
      <c r="J643" s="17" t="s">
        <v>15244</v>
      </c>
      <c r="K643" s="16" t="s">
        <v>16344</v>
      </c>
      <c r="L643" s="18" t="s">
        <v>17444</v>
      </c>
      <c r="M643" s="19">
        <v>1</v>
      </c>
    </row>
    <row r="644" spans="1:13" ht="24.9" customHeight="1" x14ac:dyDescent="0.3">
      <c r="A644" s="12" t="s">
        <v>381</v>
      </c>
      <c r="B644" s="13" t="s">
        <v>375</v>
      </c>
      <c r="C644" s="13" t="s">
        <v>526</v>
      </c>
      <c r="D644" s="13">
        <v>1</v>
      </c>
      <c r="E644" s="14">
        <v>0</v>
      </c>
      <c r="F644" s="15">
        <v>24.32</v>
      </c>
      <c r="G644" s="14">
        <v>6.2870790562645296E-3</v>
      </c>
      <c r="H644" s="13">
        <v>2</v>
      </c>
      <c r="I644" s="16" t="s">
        <v>14145</v>
      </c>
      <c r="J644" s="17" t="s">
        <v>15245</v>
      </c>
      <c r="K644" s="16" t="s">
        <v>16345</v>
      </c>
      <c r="L644" s="18" t="s">
        <v>17445</v>
      </c>
      <c r="M644" s="19">
        <v>1</v>
      </c>
    </row>
    <row r="645" spans="1:13" ht="24.9" customHeight="1" x14ac:dyDescent="0.3">
      <c r="A645" s="12" t="s">
        <v>6054</v>
      </c>
      <c r="B645" s="13" t="s">
        <v>6043</v>
      </c>
      <c r="C645" s="13" t="s">
        <v>617</v>
      </c>
      <c r="D645" s="13">
        <v>1</v>
      </c>
      <c r="E645" s="14">
        <v>0</v>
      </c>
      <c r="F645" s="15">
        <v>38.72</v>
      </c>
      <c r="G645" s="14">
        <v>1.8798709455930101E-4</v>
      </c>
      <c r="H645" s="13">
        <v>3</v>
      </c>
      <c r="I645" s="16" t="s">
        <v>14146</v>
      </c>
      <c r="J645" s="17" t="s">
        <v>15246</v>
      </c>
      <c r="K645" s="16" t="s">
        <v>16346</v>
      </c>
      <c r="L645" s="18" t="s">
        <v>17446</v>
      </c>
      <c r="M645" s="19">
        <v>1</v>
      </c>
    </row>
    <row r="646" spans="1:13" ht="24.9" customHeight="1" x14ac:dyDescent="0.3">
      <c r="A646" s="12" t="s">
        <v>3971</v>
      </c>
      <c r="B646" s="13" t="s">
        <v>3969</v>
      </c>
      <c r="C646" s="13" t="s">
        <v>3976</v>
      </c>
      <c r="D646" s="13">
        <v>1</v>
      </c>
      <c r="E646" s="14">
        <v>1E-3</v>
      </c>
      <c r="F646" s="15">
        <v>23.24</v>
      </c>
      <c r="G646" s="14">
        <v>4.7311858068289697E-3</v>
      </c>
      <c r="H646" s="13">
        <v>3</v>
      </c>
      <c r="I646" s="16" t="s">
        <v>14147</v>
      </c>
      <c r="J646" s="17" t="s">
        <v>15247</v>
      </c>
      <c r="K646" s="16" t="s">
        <v>16347</v>
      </c>
      <c r="L646" s="18" t="s">
        <v>17447</v>
      </c>
      <c r="M646" s="19">
        <v>1</v>
      </c>
    </row>
    <row r="647" spans="1:13" ht="24.9" customHeight="1" x14ac:dyDescent="0.3">
      <c r="A647" s="12" t="s">
        <v>6388</v>
      </c>
      <c r="B647" s="13" t="s">
        <v>6369</v>
      </c>
      <c r="C647" s="13" t="s">
        <v>304</v>
      </c>
      <c r="D647" s="13">
        <v>1</v>
      </c>
      <c r="E647" s="14">
        <v>0</v>
      </c>
      <c r="F647" s="15">
        <v>83.77</v>
      </c>
      <c r="G647" s="14">
        <v>4.1876464106344099E-9</v>
      </c>
      <c r="H647" s="13">
        <v>2</v>
      </c>
      <c r="I647" s="16" t="s">
        <v>14148</v>
      </c>
      <c r="J647" s="17" t="s">
        <v>15248</v>
      </c>
      <c r="K647" s="16" t="s">
        <v>16348</v>
      </c>
      <c r="L647" s="18" t="s">
        <v>17448</v>
      </c>
      <c r="M647" s="19">
        <v>1</v>
      </c>
    </row>
    <row r="648" spans="1:13" ht="24.9" customHeight="1" x14ac:dyDescent="0.3">
      <c r="A648" s="12" t="s">
        <v>1118</v>
      </c>
      <c r="B648" s="13" t="s">
        <v>1099</v>
      </c>
      <c r="C648" s="13" t="s">
        <v>83</v>
      </c>
      <c r="D648" s="13">
        <v>1</v>
      </c>
      <c r="E648" s="14">
        <v>0</v>
      </c>
      <c r="F648" s="15">
        <v>64.59</v>
      </c>
      <c r="G648" s="14">
        <v>8.8621721168017503E-7</v>
      </c>
      <c r="H648" s="13">
        <v>2</v>
      </c>
      <c r="I648" s="16" t="s">
        <v>14149</v>
      </c>
      <c r="J648" s="17" t="s">
        <v>15249</v>
      </c>
      <c r="K648" s="16" t="s">
        <v>16349</v>
      </c>
      <c r="L648" s="18" t="s">
        <v>17449</v>
      </c>
      <c r="M648" s="19">
        <v>1</v>
      </c>
    </row>
    <row r="649" spans="1:13" ht="24.9" customHeight="1" x14ac:dyDescent="0.3">
      <c r="A649" s="12" t="s">
        <v>5505</v>
      </c>
      <c r="B649" s="13" t="s">
        <v>5503</v>
      </c>
      <c r="C649" s="13" t="s">
        <v>142</v>
      </c>
      <c r="D649" s="13">
        <v>1</v>
      </c>
      <c r="E649" s="14">
        <v>0</v>
      </c>
      <c r="F649" s="15">
        <v>22.73</v>
      </c>
      <c r="G649" s="14">
        <v>1.0400030462008601E-2</v>
      </c>
      <c r="H649" s="13">
        <v>2</v>
      </c>
      <c r="I649" s="16" t="s">
        <v>14150</v>
      </c>
      <c r="J649" s="17" t="s">
        <v>15250</v>
      </c>
      <c r="K649" s="16" t="s">
        <v>16350</v>
      </c>
      <c r="L649" s="18" t="s">
        <v>17450</v>
      </c>
      <c r="M649" s="19">
        <v>1</v>
      </c>
    </row>
    <row r="650" spans="1:13" ht="24.9" customHeight="1" x14ac:dyDescent="0.3">
      <c r="A650" s="12" t="s">
        <v>847</v>
      </c>
      <c r="B650" s="13" t="s">
        <v>845</v>
      </c>
      <c r="C650" s="13" t="s">
        <v>425</v>
      </c>
      <c r="D650" s="13">
        <v>1</v>
      </c>
      <c r="E650" s="14">
        <v>1E-3</v>
      </c>
      <c r="F650" s="15">
        <v>41.25</v>
      </c>
      <c r="G650" s="14">
        <v>7.4811782804721597E-5</v>
      </c>
      <c r="H650" s="13">
        <v>2</v>
      </c>
      <c r="I650" s="16" t="s">
        <v>14151</v>
      </c>
      <c r="J650" s="17" t="s">
        <v>15251</v>
      </c>
      <c r="K650" s="16" t="s">
        <v>16351</v>
      </c>
      <c r="L650" s="18" t="s">
        <v>17451</v>
      </c>
      <c r="M650" s="19">
        <v>1</v>
      </c>
    </row>
    <row r="651" spans="1:13" ht="24.9" customHeight="1" x14ac:dyDescent="0.3">
      <c r="A651" s="12" t="s">
        <v>1295</v>
      </c>
      <c r="B651" s="13" t="s">
        <v>1282</v>
      </c>
      <c r="C651" s="13" t="s">
        <v>244</v>
      </c>
      <c r="D651" s="13">
        <v>1</v>
      </c>
      <c r="E651" s="14">
        <v>0</v>
      </c>
      <c r="F651" s="15">
        <v>14.92</v>
      </c>
      <c r="G651" s="14">
        <v>4.83160318692515E-2</v>
      </c>
      <c r="H651" s="13">
        <v>2</v>
      </c>
      <c r="I651" s="16" t="s">
        <v>14152</v>
      </c>
      <c r="J651" s="17" t="s">
        <v>15252</v>
      </c>
      <c r="K651" s="16" t="s">
        <v>16352</v>
      </c>
      <c r="L651" s="18" t="s">
        <v>17452</v>
      </c>
      <c r="M651" s="19">
        <v>1</v>
      </c>
    </row>
    <row r="652" spans="1:13" ht="24.9" customHeight="1" x14ac:dyDescent="0.3">
      <c r="A652" s="12" t="s">
        <v>1640</v>
      </c>
      <c r="B652" s="13" t="s">
        <v>1631</v>
      </c>
      <c r="C652" s="13" t="s">
        <v>47</v>
      </c>
      <c r="D652" s="13">
        <v>1</v>
      </c>
      <c r="E652" s="14">
        <v>0</v>
      </c>
      <c r="F652" s="15">
        <v>18.46</v>
      </c>
      <c r="G652" s="14">
        <v>2.2809721497635001E-2</v>
      </c>
      <c r="H652" s="13">
        <v>2</v>
      </c>
      <c r="I652" s="16" t="s">
        <v>14153</v>
      </c>
      <c r="J652" s="17" t="s">
        <v>15253</v>
      </c>
      <c r="K652" s="16" t="s">
        <v>16353</v>
      </c>
      <c r="L652" s="18" t="s">
        <v>17453</v>
      </c>
      <c r="M652" s="19">
        <v>1</v>
      </c>
    </row>
    <row r="653" spans="1:13" ht="24.9" customHeight="1" x14ac:dyDescent="0.3">
      <c r="A653" s="12" t="s">
        <v>4129</v>
      </c>
      <c r="B653" s="13" t="s">
        <v>4121</v>
      </c>
      <c r="C653" s="13" t="s">
        <v>617</v>
      </c>
      <c r="D653" s="13">
        <v>1</v>
      </c>
      <c r="E653" s="14">
        <v>0</v>
      </c>
      <c r="F653" s="15">
        <v>38.590000000000003</v>
      </c>
      <c r="G653" s="14">
        <v>2.7671327579435599E-4</v>
      </c>
      <c r="H653" s="13">
        <v>2</v>
      </c>
      <c r="I653" s="16" t="s">
        <v>14154</v>
      </c>
      <c r="J653" s="17" t="s">
        <v>15254</v>
      </c>
      <c r="K653" s="16" t="s">
        <v>16354</v>
      </c>
      <c r="L653" s="18" t="s">
        <v>17454</v>
      </c>
      <c r="M653" s="19">
        <v>1</v>
      </c>
    </row>
    <row r="654" spans="1:13" ht="24.9" customHeight="1" x14ac:dyDescent="0.3">
      <c r="A654" s="12" t="s">
        <v>1114</v>
      </c>
      <c r="B654" s="13" t="s">
        <v>1099</v>
      </c>
      <c r="C654" s="13" t="s">
        <v>425</v>
      </c>
      <c r="D654" s="13">
        <v>1</v>
      </c>
      <c r="E654" s="14">
        <v>0</v>
      </c>
      <c r="F654" s="15">
        <v>73.72</v>
      </c>
      <c r="G654" s="14">
        <v>7.64315215103364E-8</v>
      </c>
      <c r="H654" s="13">
        <v>2</v>
      </c>
      <c r="I654" s="16" t="s">
        <v>14155</v>
      </c>
      <c r="J654" s="17" t="s">
        <v>15255</v>
      </c>
      <c r="K654" s="16" t="s">
        <v>16355</v>
      </c>
      <c r="L654" s="18" t="s">
        <v>17455</v>
      </c>
      <c r="M654" s="19">
        <v>1</v>
      </c>
    </row>
    <row r="655" spans="1:13" ht="24.9" customHeight="1" x14ac:dyDescent="0.3">
      <c r="A655" s="12" t="s">
        <v>3442</v>
      </c>
      <c r="B655" s="13" t="s">
        <v>3429</v>
      </c>
      <c r="C655" s="13" t="s">
        <v>103</v>
      </c>
      <c r="D655" s="13">
        <v>1</v>
      </c>
      <c r="E655" s="14">
        <v>0</v>
      </c>
      <c r="F655" s="15">
        <v>68.03</v>
      </c>
      <c r="G655" s="14">
        <v>1.7313811509128399E-7</v>
      </c>
      <c r="H655" s="13">
        <v>2</v>
      </c>
      <c r="I655" s="16" t="s">
        <v>14156</v>
      </c>
      <c r="J655" s="17" t="s">
        <v>15256</v>
      </c>
      <c r="K655" s="16" t="s">
        <v>16356</v>
      </c>
      <c r="L655" s="18" t="s">
        <v>17456</v>
      </c>
      <c r="M655" s="19">
        <v>1</v>
      </c>
    </row>
    <row r="656" spans="1:13" ht="24.9" customHeight="1" x14ac:dyDescent="0.3">
      <c r="A656" s="12" t="s">
        <v>2050</v>
      </c>
      <c r="B656" s="13" t="s">
        <v>2042</v>
      </c>
      <c r="C656" s="13" t="s">
        <v>7297</v>
      </c>
      <c r="D656" s="13">
        <v>1</v>
      </c>
      <c r="E656" s="14">
        <v>0</v>
      </c>
      <c r="F656" s="15">
        <v>40.54</v>
      </c>
      <c r="G656" s="14">
        <v>1.1038498755232E-4</v>
      </c>
      <c r="H656" s="13">
        <v>2</v>
      </c>
      <c r="I656" s="16" t="s">
        <v>14157</v>
      </c>
      <c r="J656" s="17" t="s">
        <v>15257</v>
      </c>
      <c r="K656" s="16" t="s">
        <v>16357</v>
      </c>
      <c r="L656" s="18" t="s">
        <v>17457</v>
      </c>
      <c r="M656" s="19">
        <v>1</v>
      </c>
    </row>
    <row r="657" spans="1:13" ht="24.9" customHeight="1" x14ac:dyDescent="0.3">
      <c r="A657" s="12" t="s">
        <v>6062</v>
      </c>
      <c r="B657" s="13" t="s">
        <v>6043</v>
      </c>
      <c r="C657" s="13" t="s">
        <v>80</v>
      </c>
      <c r="D657" s="13">
        <v>1</v>
      </c>
      <c r="E657" s="14">
        <v>0</v>
      </c>
      <c r="F657" s="15">
        <v>60.1</v>
      </c>
      <c r="G657" s="14">
        <v>1.0749609430513901E-6</v>
      </c>
      <c r="H657" s="13">
        <v>2</v>
      </c>
      <c r="I657" s="16" t="s">
        <v>14158</v>
      </c>
      <c r="J657" s="17" t="s">
        <v>15258</v>
      </c>
      <c r="K657" s="16" t="s">
        <v>16358</v>
      </c>
      <c r="L657" s="18" t="s">
        <v>17458</v>
      </c>
      <c r="M657" s="19">
        <v>1</v>
      </c>
    </row>
    <row r="658" spans="1:13" ht="24.9" customHeight="1" x14ac:dyDescent="0.3">
      <c r="A658" s="12" t="s">
        <v>6998</v>
      </c>
      <c r="B658" s="13" t="s">
        <v>6985</v>
      </c>
      <c r="C658" s="13" t="s">
        <v>319</v>
      </c>
      <c r="D658" s="13">
        <v>1</v>
      </c>
      <c r="E658" s="14">
        <v>0</v>
      </c>
      <c r="F658" s="15">
        <v>64.27</v>
      </c>
      <c r="G658" s="14">
        <v>4.3022717651286202E-7</v>
      </c>
      <c r="H658" s="13">
        <v>2</v>
      </c>
      <c r="I658" s="16" t="s">
        <v>14159</v>
      </c>
      <c r="J658" s="17" t="s">
        <v>15259</v>
      </c>
      <c r="K658" s="16" t="s">
        <v>16359</v>
      </c>
      <c r="L658" s="18" t="s">
        <v>17459</v>
      </c>
      <c r="M658" s="19">
        <v>1</v>
      </c>
    </row>
    <row r="659" spans="1:13" ht="24.9" customHeight="1" x14ac:dyDescent="0.3">
      <c r="A659" s="12" t="s">
        <v>4040</v>
      </c>
      <c r="B659" s="13" t="s">
        <v>4038</v>
      </c>
      <c r="C659" s="13" t="s">
        <v>319</v>
      </c>
      <c r="D659" s="13">
        <v>1</v>
      </c>
      <c r="E659" s="14">
        <v>0</v>
      </c>
      <c r="F659" s="15">
        <v>32.71</v>
      </c>
      <c r="G659" s="14">
        <v>9.3764415064834803E-4</v>
      </c>
      <c r="H659" s="13">
        <v>2</v>
      </c>
      <c r="I659" s="16" t="s">
        <v>14160</v>
      </c>
      <c r="J659" s="17" t="s">
        <v>15260</v>
      </c>
      <c r="K659" s="16" t="s">
        <v>16360</v>
      </c>
      <c r="L659" s="18" t="s">
        <v>17460</v>
      </c>
      <c r="M659" s="19">
        <v>1</v>
      </c>
    </row>
    <row r="660" spans="1:13" ht="24.9" customHeight="1" x14ac:dyDescent="0.3">
      <c r="A660" s="12" t="s">
        <v>5332</v>
      </c>
      <c r="B660" s="13" t="s">
        <v>5321</v>
      </c>
      <c r="C660" s="13" t="s">
        <v>319</v>
      </c>
      <c r="D660" s="13">
        <v>1</v>
      </c>
      <c r="E660" s="14">
        <v>2E-3</v>
      </c>
      <c r="F660" s="15">
        <v>15.2</v>
      </c>
      <c r="G660" s="14">
        <v>3.0127979303717901E-2</v>
      </c>
      <c r="H660" s="13">
        <v>3</v>
      </c>
      <c r="I660" s="16" t="s">
        <v>14161</v>
      </c>
      <c r="J660" s="17" t="s">
        <v>15261</v>
      </c>
      <c r="K660" s="16" t="s">
        <v>16361</v>
      </c>
      <c r="L660" s="18" t="s">
        <v>17461</v>
      </c>
      <c r="M660" s="19">
        <v>1</v>
      </c>
    </row>
    <row r="661" spans="1:13" ht="24.9" customHeight="1" x14ac:dyDescent="0.3">
      <c r="A661" s="12" t="s">
        <v>3737</v>
      </c>
      <c r="B661" s="13" t="s">
        <v>3735</v>
      </c>
      <c r="C661" s="13" t="s">
        <v>319</v>
      </c>
      <c r="D661" s="13">
        <v>1</v>
      </c>
      <c r="E661" s="14">
        <v>1E-3</v>
      </c>
      <c r="F661" s="15">
        <v>21.65</v>
      </c>
      <c r="G661" s="14">
        <v>7.8649839437364404E-3</v>
      </c>
      <c r="H661" s="13">
        <v>2</v>
      </c>
      <c r="I661" s="16" t="s">
        <v>14162</v>
      </c>
      <c r="J661" s="17" t="s">
        <v>15262</v>
      </c>
      <c r="K661" s="16" t="s">
        <v>16362</v>
      </c>
      <c r="L661" s="18" t="s">
        <v>17462</v>
      </c>
      <c r="M661" s="19">
        <v>1</v>
      </c>
    </row>
    <row r="662" spans="1:13" ht="24.9" customHeight="1" x14ac:dyDescent="0.3">
      <c r="A662" s="12" t="s">
        <v>3142</v>
      </c>
      <c r="B662" s="13" t="s">
        <v>3132</v>
      </c>
      <c r="C662" s="13" t="s">
        <v>319</v>
      </c>
      <c r="D662" s="13">
        <v>1</v>
      </c>
      <c r="E662" s="14">
        <v>1E-3</v>
      </c>
      <c r="F662" s="15">
        <v>52.94</v>
      </c>
      <c r="G662" s="14">
        <v>5.0695569286833999E-6</v>
      </c>
      <c r="H662" s="13">
        <v>2</v>
      </c>
      <c r="I662" s="16" t="s">
        <v>14163</v>
      </c>
      <c r="J662" s="17" t="s">
        <v>15263</v>
      </c>
      <c r="K662" s="16" t="s">
        <v>16363</v>
      </c>
      <c r="L662" s="18" t="s">
        <v>17463</v>
      </c>
      <c r="M662" s="19">
        <v>1</v>
      </c>
    </row>
    <row r="663" spans="1:13" ht="24.9" customHeight="1" x14ac:dyDescent="0.3">
      <c r="A663" s="12" t="s">
        <v>4320</v>
      </c>
      <c r="B663" s="13" t="s">
        <v>4307</v>
      </c>
      <c r="C663" s="13" t="s">
        <v>304</v>
      </c>
      <c r="D663" s="13">
        <v>1</v>
      </c>
      <c r="E663" s="14">
        <v>0</v>
      </c>
      <c r="F663" s="15">
        <v>78.55</v>
      </c>
      <c r="G663" s="14">
        <v>2.5832814679534899E-8</v>
      </c>
      <c r="H663" s="13">
        <v>2</v>
      </c>
      <c r="I663" s="16" t="s">
        <v>14164</v>
      </c>
      <c r="J663" s="17" t="s">
        <v>15264</v>
      </c>
      <c r="K663" s="16" t="s">
        <v>16364</v>
      </c>
      <c r="L663" s="18" t="s">
        <v>17464</v>
      </c>
      <c r="M663" s="19">
        <v>1</v>
      </c>
    </row>
    <row r="664" spans="1:13" ht="24.9" customHeight="1" x14ac:dyDescent="0.3">
      <c r="A664" s="12" t="s">
        <v>589</v>
      </c>
      <c r="B664" s="13" t="s">
        <v>588</v>
      </c>
      <c r="C664" s="13" t="s">
        <v>219</v>
      </c>
      <c r="D664" s="13">
        <v>1</v>
      </c>
      <c r="E664" s="14">
        <v>0</v>
      </c>
      <c r="F664" s="15">
        <v>36.26</v>
      </c>
      <c r="G664" s="14">
        <v>3.6671755311029299E-4</v>
      </c>
      <c r="H664" s="13">
        <v>2</v>
      </c>
      <c r="I664" s="16" t="s">
        <v>14165</v>
      </c>
      <c r="J664" s="17" t="s">
        <v>15265</v>
      </c>
      <c r="K664" s="16" t="s">
        <v>16365</v>
      </c>
      <c r="L664" s="18" t="s">
        <v>17465</v>
      </c>
      <c r="M664" s="19">
        <v>1</v>
      </c>
    </row>
    <row r="665" spans="1:13" ht="24.9" customHeight="1" x14ac:dyDescent="0.3">
      <c r="A665" s="12" t="s">
        <v>3438</v>
      </c>
      <c r="B665" s="13" t="s">
        <v>3429</v>
      </c>
      <c r="C665" s="13" t="s">
        <v>29</v>
      </c>
      <c r="D665" s="13">
        <v>1</v>
      </c>
      <c r="E665" s="14">
        <v>0</v>
      </c>
      <c r="F665" s="15">
        <v>34.11</v>
      </c>
      <c r="G665" s="14">
        <v>6.7926314048363497E-4</v>
      </c>
      <c r="H665" s="13">
        <v>2</v>
      </c>
      <c r="I665" s="16" t="s">
        <v>14166</v>
      </c>
      <c r="J665" s="17" t="s">
        <v>15266</v>
      </c>
      <c r="K665" s="16" t="s">
        <v>16366</v>
      </c>
      <c r="L665" s="18" t="s">
        <v>17466</v>
      </c>
      <c r="M665" s="19">
        <v>1</v>
      </c>
    </row>
    <row r="666" spans="1:13" ht="24.9" customHeight="1" x14ac:dyDescent="0.3">
      <c r="A666" s="12" t="s">
        <v>3258</v>
      </c>
      <c r="B666" s="13" t="s">
        <v>3252</v>
      </c>
      <c r="C666" s="13" t="s">
        <v>142</v>
      </c>
      <c r="D666" s="13">
        <v>1</v>
      </c>
      <c r="E666" s="14">
        <v>0</v>
      </c>
      <c r="F666" s="15">
        <v>34.96</v>
      </c>
      <c r="G666" s="14">
        <v>4.6277298898961001E-4</v>
      </c>
      <c r="H666" s="13">
        <v>2</v>
      </c>
      <c r="I666" s="16" t="s">
        <v>14167</v>
      </c>
      <c r="J666" s="17" t="s">
        <v>15267</v>
      </c>
      <c r="K666" s="16" t="s">
        <v>16367</v>
      </c>
      <c r="L666" s="18" t="s">
        <v>17467</v>
      </c>
      <c r="M666" s="19">
        <v>1</v>
      </c>
    </row>
    <row r="667" spans="1:13" ht="24.9" customHeight="1" x14ac:dyDescent="0.3">
      <c r="A667" s="12" t="s">
        <v>3931</v>
      </c>
      <c r="B667" s="13" t="s">
        <v>3929</v>
      </c>
      <c r="C667" s="13" t="s">
        <v>526</v>
      </c>
      <c r="D667" s="13">
        <v>1</v>
      </c>
      <c r="E667" s="14">
        <v>0</v>
      </c>
      <c r="F667" s="15">
        <v>29.25</v>
      </c>
      <c r="G667" s="14">
        <v>1.3667775615525701E-3</v>
      </c>
      <c r="H667" s="13">
        <v>2</v>
      </c>
      <c r="I667" s="16" t="s">
        <v>14168</v>
      </c>
      <c r="J667" s="17" t="s">
        <v>15268</v>
      </c>
      <c r="K667" s="16" t="s">
        <v>16368</v>
      </c>
      <c r="L667" s="18" t="s">
        <v>17468</v>
      </c>
      <c r="M667" s="19">
        <v>1</v>
      </c>
    </row>
    <row r="668" spans="1:13" ht="24.9" customHeight="1" x14ac:dyDescent="0.3">
      <c r="A668" s="12" t="s">
        <v>5501</v>
      </c>
      <c r="B668" s="13" t="s">
        <v>5494</v>
      </c>
      <c r="C668" s="13" t="s">
        <v>7309</v>
      </c>
      <c r="D668" s="13">
        <v>1</v>
      </c>
      <c r="E668" s="14">
        <v>0</v>
      </c>
      <c r="F668" s="15">
        <v>20.38</v>
      </c>
      <c r="G668" s="14">
        <v>1.2827086861708E-2</v>
      </c>
      <c r="H668" s="13">
        <v>2</v>
      </c>
      <c r="I668" s="16" t="s">
        <v>14169</v>
      </c>
      <c r="J668" s="17" t="s">
        <v>15269</v>
      </c>
      <c r="K668" s="16" t="s">
        <v>16369</v>
      </c>
      <c r="L668" s="18" t="s">
        <v>17469</v>
      </c>
      <c r="M668" s="19">
        <v>1</v>
      </c>
    </row>
    <row r="669" spans="1:13" ht="24.9" customHeight="1" x14ac:dyDescent="0.3">
      <c r="A669" s="12" t="s">
        <v>3872</v>
      </c>
      <c r="B669" s="13" t="s">
        <v>3870</v>
      </c>
      <c r="C669" s="13" t="s">
        <v>142</v>
      </c>
      <c r="D669" s="13">
        <v>1</v>
      </c>
      <c r="E669" s="14">
        <v>0</v>
      </c>
      <c r="F669" s="15">
        <v>54.25</v>
      </c>
      <c r="G669" s="14">
        <v>9.3959351072111099E-6</v>
      </c>
      <c r="H669" s="13">
        <v>3</v>
      </c>
      <c r="I669" s="16" t="s">
        <v>14170</v>
      </c>
      <c r="J669" s="17" t="s">
        <v>15270</v>
      </c>
      <c r="K669" s="16" t="s">
        <v>16370</v>
      </c>
      <c r="L669" s="18" t="s">
        <v>17470</v>
      </c>
      <c r="M669" s="19">
        <v>1</v>
      </c>
    </row>
    <row r="670" spans="1:13" ht="24.9" customHeight="1" x14ac:dyDescent="0.3">
      <c r="A670" s="12" t="s">
        <v>5899</v>
      </c>
      <c r="B670" s="13" t="s">
        <v>5893</v>
      </c>
      <c r="C670" s="13" t="s">
        <v>7315</v>
      </c>
      <c r="D670" s="13">
        <v>1</v>
      </c>
      <c r="E670" s="14">
        <v>0</v>
      </c>
      <c r="F670" s="15">
        <v>55.96</v>
      </c>
      <c r="G670" s="14">
        <v>3.5491800826970698E-6</v>
      </c>
      <c r="H670" s="13">
        <v>2</v>
      </c>
      <c r="I670" s="16" t="s">
        <v>14171</v>
      </c>
      <c r="J670" s="17" t="s">
        <v>15271</v>
      </c>
      <c r="K670" s="16" t="s">
        <v>16371</v>
      </c>
      <c r="L670" s="18" t="s">
        <v>17471</v>
      </c>
      <c r="M670" s="19">
        <v>1</v>
      </c>
    </row>
    <row r="671" spans="1:13" ht="24.9" customHeight="1" x14ac:dyDescent="0.3">
      <c r="A671" s="12" t="s">
        <v>164</v>
      </c>
      <c r="B671" s="13" t="s">
        <v>163</v>
      </c>
      <c r="C671" s="13" t="s">
        <v>170</v>
      </c>
      <c r="D671" s="13">
        <v>1</v>
      </c>
      <c r="E671" s="14">
        <v>1.2E-2</v>
      </c>
      <c r="F671" s="15">
        <v>16.71</v>
      </c>
      <c r="G671" s="14">
        <v>2.5596538957758899E-2</v>
      </c>
      <c r="H671" s="13">
        <v>2</v>
      </c>
      <c r="I671" s="16" t="s">
        <v>14172</v>
      </c>
      <c r="J671" s="17" t="s">
        <v>15272</v>
      </c>
      <c r="K671" s="16" t="s">
        <v>16372</v>
      </c>
      <c r="L671" s="18" t="s">
        <v>17472</v>
      </c>
      <c r="M671" s="19">
        <v>1</v>
      </c>
    </row>
    <row r="672" spans="1:13" ht="24.9" customHeight="1" x14ac:dyDescent="0.3">
      <c r="A672" s="12" t="s">
        <v>5876</v>
      </c>
      <c r="B672" s="13" t="s">
        <v>5874</v>
      </c>
      <c r="C672" s="13" t="s">
        <v>29</v>
      </c>
      <c r="D672" s="13">
        <v>1</v>
      </c>
      <c r="E672" s="14">
        <v>0</v>
      </c>
      <c r="F672" s="15">
        <v>50.54</v>
      </c>
      <c r="G672" s="14">
        <v>1.4570818356906299E-5</v>
      </c>
      <c r="H672" s="13">
        <v>2</v>
      </c>
      <c r="I672" s="16" t="s">
        <v>14173</v>
      </c>
      <c r="J672" s="17" t="s">
        <v>15273</v>
      </c>
      <c r="K672" s="16" t="s">
        <v>16373</v>
      </c>
      <c r="L672" s="18" t="s">
        <v>17473</v>
      </c>
      <c r="M672" s="19">
        <v>1</v>
      </c>
    </row>
    <row r="673" spans="1:13" ht="24.9" customHeight="1" x14ac:dyDescent="0.3">
      <c r="A673" s="12" t="s">
        <v>2630</v>
      </c>
      <c r="B673" s="13" t="s">
        <v>2624</v>
      </c>
      <c r="C673" s="13" t="s">
        <v>7301</v>
      </c>
      <c r="D673" s="13">
        <v>1</v>
      </c>
      <c r="E673" s="14">
        <v>1E-3</v>
      </c>
      <c r="F673" s="15">
        <v>18.29</v>
      </c>
      <c r="G673" s="14">
        <v>2.6685325532627199E-2</v>
      </c>
      <c r="H673" s="13">
        <v>3</v>
      </c>
      <c r="I673" s="16" t="s">
        <v>14174</v>
      </c>
      <c r="J673" s="17" t="s">
        <v>15274</v>
      </c>
      <c r="K673" s="16" t="s">
        <v>16374</v>
      </c>
      <c r="L673" s="18" t="s">
        <v>17474</v>
      </c>
      <c r="M673" s="19">
        <v>1</v>
      </c>
    </row>
    <row r="674" spans="1:13" ht="24.9" customHeight="1" x14ac:dyDescent="0.3">
      <c r="A674" s="12" t="s">
        <v>6339</v>
      </c>
      <c r="B674" s="13" t="s">
        <v>6332</v>
      </c>
      <c r="C674" s="13" t="s">
        <v>219</v>
      </c>
      <c r="D674" s="13">
        <v>1</v>
      </c>
      <c r="E674" s="14">
        <v>0</v>
      </c>
      <c r="F674" s="15">
        <v>36.44</v>
      </c>
      <c r="G674" s="14">
        <v>2.2644878995180999E-4</v>
      </c>
      <c r="H674" s="13">
        <v>2</v>
      </c>
      <c r="I674" s="16" t="s">
        <v>14175</v>
      </c>
      <c r="J674" s="17" t="s">
        <v>15275</v>
      </c>
      <c r="K674" s="16" t="s">
        <v>16375</v>
      </c>
      <c r="L674" s="18" t="s">
        <v>17475</v>
      </c>
      <c r="M674" s="19">
        <v>1</v>
      </c>
    </row>
    <row r="675" spans="1:13" ht="24.9" customHeight="1" x14ac:dyDescent="0.3">
      <c r="A675" s="12" t="s">
        <v>7178</v>
      </c>
      <c r="B675" s="13" t="s">
        <v>7171</v>
      </c>
      <c r="C675" s="13" t="s">
        <v>720</v>
      </c>
      <c r="D675" s="13">
        <v>1</v>
      </c>
      <c r="E675" s="14">
        <v>0</v>
      </c>
      <c r="F675" s="15">
        <v>58.15</v>
      </c>
      <c r="G675" s="14">
        <v>2.9090661771958601E-6</v>
      </c>
      <c r="H675" s="13">
        <v>2</v>
      </c>
      <c r="I675" s="16" t="s">
        <v>14176</v>
      </c>
      <c r="J675" s="17" t="s">
        <v>15276</v>
      </c>
      <c r="K675" s="16" t="s">
        <v>16376</v>
      </c>
      <c r="L675" s="18" t="s">
        <v>17476</v>
      </c>
      <c r="M675" s="19">
        <v>1</v>
      </c>
    </row>
    <row r="676" spans="1:13" ht="24.9" customHeight="1" x14ac:dyDescent="0.3">
      <c r="A676" s="12" t="s">
        <v>2698</v>
      </c>
      <c r="B676" s="13" t="s">
        <v>2696</v>
      </c>
      <c r="C676" s="13" t="s">
        <v>83</v>
      </c>
      <c r="D676" s="13">
        <v>1</v>
      </c>
      <c r="E676" s="14">
        <v>0</v>
      </c>
      <c r="F676" s="15">
        <v>19.62</v>
      </c>
      <c r="G676" s="14">
        <v>1.0888548861765801E-2</v>
      </c>
      <c r="H676" s="13">
        <v>3</v>
      </c>
      <c r="I676" s="16" t="s">
        <v>14177</v>
      </c>
      <c r="J676" s="17" t="s">
        <v>15277</v>
      </c>
      <c r="K676" s="16" t="s">
        <v>16377</v>
      </c>
      <c r="L676" s="18" t="s">
        <v>17477</v>
      </c>
      <c r="M676" s="19">
        <v>1</v>
      </c>
    </row>
    <row r="677" spans="1:13" ht="24.9" customHeight="1" x14ac:dyDescent="0.3">
      <c r="A677" s="12" t="s">
        <v>5344</v>
      </c>
      <c r="B677" s="13" t="s">
        <v>5336</v>
      </c>
      <c r="C677" s="13" t="s">
        <v>80</v>
      </c>
      <c r="D677" s="13">
        <v>1</v>
      </c>
      <c r="E677" s="14">
        <v>1E-3</v>
      </c>
      <c r="F677" s="15">
        <v>39.93</v>
      </c>
      <c r="G677" s="14">
        <v>1.01384135976064E-4</v>
      </c>
      <c r="H677" s="13">
        <v>2</v>
      </c>
      <c r="I677" s="16" t="s">
        <v>14178</v>
      </c>
      <c r="J677" s="17" t="s">
        <v>15278</v>
      </c>
      <c r="K677" s="16" t="s">
        <v>16378</v>
      </c>
      <c r="L677" s="18" t="s">
        <v>17478</v>
      </c>
      <c r="M677" s="19">
        <v>1</v>
      </c>
    </row>
    <row r="678" spans="1:13" ht="24.9" customHeight="1" x14ac:dyDescent="0.3">
      <c r="A678" s="12" t="s">
        <v>799</v>
      </c>
      <c r="B678" s="13" t="s">
        <v>793</v>
      </c>
      <c r="C678" s="13" t="s">
        <v>425</v>
      </c>
      <c r="D678" s="13">
        <v>1</v>
      </c>
      <c r="E678" s="14">
        <v>0</v>
      </c>
      <c r="F678" s="15">
        <v>41.76</v>
      </c>
      <c r="G678" s="14">
        <v>1.0668908307418E-4</v>
      </c>
      <c r="H678" s="13">
        <v>2</v>
      </c>
      <c r="I678" s="16" t="s">
        <v>14179</v>
      </c>
      <c r="J678" s="17" t="s">
        <v>15279</v>
      </c>
      <c r="K678" s="16" t="s">
        <v>16379</v>
      </c>
      <c r="L678" s="18" t="s">
        <v>17479</v>
      </c>
      <c r="M678" s="19">
        <v>1</v>
      </c>
    </row>
    <row r="679" spans="1:13" ht="24.9" customHeight="1" x14ac:dyDescent="0.3">
      <c r="A679" s="12" t="s">
        <v>2691</v>
      </c>
      <c r="B679" s="13" t="s">
        <v>2689</v>
      </c>
      <c r="C679" s="13" t="s">
        <v>142</v>
      </c>
      <c r="D679" s="13">
        <v>1</v>
      </c>
      <c r="E679" s="14">
        <v>1E-3</v>
      </c>
      <c r="F679" s="15">
        <v>27.21</v>
      </c>
      <c r="G679" s="14">
        <v>3.8972104738427601E-3</v>
      </c>
      <c r="H679" s="13">
        <v>2</v>
      </c>
      <c r="I679" s="16" t="s">
        <v>14180</v>
      </c>
      <c r="J679" s="17" t="s">
        <v>15280</v>
      </c>
      <c r="K679" s="16" t="s">
        <v>16380</v>
      </c>
      <c r="L679" s="18" t="s">
        <v>17480</v>
      </c>
      <c r="M679" s="19">
        <v>1</v>
      </c>
    </row>
    <row r="680" spans="1:13" ht="24.9" customHeight="1" x14ac:dyDescent="0.3">
      <c r="A680" s="12" t="s">
        <v>4618</v>
      </c>
      <c r="B680" s="13" t="s">
        <v>4616</v>
      </c>
      <c r="C680" s="13" t="s">
        <v>80</v>
      </c>
      <c r="D680" s="13">
        <v>1</v>
      </c>
      <c r="E680" s="14">
        <v>0</v>
      </c>
      <c r="F680" s="15">
        <v>59.82</v>
      </c>
      <c r="G680" s="14">
        <v>1.0398483435518499E-6</v>
      </c>
      <c r="H680" s="13">
        <v>2</v>
      </c>
      <c r="I680" s="16" t="s">
        <v>14181</v>
      </c>
      <c r="J680" s="17" t="s">
        <v>15281</v>
      </c>
      <c r="K680" s="16" t="s">
        <v>16381</v>
      </c>
      <c r="L680" s="18" t="s">
        <v>17481</v>
      </c>
      <c r="M680" s="19">
        <v>1</v>
      </c>
    </row>
    <row r="681" spans="1:13" ht="24.9" customHeight="1" x14ac:dyDescent="0.3">
      <c r="A681" s="12" t="s">
        <v>5409</v>
      </c>
      <c r="B681" s="13" t="s">
        <v>5399</v>
      </c>
      <c r="C681" s="13" t="s">
        <v>80</v>
      </c>
      <c r="D681" s="13">
        <v>1</v>
      </c>
      <c r="E681" s="14">
        <v>0</v>
      </c>
      <c r="F681" s="15">
        <v>42.44</v>
      </c>
      <c r="G681" s="14">
        <v>1.08331211733342E-4</v>
      </c>
      <c r="H681" s="13">
        <v>2</v>
      </c>
      <c r="I681" s="16" t="s">
        <v>14182</v>
      </c>
      <c r="J681" s="17" t="s">
        <v>15282</v>
      </c>
      <c r="K681" s="16" t="s">
        <v>16382</v>
      </c>
      <c r="L681" s="18" t="s">
        <v>17482</v>
      </c>
      <c r="M681" s="19">
        <v>1</v>
      </c>
    </row>
    <row r="682" spans="1:13" ht="24.9" customHeight="1" x14ac:dyDescent="0.3">
      <c r="A682" s="12" t="s">
        <v>1026</v>
      </c>
      <c r="B682" s="13" t="s">
        <v>1019</v>
      </c>
      <c r="C682" s="13" t="s">
        <v>142</v>
      </c>
      <c r="D682" s="13">
        <v>1</v>
      </c>
      <c r="E682" s="14">
        <v>0</v>
      </c>
      <c r="F682" s="15">
        <v>29.76</v>
      </c>
      <c r="G682" s="14">
        <v>1.0543140749666401E-3</v>
      </c>
      <c r="H682" s="13">
        <v>2</v>
      </c>
      <c r="I682" s="16" t="s">
        <v>14183</v>
      </c>
      <c r="J682" s="17" t="s">
        <v>15283</v>
      </c>
      <c r="K682" s="16" t="s">
        <v>16383</v>
      </c>
      <c r="L682" s="18" t="s">
        <v>17483</v>
      </c>
      <c r="M682" s="19">
        <v>1</v>
      </c>
    </row>
    <row r="683" spans="1:13" ht="24.9" customHeight="1" x14ac:dyDescent="0.3">
      <c r="A683" s="12" t="s">
        <v>5774</v>
      </c>
      <c r="B683" s="13" t="s">
        <v>5773</v>
      </c>
      <c r="C683" s="13" t="s">
        <v>103</v>
      </c>
      <c r="D683" s="13">
        <v>1</v>
      </c>
      <c r="E683" s="14">
        <v>4.0000000000000001E-3</v>
      </c>
      <c r="F683" s="15">
        <v>33.29</v>
      </c>
      <c r="G683" s="14">
        <v>5.8601672768158195E-4</v>
      </c>
      <c r="H683" s="13">
        <v>2</v>
      </c>
      <c r="I683" s="16" t="s">
        <v>14184</v>
      </c>
      <c r="J683" s="17" t="s">
        <v>15284</v>
      </c>
      <c r="K683" s="16" t="s">
        <v>16384</v>
      </c>
      <c r="L683" s="18" t="s">
        <v>17484</v>
      </c>
      <c r="M683" s="19">
        <v>1</v>
      </c>
    </row>
    <row r="684" spans="1:13" ht="24.9" customHeight="1" x14ac:dyDescent="0.3">
      <c r="A684" s="12" t="s">
        <v>4846</v>
      </c>
      <c r="B684" s="13" t="s">
        <v>4844</v>
      </c>
      <c r="C684" s="13" t="s">
        <v>47</v>
      </c>
      <c r="D684" s="13">
        <v>1</v>
      </c>
      <c r="E684" s="14">
        <v>0</v>
      </c>
      <c r="F684" s="15">
        <v>22</v>
      </c>
      <c r="G684" s="14">
        <v>7.0626880000000001E-3</v>
      </c>
      <c r="H684" s="13">
        <v>2</v>
      </c>
      <c r="I684" s="16" t="s">
        <v>14185</v>
      </c>
      <c r="J684" s="17" t="s">
        <v>15285</v>
      </c>
      <c r="K684" s="16" t="s">
        <v>16385</v>
      </c>
      <c r="L684" s="18">
        <v>17</v>
      </c>
      <c r="M684" s="19">
        <v>1</v>
      </c>
    </row>
    <row r="685" spans="1:13" ht="24.9" customHeight="1" x14ac:dyDescent="0.3">
      <c r="A685" s="12" t="s">
        <v>3784</v>
      </c>
      <c r="B685" s="13" t="s">
        <v>3783</v>
      </c>
      <c r="C685" s="13" t="s">
        <v>219</v>
      </c>
      <c r="D685" s="13">
        <v>1</v>
      </c>
      <c r="E685" s="14">
        <v>0</v>
      </c>
      <c r="F685" s="15">
        <v>24.85</v>
      </c>
      <c r="G685" s="14">
        <v>6.0558028552585097E-3</v>
      </c>
      <c r="H685" s="13">
        <v>3</v>
      </c>
      <c r="I685" s="16" t="s">
        <v>14186</v>
      </c>
      <c r="J685" s="17" t="s">
        <v>15286</v>
      </c>
      <c r="K685" s="16" t="s">
        <v>16386</v>
      </c>
      <c r="L685" s="18" t="s">
        <v>17485</v>
      </c>
      <c r="M685" s="19">
        <v>1</v>
      </c>
    </row>
    <row r="686" spans="1:13" ht="24.9" customHeight="1" x14ac:dyDescent="0.3">
      <c r="A686" s="12" t="s">
        <v>3279</v>
      </c>
      <c r="B686" s="13" t="s">
        <v>3274</v>
      </c>
      <c r="C686" s="13" t="s">
        <v>29</v>
      </c>
      <c r="D686" s="13">
        <v>1</v>
      </c>
      <c r="E686" s="14">
        <v>0</v>
      </c>
      <c r="F686" s="15">
        <v>24.94</v>
      </c>
      <c r="G686" s="14">
        <v>3.1986741774132398E-3</v>
      </c>
      <c r="H686" s="13">
        <v>3</v>
      </c>
      <c r="I686" s="16" t="s">
        <v>14187</v>
      </c>
      <c r="J686" s="17" t="s">
        <v>15287</v>
      </c>
      <c r="K686" s="16" t="s">
        <v>16387</v>
      </c>
      <c r="L686" s="18" t="s">
        <v>17486</v>
      </c>
      <c r="M686" s="19">
        <v>1</v>
      </c>
    </row>
    <row r="687" spans="1:13" ht="24.9" customHeight="1" x14ac:dyDescent="0.3">
      <c r="A687" s="12" t="s">
        <v>3018</v>
      </c>
      <c r="B687" s="13" t="s">
        <v>3013</v>
      </c>
      <c r="C687" s="13" t="s">
        <v>29</v>
      </c>
      <c r="D687" s="13">
        <v>1</v>
      </c>
      <c r="E687" s="14">
        <v>0</v>
      </c>
      <c r="F687" s="15">
        <v>47</v>
      </c>
      <c r="G687" s="14">
        <v>3.5929300000000002E-5</v>
      </c>
      <c r="H687" s="13">
        <v>2</v>
      </c>
      <c r="I687" s="16" t="s">
        <v>14188</v>
      </c>
      <c r="J687" s="17" t="s">
        <v>15288</v>
      </c>
      <c r="K687" s="16" t="s">
        <v>16388</v>
      </c>
      <c r="L687" s="18" t="s">
        <v>17487</v>
      </c>
      <c r="M687" s="19">
        <v>1</v>
      </c>
    </row>
    <row r="688" spans="1:13" ht="24.9" customHeight="1" x14ac:dyDescent="0.3">
      <c r="A688" s="12" t="s">
        <v>5242</v>
      </c>
      <c r="B688" s="13" t="s">
        <v>5241</v>
      </c>
      <c r="C688" s="13" t="s">
        <v>142</v>
      </c>
      <c r="D688" s="13">
        <v>1</v>
      </c>
      <c r="E688" s="14">
        <v>3.0000000000000001E-3</v>
      </c>
      <c r="F688" s="15">
        <v>19.239999999999998</v>
      </c>
      <c r="G688" s="14">
        <v>1.18842014331244E-2</v>
      </c>
      <c r="H688" s="13">
        <v>2</v>
      </c>
      <c r="I688" s="16" t="s">
        <v>14189</v>
      </c>
      <c r="J688" s="17" t="s">
        <v>15289</v>
      </c>
      <c r="K688" s="16" t="s">
        <v>16389</v>
      </c>
      <c r="L688" s="18" t="s">
        <v>17488</v>
      </c>
      <c r="M688" s="19">
        <v>1</v>
      </c>
    </row>
    <row r="689" spans="1:13" ht="24.9" customHeight="1" x14ac:dyDescent="0.3">
      <c r="A689" s="12" t="s">
        <v>2967</v>
      </c>
      <c r="B689" s="13" t="s">
        <v>2949</v>
      </c>
      <c r="C689" s="13" t="s">
        <v>526</v>
      </c>
      <c r="D689" s="13">
        <v>1</v>
      </c>
      <c r="E689" s="14">
        <v>0</v>
      </c>
      <c r="F689" s="15">
        <v>70.25</v>
      </c>
      <c r="G689" s="14">
        <v>1.2272791391716999E-7</v>
      </c>
      <c r="H689" s="13">
        <v>2</v>
      </c>
      <c r="I689" s="16" t="s">
        <v>14190</v>
      </c>
      <c r="J689" s="17" t="s">
        <v>15290</v>
      </c>
      <c r="K689" s="16" t="s">
        <v>16390</v>
      </c>
      <c r="L689" s="18" t="s">
        <v>17489</v>
      </c>
      <c r="M689" s="19">
        <v>1</v>
      </c>
    </row>
    <row r="690" spans="1:13" ht="24.9" customHeight="1" x14ac:dyDescent="0.3">
      <c r="A690" s="12" t="s">
        <v>683</v>
      </c>
      <c r="B690" s="13" t="s">
        <v>674</v>
      </c>
      <c r="C690" s="13" t="s">
        <v>304</v>
      </c>
      <c r="D690" s="13">
        <v>1</v>
      </c>
      <c r="E690" s="14">
        <v>0</v>
      </c>
      <c r="F690" s="15">
        <v>43.69</v>
      </c>
      <c r="G690" s="14">
        <v>6.6272247353495899E-5</v>
      </c>
      <c r="H690" s="13">
        <v>2</v>
      </c>
      <c r="I690" s="16" t="s">
        <v>14191</v>
      </c>
      <c r="J690" s="17" t="s">
        <v>15291</v>
      </c>
      <c r="K690" s="16" t="s">
        <v>16391</v>
      </c>
      <c r="L690" s="18" t="s">
        <v>17490</v>
      </c>
      <c r="M690" s="19">
        <v>1</v>
      </c>
    </row>
    <row r="691" spans="1:13" ht="24.9" customHeight="1" x14ac:dyDescent="0.3">
      <c r="A691" s="12" t="s">
        <v>190</v>
      </c>
      <c r="B691" s="13" t="s">
        <v>189</v>
      </c>
      <c r="C691" s="13" t="s">
        <v>80</v>
      </c>
      <c r="D691" s="13">
        <v>1</v>
      </c>
      <c r="E691" s="14">
        <v>0</v>
      </c>
      <c r="F691" s="15">
        <v>32.21</v>
      </c>
      <c r="G691" s="14">
        <v>6.31232424357442E-4</v>
      </c>
      <c r="H691" s="13">
        <v>2</v>
      </c>
      <c r="I691" s="16" t="s">
        <v>14192</v>
      </c>
      <c r="J691" s="17" t="s">
        <v>15292</v>
      </c>
      <c r="K691" s="16" t="s">
        <v>16392</v>
      </c>
      <c r="L691" s="18" t="s">
        <v>17491</v>
      </c>
      <c r="M691" s="19">
        <v>1</v>
      </c>
    </row>
    <row r="692" spans="1:13" ht="24.9" customHeight="1" x14ac:dyDescent="0.3">
      <c r="A692" s="12" t="s">
        <v>5650</v>
      </c>
      <c r="B692" s="13" t="s">
        <v>5648</v>
      </c>
      <c r="C692" s="13" t="s">
        <v>29</v>
      </c>
      <c r="D692" s="13">
        <v>1</v>
      </c>
      <c r="E692" s="14">
        <v>4.0000000000000001E-3</v>
      </c>
      <c r="F692" s="15">
        <v>17.829999999999998</v>
      </c>
      <c r="G692" s="14">
        <v>2.3898354677119898E-2</v>
      </c>
      <c r="H692" s="13">
        <v>2</v>
      </c>
      <c r="I692" s="16" t="s">
        <v>14193</v>
      </c>
      <c r="J692" s="17" t="s">
        <v>15293</v>
      </c>
      <c r="K692" s="16" t="s">
        <v>16393</v>
      </c>
      <c r="L692" s="18" t="s">
        <v>17492</v>
      </c>
      <c r="M692" s="19">
        <v>1</v>
      </c>
    </row>
    <row r="693" spans="1:13" ht="24.9" customHeight="1" x14ac:dyDescent="0.3">
      <c r="A693" s="12" t="s">
        <v>2332</v>
      </c>
      <c r="B693" s="13" t="s">
        <v>2331</v>
      </c>
      <c r="C693" s="13" t="s">
        <v>2336</v>
      </c>
      <c r="D693" s="13">
        <v>1</v>
      </c>
      <c r="E693" s="14">
        <v>1E-3</v>
      </c>
      <c r="F693" s="15">
        <v>39.51</v>
      </c>
      <c r="G693" s="14">
        <v>1.11678611141527E-4</v>
      </c>
      <c r="H693" s="13">
        <v>2</v>
      </c>
      <c r="I693" s="16" t="s">
        <v>14194</v>
      </c>
      <c r="J693" s="17" t="s">
        <v>15294</v>
      </c>
      <c r="K693" s="16" t="s">
        <v>16394</v>
      </c>
      <c r="L693" s="18" t="s">
        <v>17493</v>
      </c>
      <c r="M693" s="19">
        <v>1</v>
      </c>
    </row>
    <row r="694" spans="1:13" ht="24.9" customHeight="1" x14ac:dyDescent="0.3">
      <c r="A694" s="12" t="s">
        <v>4687</v>
      </c>
      <c r="B694" s="13" t="s">
        <v>4686</v>
      </c>
      <c r="C694" s="13" t="s">
        <v>4691</v>
      </c>
      <c r="D694" s="13">
        <v>1</v>
      </c>
      <c r="E694" s="14">
        <v>0</v>
      </c>
      <c r="F694" s="15">
        <v>49</v>
      </c>
      <c r="G694" s="14">
        <v>1.3771099999999999E-5</v>
      </c>
      <c r="H694" s="13">
        <v>2</v>
      </c>
      <c r="I694" s="16" t="s">
        <v>14195</v>
      </c>
      <c r="J694" s="17" t="s">
        <v>15295</v>
      </c>
      <c r="K694" s="16" t="s">
        <v>16395</v>
      </c>
      <c r="L694" s="18" t="s">
        <v>17494</v>
      </c>
      <c r="M694" s="19">
        <v>1</v>
      </c>
    </row>
    <row r="695" spans="1:13" ht="24.9" customHeight="1" x14ac:dyDescent="0.3">
      <c r="A695" s="12" t="s">
        <v>377</v>
      </c>
      <c r="B695" s="13" t="s">
        <v>375</v>
      </c>
      <c r="C695" s="13" t="s">
        <v>304</v>
      </c>
      <c r="D695" s="13">
        <v>1</v>
      </c>
      <c r="E695" s="14">
        <v>2E-3</v>
      </c>
      <c r="F695" s="15">
        <v>28.37</v>
      </c>
      <c r="G695" s="14">
        <v>1.8193238507274599E-3</v>
      </c>
      <c r="H695" s="13">
        <v>2</v>
      </c>
      <c r="I695" s="16" t="s">
        <v>14196</v>
      </c>
      <c r="J695" s="17" t="s">
        <v>15296</v>
      </c>
      <c r="K695" s="16" t="s">
        <v>16396</v>
      </c>
      <c r="L695" s="18" t="s">
        <v>17495</v>
      </c>
      <c r="M695" s="19">
        <v>1</v>
      </c>
    </row>
    <row r="696" spans="1:13" ht="24.9" customHeight="1" x14ac:dyDescent="0.3">
      <c r="A696" s="12" t="s">
        <v>4100</v>
      </c>
      <c r="B696" s="13" t="s">
        <v>4095</v>
      </c>
      <c r="C696" s="13" t="s">
        <v>103</v>
      </c>
      <c r="D696" s="13">
        <v>1</v>
      </c>
      <c r="E696" s="14">
        <v>0</v>
      </c>
      <c r="F696" s="15">
        <v>45.05</v>
      </c>
      <c r="G696" s="14">
        <v>3.5949912721925502E-5</v>
      </c>
      <c r="H696" s="13">
        <v>2</v>
      </c>
      <c r="I696" s="16" t="s">
        <v>14197</v>
      </c>
      <c r="J696" s="17" t="s">
        <v>15297</v>
      </c>
      <c r="K696" s="16" t="s">
        <v>16397</v>
      </c>
      <c r="L696" s="18" t="s">
        <v>17496</v>
      </c>
      <c r="M696" s="19">
        <v>1</v>
      </c>
    </row>
    <row r="697" spans="1:13" ht="24.9" customHeight="1" x14ac:dyDescent="0.3">
      <c r="A697" s="12" t="s">
        <v>4166</v>
      </c>
      <c r="B697" s="13" t="s">
        <v>4159</v>
      </c>
      <c r="C697" s="13" t="s">
        <v>425</v>
      </c>
      <c r="D697" s="13">
        <v>1</v>
      </c>
      <c r="E697" s="14">
        <v>0.03</v>
      </c>
      <c r="F697" s="15">
        <v>15.01</v>
      </c>
      <c r="G697" s="14">
        <v>3.1475309142859897E-2</v>
      </c>
      <c r="H697" s="13">
        <v>2</v>
      </c>
      <c r="I697" s="16" t="s">
        <v>14198</v>
      </c>
      <c r="J697" s="17" t="s">
        <v>15298</v>
      </c>
      <c r="K697" s="16" t="s">
        <v>16398</v>
      </c>
      <c r="L697" s="18" t="s">
        <v>17497</v>
      </c>
      <c r="M697" s="19">
        <v>1</v>
      </c>
    </row>
    <row r="698" spans="1:13" ht="24.9" customHeight="1" x14ac:dyDescent="0.3">
      <c r="A698" s="12" t="s">
        <v>4996</v>
      </c>
      <c r="B698" s="13" t="s">
        <v>4994</v>
      </c>
      <c r="C698" s="13" t="s">
        <v>5000</v>
      </c>
      <c r="D698" s="13">
        <v>1</v>
      </c>
      <c r="E698" s="14">
        <v>1E-3</v>
      </c>
      <c r="F698" s="15">
        <v>24.43</v>
      </c>
      <c r="G698" s="14">
        <v>3.5972448900185002E-3</v>
      </c>
      <c r="H698" s="13">
        <v>3</v>
      </c>
      <c r="I698" s="16" t="s">
        <v>14199</v>
      </c>
      <c r="J698" s="17" t="s">
        <v>15299</v>
      </c>
      <c r="K698" s="16" t="s">
        <v>16399</v>
      </c>
      <c r="L698" s="18" t="s">
        <v>17498</v>
      </c>
      <c r="M698" s="19">
        <v>1</v>
      </c>
    </row>
    <row r="699" spans="1:13" ht="24.9" customHeight="1" x14ac:dyDescent="0.3">
      <c r="A699" s="12" t="s">
        <v>714</v>
      </c>
      <c r="B699" s="13" t="s">
        <v>712</v>
      </c>
      <c r="C699" s="13" t="s">
        <v>103</v>
      </c>
      <c r="D699" s="13">
        <v>1</v>
      </c>
      <c r="E699" s="14">
        <v>0</v>
      </c>
      <c r="F699" s="15">
        <v>26.26</v>
      </c>
      <c r="G699" s="14">
        <v>3.07569560673149E-3</v>
      </c>
      <c r="H699" s="13">
        <v>2</v>
      </c>
      <c r="I699" s="16" t="s">
        <v>14200</v>
      </c>
      <c r="J699" s="17" t="s">
        <v>15300</v>
      </c>
      <c r="K699" s="16" t="s">
        <v>16400</v>
      </c>
      <c r="L699" s="18" t="s">
        <v>17499</v>
      </c>
      <c r="M699" s="19">
        <v>1</v>
      </c>
    </row>
    <row r="700" spans="1:13" ht="24.9" customHeight="1" x14ac:dyDescent="0.3">
      <c r="A700" s="12" t="s">
        <v>3704</v>
      </c>
      <c r="B700" s="13" t="s">
        <v>3702</v>
      </c>
      <c r="C700" s="13" t="s">
        <v>425</v>
      </c>
      <c r="D700" s="13">
        <v>1</v>
      </c>
      <c r="E700" s="14">
        <v>0</v>
      </c>
      <c r="F700" s="15">
        <v>32.49</v>
      </c>
      <c r="G700" s="14">
        <v>5.6230248698346298E-4</v>
      </c>
      <c r="H700" s="13">
        <v>2</v>
      </c>
      <c r="I700" s="16" t="s">
        <v>14201</v>
      </c>
      <c r="J700" s="17" t="s">
        <v>15301</v>
      </c>
      <c r="K700" s="16" t="s">
        <v>16401</v>
      </c>
      <c r="L700" s="18" t="s">
        <v>17500</v>
      </c>
      <c r="M700" s="19">
        <v>1</v>
      </c>
    </row>
    <row r="701" spans="1:13" ht="24.9" customHeight="1" x14ac:dyDescent="0.3">
      <c r="A701" s="12" t="s">
        <v>6598</v>
      </c>
      <c r="B701" s="13" t="s">
        <v>6596</v>
      </c>
      <c r="C701" s="13" t="s">
        <v>80</v>
      </c>
      <c r="D701" s="13">
        <v>1</v>
      </c>
      <c r="E701" s="14">
        <v>0</v>
      </c>
      <c r="F701" s="15">
        <v>36.270000000000003</v>
      </c>
      <c r="G701" s="14">
        <v>2.3548866319847599E-4</v>
      </c>
      <c r="H701" s="13">
        <v>2</v>
      </c>
      <c r="I701" s="16" t="s">
        <v>14202</v>
      </c>
      <c r="J701" s="17" t="s">
        <v>15302</v>
      </c>
      <c r="K701" s="16" t="s">
        <v>16402</v>
      </c>
      <c r="L701" s="18" t="s">
        <v>17501</v>
      </c>
      <c r="M701" s="19">
        <v>1</v>
      </c>
    </row>
    <row r="702" spans="1:13" ht="24.9" customHeight="1" x14ac:dyDescent="0.3">
      <c r="A702" s="12" t="s">
        <v>6653</v>
      </c>
      <c r="B702" s="13" t="s">
        <v>6646</v>
      </c>
      <c r="C702" s="13" t="s">
        <v>80</v>
      </c>
      <c r="D702" s="13">
        <v>1</v>
      </c>
      <c r="E702" s="14">
        <v>0</v>
      </c>
      <c r="F702" s="15">
        <v>37.83</v>
      </c>
      <c r="G702" s="14">
        <v>1.64425815437992E-4</v>
      </c>
      <c r="H702" s="13">
        <v>2</v>
      </c>
      <c r="I702" s="16" t="s">
        <v>14203</v>
      </c>
      <c r="J702" s="17" t="s">
        <v>15303</v>
      </c>
      <c r="K702" s="16" t="s">
        <v>16403</v>
      </c>
      <c r="L702" s="18" t="s">
        <v>17502</v>
      </c>
      <c r="M702" s="19">
        <v>1</v>
      </c>
    </row>
    <row r="703" spans="1:13" ht="24.9" customHeight="1" x14ac:dyDescent="0.3">
      <c r="A703" s="12" t="s">
        <v>6779</v>
      </c>
      <c r="B703" s="13" t="s">
        <v>6777</v>
      </c>
      <c r="C703" s="13" t="s">
        <v>47</v>
      </c>
      <c r="D703" s="13">
        <v>1</v>
      </c>
      <c r="E703" s="14">
        <v>0</v>
      </c>
      <c r="F703" s="15">
        <v>26.65</v>
      </c>
      <c r="G703" s="14">
        <v>3.2440777855905299E-3</v>
      </c>
      <c r="H703" s="13">
        <v>2</v>
      </c>
      <c r="I703" s="16" t="s">
        <v>14204</v>
      </c>
      <c r="J703" s="17" t="s">
        <v>15304</v>
      </c>
      <c r="K703" s="16" t="s">
        <v>16404</v>
      </c>
      <c r="L703" s="18" t="s">
        <v>17503</v>
      </c>
      <c r="M703" s="19">
        <v>1</v>
      </c>
    </row>
    <row r="704" spans="1:13" ht="24.9" customHeight="1" x14ac:dyDescent="0.3">
      <c r="A704" s="12" t="s">
        <v>3935</v>
      </c>
      <c r="B704" s="13" t="s">
        <v>3929</v>
      </c>
      <c r="C704" s="13" t="s">
        <v>80</v>
      </c>
      <c r="D704" s="13">
        <v>1</v>
      </c>
      <c r="E704" s="14">
        <v>0</v>
      </c>
      <c r="F704" s="15">
        <v>45.66</v>
      </c>
      <c r="G704" s="14">
        <v>5.97616639144599E-5</v>
      </c>
      <c r="H704" s="13">
        <v>2</v>
      </c>
      <c r="I704" s="16" t="s">
        <v>14205</v>
      </c>
      <c r="J704" s="17" t="s">
        <v>15305</v>
      </c>
      <c r="K704" s="16" t="s">
        <v>16405</v>
      </c>
      <c r="L704" s="18" t="s">
        <v>17504</v>
      </c>
      <c r="M704" s="19">
        <v>1</v>
      </c>
    </row>
    <row r="705" spans="1:13" ht="24.9" customHeight="1" x14ac:dyDescent="0.3">
      <c r="A705" s="12" t="s">
        <v>5025</v>
      </c>
      <c r="B705" s="13" t="s">
        <v>5024</v>
      </c>
      <c r="C705" s="13" t="s">
        <v>319</v>
      </c>
      <c r="D705" s="13">
        <v>1</v>
      </c>
      <c r="E705" s="14">
        <v>0</v>
      </c>
      <c r="F705" s="15">
        <v>32.75</v>
      </c>
      <c r="G705" s="14">
        <v>5.2962686258864401E-4</v>
      </c>
      <c r="H705" s="13">
        <v>2</v>
      </c>
      <c r="I705" s="16" t="s">
        <v>14206</v>
      </c>
      <c r="J705" s="17" t="s">
        <v>15306</v>
      </c>
      <c r="K705" s="16" t="s">
        <v>16406</v>
      </c>
      <c r="L705" s="18" t="s">
        <v>17505</v>
      </c>
      <c r="M705" s="19">
        <v>1</v>
      </c>
    </row>
    <row r="706" spans="1:13" ht="24.9" customHeight="1" x14ac:dyDescent="0.3">
      <c r="A706" s="12" t="s">
        <v>3324</v>
      </c>
      <c r="B706" s="13" t="s">
        <v>3314</v>
      </c>
      <c r="C706" s="13" t="s">
        <v>319</v>
      </c>
      <c r="D706" s="13">
        <v>1</v>
      </c>
      <c r="E706" s="14">
        <v>0</v>
      </c>
      <c r="F706" s="15">
        <v>59.42</v>
      </c>
      <c r="G706" s="14">
        <v>1.37145400174773E-6</v>
      </c>
      <c r="H706" s="13">
        <v>2</v>
      </c>
      <c r="I706" s="16" t="s">
        <v>14207</v>
      </c>
      <c r="J706" s="17" t="s">
        <v>15307</v>
      </c>
      <c r="K706" s="16" t="s">
        <v>16407</v>
      </c>
      <c r="L706" s="18" t="s">
        <v>17506</v>
      </c>
      <c r="M706" s="19">
        <v>1</v>
      </c>
    </row>
    <row r="707" spans="1:13" ht="24.9" customHeight="1" x14ac:dyDescent="0.3">
      <c r="A707" s="12" t="s">
        <v>5681</v>
      </c>
      <c r="B707" s="13" t="s">
        <v>5672</v>
      </c>
      <c r="C707" s="13" t="s">
        <v>319</v>
      </c>
      <c r="D707" s="13">
        <v>1</v>
      </c>
      <c r="E707" s="14">
        <v>0</v>
      </c>
      <c r="F707" s="15">
        <v>40.33</v>
      </c>
      <c r="G707" s="14">
        <v>1.15853727922419E-4</v>
      </c>
      <c r="H707" s="13">
        <v>2</v>
      </c>
      <c r="I707" s="16" t="s">
        <v>14208</v>
      </c>
      <c r="J707" s="17" t="s">
        <v>15308</v>
      </c>
      <c r="K707" s="16" t="s">
        <v>16408</v>
      </c>
      <c r="L707" s="18" t="s">
        <v>17507</v>
      </c>
      <c r="M707" s="19">
        <v>1</v>
      </c>
    </row>
    <row r="708" spans="1:13" ht="24.9" customHeight="1" x14ac:dyDescent="0.3">
      <c r="A708" s="12" t="s">
        <v>5142</v>
      </c>
      <c r="B708" s="13" t="s">
        <v>5141</v>
      </c>
      <c r="C708" s="13" t="s">
        <v>47</v>
      </c>
      <c r="D708" s="13">
        <v>1</v>
      </c>
      <c r="E708" s="14">
        <v>1E-3</v>
      </c>
      <c r="F708" s="15">
        <v>22.15</v>
      </c>
      <c r="G708" s="14">
        <v>6.0953689724016899E-3</v>
      </c>
      <c r="H708" s="13">
        <v>2</v>
      </c>
      <c r="I708" s="16" t="s">
        <v>14209</v>
      </c>
      <c r="J708" s="17" t="s">
        <v>15309</v>
      </c>
      <c r="K708" s="16" t="s">
        <v>16409</v>
      </c>
      <c r="L708" s="18" t="s">
        <v>17508</v>
      </c>
      <c r="M708" s="19">
        <v>1</v>
      </c>
    </row>
    <row r="709" spans="1:13" ht="24.9" customHeight="1" x14ac:dyDescent="0.3">
      <c r="A709" s="12" t="s">
        <v>4628</v>
      </c>
      <c r="B709" s="13" t="s">
        <v>4622</v>
      </c>
      <c r="C709" s="13" t="s">
        <v>244</v>
      </c>
      <c r="D709" s="13">
        <v>1</v>
      </c>
      <c r="E709" s="14">
        <v>0</v>
      </c>
      <c r="F709" s="15">
        <v>33.270000000000003</v>
      </c>
      <c r="G709" s="14">
        <v>5.1807505903664797E-4</v>
      </c>
      <c r="H709" s="13">
        <v>2</v>
      </c>
      <c r="I709" s="16" t="s">
        <v>14210</v>
      </c>
      <c r="J709" s="17" t="s">
        <v>15310</v>
      </c>
      <c r="K709" s="16" t="s">
        <v>16410</v>
      </c>
      <c r="L709" s="18" t="s">
        <v>17509</v>
      </c>
      <c r="M709" s="19">
        <v>1</v>
      </c>
    </row>
    <row r="710" spans="1:13" ht="24.9" customHeight="1" x14ac:dyDescent="0.3">
      <c r="A710" s="12" t="s">
        <v>5812</v>
      </c>
      <c r="B710" s="13" t="s">
        <v>5807</v>
      </c>
      <c r="C710" s="13" t="s">
        <v>425</v>
      </c>
      <c r="D710" s="13">
        <v>1</v>
      </c>
      <c r="E710" s="14">
        <v>0</v>
      </c>
      <c r="F710" s="15">
        <v>27</v>
      </c>
      <c r="G710" s="14">
        <v>2.0653799999999999E-3</v>
      </c>
      <c r="H710" s="13">
        <v>2</v>
      </c>
      <c r="I710" s="16" t="s">
        <v>14211</v>
      </c>
      <c r="J710" s="17" t="s">
        <v>15311</v>
      </c>
      <c r="K710" s="16" t="s">
        <v>16411</v>
      </c>
      <c r="L710" s="18" t="s">
        <v>17510</v>
      </c>
      <c r="M710" s="19">
        <v>1</v>
      </c>
    </row>
    <row r="711" spans="1:13" ht="24.9" customHeight="1" x14ac:dyDescent="0.3">
      <c r="A711" s="12" t="s">
        <v>4161</v>
      </c>
      <c r="B711" s="13" t="s">
        <v>4159</v>
      </c>
      <c r="C711" s="13" t="s">
        <v>425</v>
      </c>
      <c r="D711" s="13">
        <v>1</v>
      </c>
      <c r="E711" s="14">
        <v>2E-3</v>
      </c>
      <c r="F711" s="15">
        <v>20.65</v>
      </c>
      <c r="G711" s="14">
        <v>1.54978875393228E-2</v>
      </c>
      <c r="H711" s="13">
        <v>2</v>
      </c>
      <c r="I711" s="16" t="s">
        <v>14212</v>
      </c>
      <c r="J711" s="17" t="s">
        <v>15312</v>
      </c>
      <c r="K711" s="16" t="s">
        <v>16412</v>
      </c>
      <c r="L711" s="18" t="s">
        <v>17511</v>
      </c>
      <c r="M711" s="19">
        <v>1</v>
      </c>
    </row>
    <row r="712" spans="1:13" ht="24.9" customHeight="1" x14ac:dyDescent="0.3">
      <c r="A712" s="12" t="s">
        <v>5827</v>
      </c>
      <c r="B712" s="13" t="s">
        <v>5818</v>
      </c>
      <c r="C712" s="13" t="s">
        <v>304</v>
      </c>
      <c r="D712" s="13">
        <v>1</v>
      </c>
      <c r="E712" s="14">
        <v>0</v>
      </c>
      <c r="F712" s="15">
        <v>50.04</v>
      </c>
      <c r="G712" s="14">
        <v>1.98166388978553E-5</v>
      </c>
      <c r="H712" s="13">
        <v>2</v>
      </c>
      <c r="I712" s="16" t="s">
        <v>14213</v>
      </c>
      <c r="J712" s="17" t="s">
        <v>15313</v>
      </c>
      <c r="K712" s="16" t="s">
        <v>16413</v>
      </c>
      <c r="L712" s="18" t="s">
        <v>17512</v>
      </c>
      <c r="M712" s="19">
        <v>1</v>
      </c>
    </row>
    <row r="713" spans="1:13" ht="24.9" customHeight="1" x14ac:dyDescent="0.3">
      <c r="A713" s="12" t="s">
        <v>893</v>
      </c>
      <c r="B713" s="13" t="s">
        <v>874</v>
      </c>
      <c r="C713" s="13" t="s">
        <v>142</v>
      </c>
      <c r="D713" s="13">
        <v>1</v>
      </c>
      <c r="E713" s="14">
        <v>0</v>
      </c>
      <c r="F713" s="15">
        <v>59.85</v>
      </c>
      <c r="G713" s="14">
        <v>1.0326900779052601E-6</v>
      </c>
      <c r="H713" s="13">
        <v>2</v>
      </c>
      <c r="I713" s="16" t="s">
        <v>14214</v>
      </c>
      <c r="J713" s="17" t="s">
        <v>15314</v>
      </c>
      <c r="K713" s="16" t="s">
        <v>16414</v>
      </c>
      <c r="L713" s="18" t="s">
        <v>17513</v>
      </c>
      <c r="M713" s="19">
        <v>1</v>
      </c>
    </row>
    <row r="714" spans="1:13" ht="24.9" customHeight="1" x14ac:dyDescent="0.3">
      <c r="A714" s="12" t="s">
        <v>4696</v>
      </c>
      <c r="B714" s="13" t="s">
        <v>4692</v>
      </c>
      <c r="C714" s="13" t="s">
        <v>526</v>
      </c>
      <c r="D714" s="13">
        <v>1</v>
      </c>
      <c r="E714" s="14">
        <v>0</v>
      </c>
      <c r="F714" s="15">
        <v>63.45</v>
      </c>
      <c r="G714" s="14">
        <v>6.5519111934363699E-7</v>
      </c>
      <c r="H714" s="13">
        <v>2</v>
      </c>
      <c r="I714" s="16" t="s">
        <v>14215</v>
      </c>
      <c r="J714" s="17" t="s">
        <v>15315</v>
      </c>
      <c r="K714" s="16" t="s">
        <v>16415</v>
      </c>
      <c r="L714" s="18" t="s">
        <v>17514</v>
      </c>
      <c r="M714" s="19">
        <v>1</v>
      </c>
    </row>
    <row r="715" spans="1:13" ht="24.9" customHeight="1" x14ac:dyDescent="0.3">
      <c r="A715" s="12" t="s">
        <v>2397</v>
      </c>
      <c r="B715" s="13" t="s">
        <v>2383</v>
      </c>
      <c r="C715" s="13" t="s">
        <v>80</v>
      </c>
      <c r="D715" s="13">
        <v>1</v>
      </c>
      <c r="E715" s="14">
        <v>0</v>
      </c>
      <c r="F715" s="15">
        <v>41.54</v>
      </c>
      <c r="G715" s="14">
        <v>6.9979366128630901E-5</v>
      </c>
      <c r="H715" s="13">
        <v>2</v>
      </c>
      <c r="I715" s="16" t="s">
        <v>14216</v>
      </c>
      <c r="J715" s="17" t="s">
        <v>15316</v>
      </c>
      <c r="K715" s="16" t="s">
        <v>16416</v>
      </c>
      <c r="L715" s="18" t="s">
        <v>17515</v>
      </c>
      <c r="M715" s="19">
        <v>1</v>
      </c>
    </row>
    <row r="716" spans="1:13" ht="24.9" customHeight="1" x14ac:dyDescent="0.3">
      <c r="A716" s="12" t="s">
        <v>2395</v>
      </c>
      <c r="B716" s="13" t="s">
        <v>2383</v>
      </c>
      <c r="C716" s="13" t="s">
        <v>425</v>
      </c>
      <c r="D716" s="13">
        <v>1</v>
      </c>
      <c r="E716" s="14">
        <v>7.0000000000000001E-3</v>
      </c>
      <c r="F716" s="15">
        <v>27.55</v>
      </c>
      <c r="G716" s="14">
        <v>2.9005739630318401E-3</v>
      </c>
      <c r="H716" s="13">
        <v>2</v>
      </c>
      <c r="I716" s="16" t="s">
        <v>14217</v>
      </c>
      <c r="J716" s="17" t="s">
        <v>15317</v>
      </c>
      <c r="K716" s="16" t="s">
        <v>16417</v>
      </c>
      <c r="L716" s="18" t="s">
        <v>17516</v>
      </c>
      <c r="M716" s="19">
        <v>1</v>
      </c>
    </row>
    <row r="717" spans="1:13" ht="24.9" customHeight="1" x14ac:dyDescent="0.3">
      <c r="A717" s="12" t="s">
        <v>2013</v>
      </c>
      <c r="B717" s="13" t="s">
        <v>2002</v>
      </c>
      <c r="C717" s="13" t="s">
        <v>29</v>
      </c>
      <c r="D717" s="13">
        <v>1</v>
      </c>
      <c r="E717" s="14">
        <v>3.2000000000000001E-2</v>
      </c>
      <c r="F717" s="15">
        <v>15.44</v>
      </c>
      <c r="G717" s="14">
        <v>4.5721448693999203E-2</v>
      </c>
      <c r="H717" s="13">
        <v>2</v>
      </c>
      <c r="I717" s="16" t="s">
        <v>14218</v>
      </c>
      <c r="J717" s="17" t="s">
        <v>15318</v>
      </c>
      <c r="K717" s="16" t="s">
        <v>16418</v>
      </c>
      <c r="L717" s="18" t="s">
        <v>17517</v>
      </c>
      <c r="M717" s="19">
        <v>1</v>
      </c>
    </row>
    <row r="718" spans="1:13" ht="24.9" customHeight="1" x14ac:dyDescent="0.3">
      <c r="A718" s="12" t="s">
        <v>1477</v>
      </c>
      <c r="B718" s="13" t="s">
        <v>1476</v>
      </c>
      <c r="C718" s="13" t="s">
        <v>80</v>
      </c>
      <c r="D718" s="13">
        <v>1</v>
      </c>
      <c r="E718" s="14">
        <v>0</v>
      </c>
      <c r="F718" s="15">
        <v>37.6</v>
      </c>
      <c r="G718" s="14">
        <v>2.43292116024913E-4</v>
      </c>
      <c r="H718" s="13">
        <v>2</v>
      </c>
      <c r="I718" s="16" t="s">
        <v>14219</v>
      </c>
      <c r="J718" s="17" t="s">
        <v>15319</v>
      </c>
      <c r="K718" s="16" t="s">
        <v>16419</v>
      </c>
      <c r="L718" s="18" t="s">
        <v>17518</v>
      </c>
      <c r="M718" s="19">
        <v>1</v>
      </c>
    </row>
    <row r="719" spans="1:13" ht="24.9" customHeight="1" x14ac:dyDescent="0.3">
      <c r="A719" s="12" t="s">
        <v>3236</v>
      </c>
      <c r="B719" s="13" t="s">
        <v>3234</v>
      </c>
      <c r="C719" s="13" t="s">
        <v>3240</v>
      </c>
      <c r="D719" s="13">
        <v>1</v>
      </c>
      <c r="E719" s="14">
        <v>1E-3</v>
      </c>
      <c r="F719" s="15">
        <v>23.56</v>
      </c>
      <c r="G719" s="14">
        <v>4.3951125841544198E-3</v>
      </c>
      <c r="H719" s="13">
        <v>2</v>
      </c>
      <c r="I719" s="16" t="s">
        <v>14220</v>
      </c>
      <c r="J719" s="17" t="s">
        <v>15320</v>
      </c>
      <c r="K719" s="16" t="s">
        <v>16420</v>
      </c>
      <c r="L719" s="18" t="s">
        <v>17519</v>
      </c>
      <c r="M719" s="19">
        <v>1</v>
      </c>
    </row>
    <row r="720" spans="1:13" ht="24.9" customHeight="1" x14ac:dyDescent="0.3">
      <c r="A720" s="12" t="s">
        <v>5423</v>
      </c>
      <c r="B720" s="13" t="s">
        <v>5421</v>
      </c>
      <c r="C720" s="13" t="s">
        <v>5428</v>
      </c>
      <c r="D720" s="13">
        <v>1</v>
      </c>
      <c r="E720" s="14">
        <v>4.1000000000000002E-2</v>
      </c>
      <c r="F720" s="15">
        <v>16.07</v>
      </c>
      <c r="G720" s="14">
        <v>2.4658690197746799E-2</v>
      </c>
      <c r="H720" s="13">
        <v>2</v>
      </c>
      <c r="I720" s="16" t="s">
        <v>14221</v>
      </c>
      <c r="J720" s="17" t="s">
        <v>15321</v>
      </c>
      <c r="K720" s="16" t="s">
        <v>16421</v>
      </c>
      <c r="L720" s="18" t="s">
        <v>17520</v>
      </c>
      <c r="M720" s="19">
        <v>2</v>
      </c>
    </row>
    <row r="721" spans="1:13" ht="24.9" customHeight="1" x14ac:dyDescent="0.3">
      <c r="A721" s="12" t="s">
        <v>1521</v>
      </c>
      <c r="B721" s="13" t="s">
        <v>1513</v>
      </c>
      <c r="C721" s="13" t="s">
        <v>47</v>
      </c>
      <c r="D721" s="13">
        <v>1</v>
      </c>
      <c r="E721" s="14">
        <v>0</v>
      </c>
      <c r="F721" s="15">
        <v>18.87</v>
      </c>
      <c r="G721" s="14">
        <v>1.36203823453315E-2</v>
      </c>
      <c r="H721" s="13">
        <v>2</v>
      </c>
      <c r="I721" s="16" t="s">
        <v>14222</v>
      </c>
      <c r="J721" s="17" t="s">
        <v>15322</v>
      </c>
      <c r="K721" s="16" t="s">
        <v>16422</v>
      </c>
      <c r="L721" s="18" t="s">
        <v>17521</v>
      </c>
      <c r="M721" s="19">
        <v>1</v>
      </c>
    </row>
    <row r="722" spans="1:13" ht="24.9" customHeight="1" x14ac:dyDescent="0.3">
      <c r="A722" s="12" t="s">
        <v>3876</v>
      </c>
      <c r="B722" s="13" t="s">
        <v>3870</v>
      </c>
      <c r="C722" s="13" t="s">
        <v>47</v>
      </c>
      <c r="D722" s="13">
        <v>1</v>
      </c>
      <c r="E722" s="14">
        <v>0</v>
      </c>
      <c r="F722" s="15">
        <v>49.4</v>
      </c>
      <c r="G722" s="14">
        <v>1.14543382638389E-5</v>
      </c>
      <c r="H722" s="13">
        <v>2</v>
      </c>
      <c r="I722" s="16" t="s">
        <v>14223</v>
      </c>
      <c r="J722" s="17" t="s">
        <v>15323</v>
      </c>
      <c r="K722" s="16" t="s">
        <v>16423</v>
      </c>
      <c r="L722" s="18" t="s">
        <v>17522</v>
      </c>
      <c r="M722" s="19">
        <v>1</v>
      </c>
    </row>
    <row r="723" spans="1:13" ht="24.9" customHeight="1" x14ac:dyDescent="0.3">
      <c r="A723" s="12" t="s">
        <v>565</v>
      </c>
      <c r="B723" s="13" t="s">
        <v>558</v>
      </c>
      <c r="C723" s="13" t="s">
        <v>47</v>
      </c>
      <c r="D723" s="13">
        <v>1</v>
      </c>
      <c r="E723" s="14">
        <v>4.0000000000000001E-3</v>
      </c>
      <c r="F723" s="15">
        <v>27.97</v>
      </c>
      <c r="G723" s="14">
        <v>1.59209876086306E-3</v>
      </c>
      <c r="H723" s="13">
        <v>2</v>
      </c>
      <c r="I723" s="16" t="s">
        <v>14224</v>
      </c>
      <c r="J723" s="17" t="s">
        <v>15324</v>
      </c>
      <c r="K723" s="16" t="s">
        <v>16424</v>
      </c>
      <c r="L723" s="18" t="s">
        <v>17523</v>
      </c>
      <c r="M723" s="19">
        <v>1</v>
      </c>
    </row>
    <row r="724" spans="1:13" ht="24.9" customHeight="1" x14ac:dyDescent="0.3">
      <c r="A724" s="12" t="s">
        <v>891</v>
      </c>
      <c r="B724" s="13" t="s">
        <v>874</v>
      </c>
      <c r="C724" s="13" t="s">
        <v>103</v>
      </c>
      <c r="D724" s="13">
        <v>1</v>
      </c>
      <c r="E724" s="14">
        <v>0</v>
      </c>
      <c r="F724" s="15">
        <v>48.08</v>
      </c>
      <c r="G724" s="14">
        <v>2.87853641846939E-5</v>
      </c>
      <c r="H724" s="13">
        <v>2</v>
      </c>
      <c r="I724" s="16" t="s">
        <v>14225</v>
      </c>
      <c r="J724" s="17" t="s">
        <v>15325</v>
      </c>
      <c r="K724" s="16" t="s">
        <v>16425</v>
      </c>
      <c r="L724" s="18" t="s">
        <v>17524</v>
      </c>
      <c r="M724" s="19">
        <v>1</v>
      </c>
    </row>
    <row r="725" spans="1:13" ht="24.9" customHeight="1" x14ac:dyDescent="0.3">
      <c r="A725" s="12" t="s">
        <v>2492</v>
      </c>
      <c r="B725" s="13" t="s">
        <v>2490</v>
      </c>
      <c r="C725" s="13" t="s">
        <v>501</v>
      </c>
      <c r="D725" s="13">
        <v>1</v>
      </c>
      <c r="E725" s="14">
        <v>0</v>
      </c>
      <c r="F725" s="15">
        <v>16.63</v>
      </c>
      <c r="G725" s="14">
        <v>2.49860635569331E-2</v>
      </c>
      <c r="H725" s="13">
        <v>3</v>
      </c>
      <c r="I725" s="16" t="s">
        <v>14226</v>
      </c>
      <c r="J725" s="17" t="s">
        <v>15326</v>
      </c>
      <c r="K725" s="16" t="s">
        <v>16426</v>
      </c>
      <c r="L725" s="18" t="s">
        <v>17525</v>
      </c>
      <c r="M725" s="19">
        <v>1</v>
      </c>
    </row>
    <row r="726" spans="1:13" ht="24.9" customHeight="1" x14ac:dyDescent="0.3">
      <c r="A726" s="12" t="s">
        <v>1213</v>
      </c>
      <c r="B726" s="13" t="s">
        <v>1211</v>
      </c>
      <c r="C726" s="13" t="s">
        <v>244</v>
      </c>
      <c r="D726" s="13">
        <v>1</v>
      </c>
      <c r="E726" s="14">
        <v>1E-3</v>
      </c>
      <c r="F726" s="15">
        <v>21.33</v>
      </c>
      <c r="G726" s="14">
        <v>7.3446313882193403E-3</v>
      </c>
      <c r="H726" s="13">
        <v>2</v>
      </c>
      <c r="I726" s="16" t="s">
        <v>14227</v>
      </c>
      <c r="J726" s="17" t="s">
        <v>15327</v>
      </c>
      <c r="K726" s="16" t="s">
        <v>16427</v>
      </c>
      <c r="L726" s="18" t="s">
        <v>17526</v>
      </c>
      <c r="M726" s="19">
        <v>1</v>
      </c>
    </row>
    <row r="727" spans="1:13" ht="24.9" customHeight="1" x14ac:dyDescent="0.3">
      <c r="A727" s="12" t="s">
        <v>2322</v>
      </c>
      <c r="B727" s="13" t="s">
        <v>2321</v>
      </c>
      <c r="C727" s="13" t="s">
        <v>244</v>
      </c>
      <c r="D727" s="13">
        <v>1</v>
      </c>
      <c r="E727" s="14">
        <v>2E-3</v>
      </c>
      <c r="F727" s="15">
        <v>21.26</v>
      </c>
      <c r="G727" s="14">
        <v>1.64597290112454E-2</v>
      </c>
      <c r="H727" s="13">
        <v>2</v>
      </c>
      <c r="I727" s="16" t="s">
        <v>14228</v>
      </c>
      <c r="J727" s="17" t="s">
        <v>15328</v>
      </c>
      <c r="K727" s="16" t="s">
        <v>16428</v>
      </c>
      <c r="L727" s="18" t="s">
        <v>17527</v>
      </c>
      <c r="M727" s="19">
        <v>1</v>
      </c>
    </row>
    <row r="728" spans="1:13" ht="24.9" customHeight="1" x14ac:dyDescent="0.3">
      <c r="A728" s="12" t="s">
        <v>5897</v>
      </c>
      <c r="B728" s="13" t="s">
        <v>5893</v>
      </c>
      <c r="C728" s="13" t="s">
        <v>47</v>
      </c>
      <c r="D728" s="13">
        <v>1</v>
      </c>
      <c r="E728" s="14">
        <v>1E-3</v>
      </c>
      <c r="F728" s="15">
        <v>39.19</v>
      </c>
      <c r="G728" s="14">
        <v>3.4343524300596302E-4</v>
      </c>
      <c r="H728" s="13">
        <v>2</v>
      </c>
      <c r="I728" s="16" t="s">
        <v>14229</v>
      </c>
      <c r="J728" s="17" t="s">
        <v>15329</v>
      </c>
      <c r="K728" s="16" t="s">
        <v>16429</v>
      </c>
      <c r="L728" s="18" t="s">
        <v>17528</v>
      </c>
      <c r="M728" s="19">
        <v>1</v>
      </c>
    </row>
    <row r="729" spans="1:13" ht="24.9" customHeight="1" x14ac:dyDescent="0.3">
      <c r="A729" s="12" t="s">
        <v>3364</v>
      </c>
      <c r="B729" s="13" t="s">
        <v>3355</v>
      </c>
      <c r="C729" s="13" t="s">
        <v>7304</v>
      </c>
      <c r="D729" s="13">
        <v>1</v>
      </c>
      <c r="E729" s="14">
        <v>1E-3</v>
      </c>
      <c r="F729" s="15">
        <v>28.95</v>
      </c>
      <c r="G729" s="14">
        <v>1.2704863527746499E-3</v>
      </c>
      <c r="H729" s="13">
        <v>2</v>
      </c>
      <c r="I729" s="16" t="s">
        <v>14230</v>
      </c>
      <c r="J729" s="17" t="s">
        <v>15330</v>
      </c>
      <c r="K729" s="16" t="s">
        <v>16430</v>
      </c>
      <c r="L729" s="18" t="s">
        <v>17529</v>
      </c>
      <c r="M729" s="19">
        <v>1</v>
      </c>
    </row>
    <row r="730" spans="1:13" ht="24.9" customHeight="1" x14ac:dyDescent="0.3">
      <c r="A730" s="12" t="s">
        <v>350</v>
      </c>
      <c r="B730" s="13" t="s">
        <v>349</v>
      </c>
      <c r="C730" s="13" t="s">
        <v>29</v>
      </c>
      <c r="D730" s="13">
        <v>1</v>
      </c>
      <c r="E730" s="14">
        <v>1E-3</v>
      </c>
      <c r="F730" s="15">
        <v>47.72</v>
      </c>
      <c r="G730" s="14">
        <v>3.04279367695788E-5</v>
      </c>
      <c r="H730" s="13">
        <v>2</v>
      </c>
      <c r="I730" s="16" t="s">
        <v>14231</v>
      </c>
      <c r="J730" s="17" t="s">
        <v>15331</v>
      </c>
      <c r="K730" s="16" t="s">
        <v>16431</v>
      </c>
      <c r="L730" s="18" t="s">
        <v>17530</v>
      </c>
      <c r="M730" s="19">
        <v>1</v>
      </c>
    </row>
    <row r="731" spans="1:13" ht="24.9" customHeight="1" x14ac:dyDescent="0.3">
      <c r="A731" s="12" t="s">
        <v>1961</v>
      </c>
      <c r="B731" s="13" t="s">
        <v>1955</v>
      </c>
      <c r="C731" s="13" t="s">
        <v>7296</v>
      </c>
      <c r="D731" s="13">
        <v>1</v>
      </c>
      <c r="E731" s="14">
        <v>0</v>
      </c>
      <c r="F731" s="15">
        <v>31.13</v>
      </c>
      <c r="G731" s="14">
        <v>7.6907732015151799E-4</v>
      </c>
      <c r="H731" s="13">
        <v>2</v>
      </c>
      <c r="I731" s="16" t="s">
        <v>14232</v>
      </c>
      <c r="J731" s="17" t="s">
        <v>15332</v>
      </c>
      <c r="K731" s="16" t="s">
        <v>16432</v>
      </c>
      <c r="L731" s="18" t="s">
        <v>17531</v>
      </c>
      <c r="M731" s="19">
        <v>1</v>
      </c>
    </row>
    <row r="732" spans="1:13" ht="24.9" customHeight="1" x14ac:dyDescent="0.3">
      <c r="A732" s="12" t="s">
        <v>6993</v>
      </c>
      <c r="B732" s="13" t="s">
        <v>6985</v>
      </c>
      <c r="C732" s="13" t="s">
        <v>7327</v>
      </c>
      <c r="D732" s="13">
        <v>1</v>
      </c>
      <c r="E732" s="14">
        <v>0</v>
      </c>
      <c r="F732" s="15">
        <v>60.75</v>
      </c>
      <c r="G732" s="14">
        <v>8.3940200906127896E-7</v>
      </c>
      <c r="H732" s="13">
        <v>2</v>
      </c>
      <c r="I732" s="16" t="s">
        <v>14233</v>
      </c>
      <c r="J732" s="17" t="s">
        <v>15333</v>
      </c>
      <c r="K732" s="16" t="s">
        <v>16433</v>
      </c>
      <c r="L732" s="18" t="s">
        <v>17532</v>
      </c>
      <c r="M732" s="19">
        <v>1</v>
      </c>
    </row>
    <row r="733" spans="1:13" ht="24.9" customHeight="1" x14ac:dyDescent="0.3">
      <c r="A733" s="12" t="s">
        <v>3654</v>
      </c>
      <c r="B733" s="13" t="s">
        <v>3649</v>
      </c>
      <c r="C733" s="13" t="s">
        <v>476</v>
      </c>
      <c r="D733" s="13">
        <v>1</v>
      </c>
      <c r="E733" s="14">
        <v>0</v>
      </c>
      <c r="F733" s="15">
        <v>34.58</v>
      </c>
      <c r="G733" s="14">
        <v>4.1800477804321501E-4</v>
      </c>
      <c r="H733" s="13">
        <v>2</v>
      </c>
      <c r="I733" s="16" t="s">
        <v>14234</v>
      </c>
      <c r="J733" s="17" t="s">
        <v>15334</v>
      </c>
      <c r="K733" s="16" t="s">
        <v>16434</v>
      </c>
      <c r="L733" s="18" t="s">
        <v>17533</v>
      </c>
      <c r="M733" s="19">
        <v>1</v>
      </c>
    </row>
    <row r="734" spans="1:13" ht="24.9" customHeight="1" x14ac:dyDescent="0.3">
      <c r="A734" s="12" t="s">
        <v>6357</v>
      </c>
      <c r="B734" s="13" t="s">
        <v>6355</v>
      </c>
      <c r="C734" s="13" t="s">
        <v>304</v>
      </c>
      <c r="D734" s="13">
        <v>1</v>
      </c>
      <c r="E734" s="14">
        <v>0</v>
      </c>
      <c r="F734" s="15">
        <v>54.16</v>
      </c>
      <c r="G734" s="14">
        <v>3.8279830345562903E-6</v>
      </c>
      <c r="H734" s="13">
        <v>2</v>
      </c>
      <c r="I734" s="16" t="s">
        <v>14235</v>
      </c>
      <c r="J734" s="17" t="s">
        <v>15335</v>
      </c>
      <c r="K734" s="16" t="s">
        <v>16435</v>
      </c>
      <c r="L734" s="18" t="s">
        <v>17534</v>
      </c>
      <c r="M734" s="19">
        <v>1</v>
      </c>
    </row>
    <row r="735" spans="1:13" ht="24.9" customHeight="1" x14ac:dyDescent="0.3">
      <c r="A735" s="12" t="s">
        <v>2264</v>
      </c>
      <c r="B735" s="13" t="s">
        <v>2253</v>
      </c>
      <c r="C735" s="13" t="s">
        <v>47</v>
      </c>
      <c r="D735" s="13">
        <v>1</v>
      </c>
      <c r="E735" s="14">
        <v>0</v>
      </c>
      <c r="F735" s="15">
        <v>28.24</v>
      </c>
      <c r="G735" s="14">
        <v>1.72463756082773E-3</v>
      </c>
      <c r="H735" s="13">
        <v>2</v>
      </c>
      <c r="I735" s="16" t="s">
        <v>14236</v>
      </c>
      <c r="J735" s="17" t="s">
        <v>15336</v>
      </c>
      <c r="K735" s="16" t="s">
        <v>16436</v>
      </c>
      <c r="L735" s="18" t="s">
        <v>17535</v>
      </c>
      <c r="M735" s="19">
        <v>1</v>
      </c>
    </row>
    <row r="736" spans="1:13" ht="24.9" customHeight="1" x14ac:dyDescent="0.3">
      <c r="A736" s="12" t="s">
        <v>6052</v>
      </c>
      <c r="B736" s="13" t="s">
        <v>6043</v>
      </c>
      <c r="C736" s="13" t="s">
        <v>425</v>
      </c>
      <c r="D736" s="13">
        <v>1</v>
      </c>
      <c r="E736" s="14">
        <v>4.8000000000000001E-2</v>
      </c>
      <c r="F736" s="15">
        <v>16.04</v>
      </c>
      <c r="G736" s="14">
        <v>4.9777146365647798E-2</v>
      </c>
      <c r="H736" s="13">
        <v>2</v>
      </c>
      <c r="I736" s="16" t="s">
        <v>14237</v>
      </c>
      <c r="J736" s="17" t="s">
        <v>15337</v>
      </c>
      <c r="K736" s="16" t="s">
        <v>16437</v>
      </c>
      <c r="L736" s="18" t="s">
        <v>17536</v>
      </c>
      <c r="M736" s="19">
        <v>1</v>
      </c>
    </row>
    <row r="737" spans="1:13" ht="24.9" customHeight="1" x14ac:dyDescent="0.3">
      <c r="A737" s="12" t="s">
        <v>6697</v>
      </c>
      <c r="B737" s="13" t="s">
        <v>6686</v>
      </c>
      <c r="C737" s="13" t="s">
        <v>47</v>
      </c>
      <c r="D737" s="13">
        <v>1</v>
      </c>
      <c r="E737" s="14">
        <v>0</v>
      </c>
      <c r="F737" s="15">
        <v>45.68</v>
      </c>
      <c r="G737" s="14">
        <v>2.6975531125756401E-5</v>
      </c>
      <c r="H737" s="13">
        <v>2</v>
      </c>
      <c r="I737" s="16" t="s">
        <v>14238</v>
      </c>
      <c r="J737" s="17" t="s">
        <v>15338</v>
      </c>
      <c r="K737" s="16" t="s">
        <v>16438</v>
      </c>
      <c r="L737" s="18" t="s">
        <v>17537</v>
      </c>
      <c r="M737" s="19">
        <v>1</v>
      </c>
    </row>
    <row r="738" spans="1:13" ht="24.9" customHeight="1" x14ac:dyDescent="0.3">
      <c r="A738" s="12" t="s">
        <v>5913</v>
      </c>
      <c r="B738" s="13" t="s">
        <v>5902</v>
      </c>
      <c r="C738" s="13" t="s">
        <v>80</v>
      </c>
      <c r="D738" s="13">
        <v>1</v>
      </c>
      <c r="E738" s="14">
        <v>0</v>
      </c>
      <c r="F738" s="15">
        <v>89.84</v>
      </c>
      <c r="G738" s="14">
        <v>1.34878694056341E-9</v>
      </c>
      <c r="H738" s="13">
        <v>2</v>
      </c>
      <c r="I738" s="16" t="s">
        <v>14239</v>
      </c>
      <c r="J738" s="17" t="s">
        <v>15339</v>
      </c>
      <c r="K738" s="16" t="s">
        <v>16439</v>
      </c>
      <c r="L738" s="18" t="s">
        <v>17538</v>
      </c>
      <c r="M738" s="19">
        <v>1</v>
      </c>
    </row>
    <row r="739" spans="1:13" ht="24.9" customHeight="1" x14ac:dyDescent="0.3">
      <c r="A739" s="12" t="s">
        <v>5716</v>
      </c>
      <c r="B739" s="13" t="s">
        <v>5714</v>
      </c>
      <c r="C739" s="13" t="s">
        <v>244</v>
      </c>
      <c r="D739" s="13">
        <v>1</v>
      </c>
      <c r="E739" s="14">
        <v>1E-3</v>
      </c>
      <c r="F739" s="15">
        <v>44.51</v>
      </c>
      <c r="G739" s="14">
        <v>6.1949534689601107E-5</v>
      </c>
      <c r="H739" s="13">
        <v>2</v>
      </c>
      <c r="I739" s="16" t="s">
        <v>14240</v>
      </c>
      <c r="J739" s="17" t="s">
        <v>15340</v>
      </c>
      <c r="K739" s="16" t="s">
        <v>16440</v>
      </c>
      <c r="L739" s="18" t="s">
        <v>17539</v>
      </c>
      <c r="M739" s="19">
        <v>1</v>
      </c>
    </row>
    <row r="740" spans="1:13" ht="24.9" customHeight="1" x14ac:dyDescent="0.3">
      <c r="A740" s="12" t="s">
        <v>5286</v>
      </c>
      <c r="B740" s="13" t="s">
        <v>5270</v>
      </c>
      <c r="C740" s="13" t="s">
        <v>47</v>
      </c>
      <c r="D740" s="13">
        <v>1</v>
      </c>
      <c r="E740" s="14">
        <v>0</v>
      </c>
      <c r="F740" s="15">
        <v>89.56</v>
      </c>
      <c r="G740" s="14">
        <v>1.27261735157432E-9</v>
      </c>
      <c r="H740" s="13">
        <v>2</v>
      </c>
      <c r="I740" s="16" t="s">
        <v>14241</v>
      </c>
      <c r="J740" s="17" t="s">
        <v>15341</v>
      </c>
      <c r="K740" s="16" t="s">
        <v>16441</v>
      </c>
      <c r="L740" s="18" t="s">
        <v>17540</v>
      </c>
      <c r="M740" s="19">
        <v>1</v>
      </c>
    </row>
    <row r="741" spans="1:13" ht="24.9" customHeight="1" x14ac:dyDescent="0.3">
      <c r="A741" s="12" t="s">
        <v>6301</v>
      </c>
      <c r="B741" s="13" t="s">
        <v>6299</v>
      </c>
      <c r="C741" s="13" t="s">
        <v>720</v>
      </c>
      <c r="D741" s="13">
        <v>1</v>
      </c>
      <c r="E741" s="14">
        <v>1E-3</v>
      </c>
      <c r="F741" s="15">
        <v>43.73</v>
      </c>
      <c r="G741" s="14">
        <v>5.2955370756192698E-5</v>
      </c>
      <c r="H741" s="13">
        <v>2</v>
      </c>
      <c r="I741" s="16" t="s">
        <v>14242</v>
      </c>
      <c r="J741" s="17" t="s">
        <v>15342</v>
      </c>
      <c r="K741" s="16" t="s">
        <v>16442</v>
      </c>
      <c r="L741" s="18" t="s">
        <v>17541</v>
      </c>
      <c r="M741" s="19">
        <v>1</v>
      </c>
    </row>
    <row r="742" spans="1:13" ht="24.9" customHeight="1" x14ac:dyDescent="0.3">
      <c r="A742" s="12" t="s">
        <v>6444</v>
      </c>
      <c r="B742" s="13" t="s">
        <v>6442</v>
      </c>
      <c r="C742" s="13" t="s">
        <v>29</v>
      </c>
      <c r="D742" s="13">
        <v>1</v>
      </c>
      <c r="E742" s="14">
        <v>2E-3</v>
      </c>
      <c r="F742" s="15">
        <v>26.28</v>
      </c>
      <c r="G742" s="14">
        <v>2.3550492838960101E-3</v>
      </c>
      <c r="H742" s="13">
        <v>2</v>
      </c>
      <c r="I742" s="16" t="s">
        <v>14243</v>
      </c>
      <c r="J742" s="17" t="s">
        <v>15343</v>
      </c>
      <c r="K742" s="16" t="s">
        <v>16443</v>
      </c>
      <c r="L742" s="18" t="s">
        <v>17542</v>
      </c>
      <c r="M742" s="19">
        <v>1</v>
      </c>
    </row>
    <row r="743" spans="1:13" ht="24.9" customHeight="1" x14ac:dyDescent="0.3">
      <c r="A743" s="12" t="s">
        <v>4360</v>
      </c>
      <c r="B743" s="13" t="s">
        <v>4344</v>
      </c>
      <c r="C743" s="13" t="s">
        <v>425</v>
      </c>
      <c r="D743" s="13">
        <v>1</v>
      </c>
      <c r="E743" s="14">
        <v>0</v>
      </c>
      <c r="F743" s="15">
        <v>49.93</v>
      </c>
      <c r="G743" s="14">
        <v>1.6768103432366499E-5</v>
      </c>
      <c r="H743" s="13">
        <v>2</v>
      </c>
      <c r="I743" s="16" t="s">
        <v>14244</v>
      </c>
      <c r="J743" s="17" t="s">
        <v>15344</v>
      </c>
      <c r="K743" s="16" t="s">
        <v>16444</v>
      </c>
      <c r="L743" s="18" t="s">
        <v>17543</v>
      </c>
      <c r="M743" s="19">
        <v>1</v>
      </c>
    </row>
    <row r="744" spans="1:13" ht="24.9" customHeight="1" x14ac:dyDescent="0.3">
      <c r="A744" s="12" t="s">
        <v>5355</v>
      </c>
      <c r="B744" s="13" t="s">
        <v>5354</v>
      </c>
      <c r="C744" s="13" t="s">
        <v>219</v>
      </c>
      <c r="D744" s="13">
        <v>1</v>
      </c>
      <c r="E744" s="14">
        <v>0</v>
      </c>
      <c r="F744" s="15">
        <v>32.08</v>
      </c>
      <c r="G744" s="14">
        <v>1.3008262576612399E-3</v>
      </c>
      <c r="H744" s="13">
        <v>3</v>
      </c>
      <c r="I744" s="16" t="s">
        <v>14245</v>
      </c>
      <c r="J744" s="17" t="s">
        <v>15345</v>
      </c>
      <c r="K744" s="16" t="s">
        <v>16445</v>
      </c>
      <c r="L744" s="18" t="s">
        <v>17544</v>
      </c>
      <c r="M744" s="19">
        <v>1</v>
      </c>
    </row>
    <row r="745" spans="1:13" ht="24.9" customHeight="1" x14ac:dyDescent="0.3">
      <c r="A745" s="12" t="s">
        <v>4738</v>
      </c>
      <c r="B745" s="13" t="s">
        <v>4731</v>
      </c>
      <c r="C745" s="13" t="s">
        <v>47</v>
      </c>
      <c r="D745" s="13">
        <v>1</v>
      </c>
      <c r="E745" s="14">
        <v>0</v>
      </c>
      <c r="F745" s="15">
        <v>63.76</v>
      </c>
      <c r="G745" s="14">
        <v>7.5730793109199996E-7</v>
      </c>
      <c r="H745" s="13">
        <v>2</v>
      </c>
      <c r="I745" s="16" t="s">
        <v>14246</v>
      </c>
      <c r="J745" s="17" t="s">
        <v>15346</v>
      </c>
      <c r="K745" s="16" t="s">
        <v>16446</v>
      </c>
      <c r="L745" s="18" t="s">
        <v>17545</v>
      </c>
      <c r="M745" s="19">
        <v>1</v>
      </c>
    </row>
    <row r="746" spans="1:13" ht="24.9" customHeight="1" x14ac:dyDescent="0.3">
      <c r="A746" s="12" t="s">
        <v>2868</v>
      </c>
      <c r="B746" s="13" t="s">
        <v>2862</v>
      </c>
      <c r="C746" s="13" t="s">
        <v>2261</v>
      </c>
      <c r="D746" s="13">
        <v>1</v>
      </c>
      <c r="E746" s="14">
        <v>0</v>
      </c>
      <c r="F746" s="15">
        <v>38.130000000000003</v>
      </c>
      <c r="G746" s="14">
        <v>2.3841396924696999E-4</v>
      </c>
      <c r="H746" s="13">
        <v>3</v>
      </c>
      <c r="I746" s="16" t="s">
        <v>14247</v>
      </c>
      <c r="J746" s="17" t="s">
        <v>15347</v>
      </c>
      <c r="K746" s="16" t="s">
        <v>16447</v>
      </c>
      <c r="L746" s="18" t="s">
        <v>17546</v>
      </c>
      <c r="M746" s="19">
        <v>1</v>
      </c>
    </row>
    <row r="747" spans="1:13" ht="24.9" customHeight="1" x14ac:dyDescent="0.3">
      <c r="A747" s="12" t="s">
        <v>1401</v>
      </c>
      <c r="B747" s="13" t="s">
        <v>1400</v>
      </c>
      <c r="C747" s="13" t="s">
        <v>617</v>
      </c>
      <c r="D747" s="13">
        <v>1</v>
      </c>
      <c r="E747" s="14">
        <v>0</v>
      </c>
      <c r="F747" s="15">
        <v>73.11</v>
      </c>
      <c r="G747" s="14">
        <v>6.1081544917854197E-8</v>
      </c>
      <c r="H747" s="13">
        <v>2</v>
      </c>
      <c r="I747" s="16" t="s">
        <v>14248</v>
      </c>
      <c r="J747" s="17" t="s">
        <v>15348</v>
      </c>
      <c r="K747" s="16" t="s">
        <v>16448</v>
      </c>
      <c r="L747" s="18" t="s">
        <v>17547</v>
      </c>
      <c r="M747" s="19">
        <v>1</v>
      </c>
    </row>
    <row r="748" spans="1:13" ht="24.9" customHeight="1" x14ac:dyDescent="0.3">
      <c r="A748" s="12" t="s">
        <v>6050</v>
      </c>
      <c r="B748" s="13" t="s">
        <v>6043</v>
      </c>
      <c r="C748" s="13" t="s">
        <v>47</v>
      </c>
      <c r="D748" s="13">
        <v>1</v>
      </c>
      <c r="E748" s="14">
        <v>1E-3</v>
      </c>
      <c r="F748" s="15">
        <v>70.78</v>
      </c>
      <c r="G748" s="14">
        <v>1.04450377278906E-7</v>
      </c>
      <c r="H748" s="13">
        <v>2</v>
      </c>
      <c r="I748" s="16" t="s">
        <v>14249</v>
      </c>
      <c r="J748" s="17" t="s">
        <v>15349</v>
      </c>
      <c r="K748" s="16" t="s">
        <v>16449</v>
      </c>
      <c r="L748" s="18" t="s">
        <v>17548</v>
      </c>
      <c r="M748" s="19">
        <v>1</v>
      </c>
    </row>
    <row r="749" spans="1:13" ht="24.9" customHeight="1" x14ac:dyDescent="0.3">
      <c r="A749" s="12" t="s">
        <v>6621</v>
      </c>
      <c r="B749" s="13" t="s">
        <v>6620</v>
      </c>
      <c r="C749" s="13" t="s">
        <v>526</v>
      </c>
      <c r="D749" s="13">
        <v>1</v>
      </c>
      <c r="E749" s="14">
        <v>1E-3</v>
      </c>
      <c r="F749" s="15">
        <v>19.649999999999999</v>
      </c>
      <c r="G749" s="14">
        <v>1.0839269140212E-2</v>
      </c>
      <c r="H749" s="13">
        <v>2</v>
      </c>
      <c r="I749" s="16" t="s">
        <v>14250</v>
      </c>
      <c r="J749" s="17" t="s">
        <v>15350</v>
      </c>
      <c r="K749" s="16" t="s">
        <v>16450</v>
      </c>
      <c r="L749" s="18" t="s">
        <v>17549</v>
      </c>
      <c r="M749" s="19">
        <v>1</v>
      </c>
    </row>
    <row r="750" spans="1:13" ht="24.9" customHeight="1" x14ac:dyDescent="0.3">
      <c r="A750" s="12" t="s">
        <v>5490</v>
      </c>
      <c r="B750" s="13" t="s">
        <v>5483</v>
      </c>
      <c r="C750" s="13" t="s">
        <v>29</v>
      </c>
      <c r="D750" s="13">
        <v>1</v>
      </c>
      <c r="E750" s="14">
        <v>0</v>
      </c>
      <c r="F750" s="15">
        <v>46.93</v>
      </c>
      <c r="G750" s="14">
        <v>2.0228794584872098E-5</v>
      </c>
      <c r="H750" s="13">
        <v>2</v>
      </c>
      <c r="I750" s="16" t="s">
        <v>14251</v>
      </c>
      <c r="J750" s="17" t="s">
        <v>15351</v>
      </c>
      <c r="K750" s="16" t="s">
        <v>16451</v>
      </c>
      <c r="L750" s="18" t="s">
        <v>17550</v>
      </c>
      <c r="M750" s="19">
        <v>1</v>
      </c>
    </row>
    <row r="751" spans="1:13" ht="24.9" customHeight="1" x14ac:dyDescent="0.3">
      <c r="A751" s="12" t="s">
        <v>5679</v>
      </c>
      <c r="B751" s="13" t="s">
        <v>5672</v>
      </c>
      <c r="C751" s="13" t="s">
        <v>29</v>
      </c>
      <c r="D751" s="13">
        <v>1</v>
      </c>
      <c r="E751" s="14">
        <v>0</v>
      </c>
      <c r="F751" s="15">
        <v>51.73</v>
      </c>
      <c r="G751" s="14">
        <v>6.69838343712968E-6</v>
      </c>
      <c r="H751" s="13">
        <v>2</v>
      </c>
      <c r="I751" s="16" t="s">
        <v>14252</v>
      </c>
      <c r="J751" s="17" t="s">
        <v>15352</v>
      </c>
      <c r="K751" s="16" t="s">
        <v>16452</v>
      </c>
      <c r="L751" s="18" t="s">
        <v>17551</v>
      </c>
      <c r="M751" s="19">
        <v>1</v>
      </c>
    </row>
    <row r="752" spans="1:13" ht="24.9" customHeight="1" x14ac:dyDescent="0.3">
      <c r="A752" s="12" t="s">
        <v>2723</v>
      </c>
      <c r="B752" s="13" t="s">
        <v>2721</v>
      </c>
      <c r="C752" s="13" t="s">
        <v>219</v>
      </c>
      <c r="D752" s="13">
        <v>1</v>
      </c>
      <c r="E752" s="14">
        <v>1E-3</v>
      </c>
      <c r="F752" s="15">
        <v>46.35</v>
      </c>
      <c r="G752" s="14">
        <v>3.3602222424542903E-5</v>
      </c>
      <c r="H752" s="13">
        <v>2</v>
      </c>
      <c r="I752" s="16" t="s">
        <v>14253</v>
      </c>
      <c r="J752" s="17" t="s">
        <v>15353</v>
      </c>
      <c r="K752" s="16" t="s">
        <v>16453</v>
      </c>
      <c r="L752" s="18" t="s">
        <v>17552</v>
      </c>
      <c r="M752" s="19">
        <v>1</v>
      </c>
    </row>
    <row r="753" spans="1:13" ht="24.9" customHeight="1" x14ac:dyDescent="0.3">
      <c r="A753" s="12" t="s">
        <v>1105</v>
      </c>
      <c r="B753" s="13" t="s">
        <v>1099</v>
      </c>
      <c r="C753" s="13" t="s">
        <v>244</v>
      </c>
      <c r="D753" s="13">
        <v>1</v>
      </c>
      <c r="E753" s="14">
        <v>1.2E-2</v>
      </c>
      <c r="F753" s="15">
        <v>17.18</v>
      </c>
      <c r="G753" s="14">
        <v>3.73279905379112E-2</v>
      </c>
      <c r="H753" s="13">
        <v>2</v>
      </c>
      <c r="I753" s="16" t="s">
        <v>14254</v>
      </c>
      <c r="J753" s="17" t="s">
        <v>15354</v>
      </c>
      <c r="K753" s="16" t="s">
        <v>16454</v>
      </c>
      <c r="L753" s="18" t="s">
        <v>17553</v>
      </c>
      <c r="M753" s="19">
        <v>1</v>
      </c>
    </row>
    <row r="754" spans="1:13" ht="24.9" customHeight="1" x14ac:dyDescent="0.3">
      <c r="A754" s="12" t="s">
        <v>3686</v>
      </c>
      <c r="B754" s="13" t="s">
        <v>3684</v>
      </c>
      <c r="C754" s="13" t="s">
        <v>3691</v>
      </c>
      <c r="D754" s="13">
        <v>1</v>
      </c>
      <c r="E754" s="14">
        <v>0</v>
      </c>
      <c r="F754" s="15">
        <v>23.81</v>
      </c>
      <c r="G754" s="14">
        <v>6.2386591574103301E-3</v>
      </c>
      <c r="H754" s="13">
        <v>2</v>
      </c>
      <c r="I754" s="16" t="s">
        <v>14255</v>
      </c>
      <c r="J754" s="17" t="s">
        <v>15355</v>
      </c>
      <c r="K754" s="16" t="s">
        <v>16455</v>
      </c>
      <c r="L754" s="18" t="s">
        <v>17554</v>
      </c>
      <c r="M754" s="19">
        <v>1</v>
      </c>
    </row>
    <row r="755" spans="1:13" ht="24.9" customHeight="1" x14ac:dyDescent="0.3">
      <c r="A755" s="12" t="s">
        <v>6612</v>
      </c>
      <c r="B755" s="13" t="s">
        <v>6610</v>
      </c>
      <c r="C755" s="13" t="s">
        <v>29</v>
      </c>
      <c r="D755" s="13">
        <v>1</v>
      </c>
      <c r="E755" s="14">
        <v>0</v>
      </c>
      <c r="F755" s="15">
        <v>36.96</v>
      </c>
      <c r="G755" s="14">
        <v>2.7185277373142198E-4</v>
      </c>
      <c r="H755" s="13">
        <v>2</v>
      </c>
      <c r="I755" s="16" t="s">
        <v>14256</v>
      </c>
      <c r="J755" s="17" t="s">
        <v>15356</v>
      </c>
      <c r="K755" s="16" t="s">
        <v>16456</v>
      </c>
      <c r="L755" s="18" t="s">
        <v>17555</v>
      </c>
      <c r="M755" s="19">
        <v>1</v>
      </c>
    </row>
    <row r="756" spans="1:13" ht="24.9" customHeight="1" x14ac:dyDescent="0.3">
      <c r="A756" s="12" t="s">
        <v>5519</v>
      </c>
      <c r="B756" s="13" t="s">
        <v>5518</v>
      </c>
      <c r="C756" s="13" t="s">
        <v>80</v>
      </c>
      <c r="D756" s="13">
        <v>1</v>
      </c>
      <c r="E756" s="14">
        <v>6.0000000000000001E-3</v>
      </c>
      <c r="F756" s="15">
        <v>38.409999999999997</v>
      </c>
      <c r="G756" s="14">
        <v>1.4386992073678399E-4</v>
      </c>
      <c r="H756" s="13">
        <v>2</v>
      </c>
      <c r="I756" s="16" t="s">
        <v>14257</v>
      </c>
      <c r="J756" s="17" t="s">
        <v>15357</v>
      </c>
      <c r="K756" s="16" t="s">
        <v>16457</v>
      </c>
      <c r="L756" s="18" t="s">
        <v>17556</v>
      </c>
      <c r="M756" s="19">
        <v>1</v>
      </c>
    </row>
    <row r="757" spans="1:13" ht="24.9" customHeight="1" x14ac:dyDescent="0.3">
      <c r="A757" s="12" t="s">
        <v>1504</v>
      </c>
      <c r="B757" s="13" t="s">
        <v>1503</v>
      </c>
      <c r="C757" s="13" t="s">
        <v>219</v>
      </c>
      <c r="D757" s="13">
        <v>1</v>
      </c>
      <c r="E757" s="14">
        <v>1E-3</v>
      </c>
      <c r="F757" s="15">
        <v>44.66</v>
      </c>
      <c r="G757" s="14">
        <v>5.8136505227330499E-5</v>
      </c>
      <c r="H757" s="13">
        <v>2</v>
      </c>
      <c r="I757" s="16" t="s">
        <v>14258</v>
      </c>
      <c r="J757" s="17" t="s">
        <v>15358</v>
      </c>
      <c r="K757" s="16" t="s">
        <v>16458</v>
      </c>
      <c r="L757" s="18" t="s">
        <v>17557</v>
      </c>
      <c r="M757" s="19">
        <v>1</v>
      </c>
    </row>
    <row r="758" spans="1:13" ht="24.9" customHeight="1" x14ac:dyDescent="0.3">
      <c r="A758" s="12" t="s">
        <v>4651</v>
      </c>
      <c r="B758" s="13" t="s">
        <v>4645</v>
      </c>
      <c r="C758" s="13" t="s">
        <v>80</v>
      </c>
      <c r="D758" s="13">
        <v>1</v>
      </c>
      <c r="E758" s="14">
        <v>0</v>
      </c>
      <c r="F758" s="15">
        <v>33.04</v>
      </c>
      <c r="G758" s="14">
        <v>8.1937733039305497E-4</v>
      </c>
      <c r="H758" s="13">
        <v>2</v>
      </c>
      <c r="I758" s="16" t="s">
        <v>14259</v>
      </c>
      <c r="J758" s="17" t="s">
        <v>15359</v>
      </c>
      <c r="K758" s="16" t="s">
        <v>16459</v>
      </c>
      <c r="L758" s="18" t="s">
        <v>17558</v>
      </c>
      <c r="M758" s="19">
        <v>1</v>
      </c>
    </row>
    <row r="759" spans="1:13" ht="24.9" customHeight="1" x14ac:dyDescent="0.3">
      <c r="A759" s="12" t="s">
        <v>3825</v>
      </c>
      <c r="B759" s="13" t="s">
        <v>3818</v>
      </c>
      <c r="C759" s="13" t="s">
        <v>7307</v>
      </c>
      <c r="D759" s="13">
        <v>1</v>
      </c>
      <c r="E759" s="14">
        <v>3.0000000000000001E-3</v>
      </c>
      <c r="F759" s="15">
        <v>34</v>
      </c>
      <c r="G759" s="14">
        <v>3.6224299999999999E-4</v>
      </c>
      <c r="H759" s="13">
        <v>2</v>
      </c>
      <c r="I759" s="16" t="s">
        <v>14260</v>
      </c>
      <c r="J759" s="17" t="s">
        <v>15360</v>
      </c>
      <c r="K759" s="16" t="s">
        <v>16460</v>
      </c>
      <c r="L759" s="18" t="s">
        <v>17559</v>
      </c>
      <c r="M759" s="19">
        <v>1</v>
      </c>
    </row>
    <row r="760" spans="1:13" ht="24.9" customHeight="1" x14ac:dyDescent="0.3">
      <c r="A760" s="12" t="s">
        <v>5760</v>
      </c>
      <c r="B760" s="13" t="s">
        <v>5755</v>
      </c>
      <c r="C760" s="13" t="s">
        <v>47</v>
      </c>
      <c r="D760" s="13">
        <v>1</v>
      </c>
      <c r="E760" s="14">
        <v>0</v>
      </c>
      <c r="F760" s="15">
        <v>40.049999999999997</v>
      </c>
      <c r="G760" s="14">
        <v>9.8621136805742804E-5</v>
      </c>
      <c r="H760" s="13">
        <v>2</v>
      </c>
      <c r="I760" s="16" t="s">
        <v>14261</v>
      </c>
      <c r="J760" s="17" t="s">
        <v>15361</v>
      </c>
      <c r="K760" s="16" t="s">
        <v>16461</v>
      </c>
      <c r="L760" s="18" t="s">
        <v>17560</v>
      </c>
      <c r="M760" s="19">
        <v>1</v>
      </c>
    </row>
    <row r="761" spans="1:13" ht="24.9" customHeight="1" x14ac:dyDescent="0.3">
      <c r="A761" s="12" t="s">
        <v>889</v>
      </c>
      <c r="B761" s="13" t="s">
        <v>874</v>
      </c>
      <c r="C761" s="13" t="s">
        <v>142</v>
      </c>
      <c r="D761" s="13">
        <v>1</v>
      </c>
      <c r="E761" s="14">
        <v>1E-3</v>
      </c>
      <c r="F761" s="15">
        <v>71.92</v>
      </c>
      <c r="G761" s="14">
        <v>6.4116529132801005E-8</v>
      </c>
      <c r="H761" s="13">
        <v>2</v>
      </c>
      <c r="I761" s="16" t="s">
        <v>14262</v>
      </c>
      <c r="J761" s="17" t="s">
        <v>15362</v>
      </c>
      <c r="K761" s="16" t="s">
        <v>16462</v>
      </c>
      <c r="L761" s="18" t="s">
        <v>17561</v>
      </c>
      <c r="M761" s="19">
        <v>1</v>
      </c>
    </row>
    <row r="762" spans="1:13" ht="24.9" customHeight="1" x14ac:dyDescent="0.3">
      <c r="A762" s="12" t="s">
        <v>7095</v>
      </c>
      <c r="B762" s="13" t="s">
        <v>7094</v>
      </c>
      <c r="C762" s="13" t="s">
        <v>29</v>
      </c>
      <c r="D762" s="13">
        <v>1</v>
      </c>
      <c r="E762" s="14">
        <v>0</v>
      </c>
      <c r="F762" s="15">
        <v>38.119999999999997</v>
      </c>
      <c r="G762" s="14">
        <v>1.5380484073703601E-4</v>
      </c>
      <c r="H762" s="13">
        <v>2</v>
      </c>
      <c r="I762" s="16" t="s">
        <v>14263</v>
      </c>
      <c r="J762" s="17" t="s">
        <v>15363</v>
      </c>
      <c r="K762" s="16" t="s">
        <v>16463</v>
      </c>
      <c r="L762" s="18" t="s">
        <v>17562</v>
      </c>
      <c r="M762" s="19">
        <v>1</v>
      </c>
    </row>
    <row r="763" spans="1:13" ht="24.9" customHeight="1" x14ac:dyDescent="0.3">
      <c r="A763" s="12" t="s">
        <v>3265</v>
      </c>
      <c r="B763" s="13" t="s">
        <v>3264</v>
      </c>
      <c r="C763" s="13" t="s">
        <v>47</v>
      </c>
      <c r="D763" s="13">
        <v>1</v>
      </c>
      <c r="E763" s="14">
        <v>1.2E-2</v>
      </c>
      <c r="F763" s="15">
        <v>19.010000000000002</v>
      </c>
      <c r="G763" s="14">
        <v>1.50723595643385E-2</v>
      </c>
      <c r="H763" s="13">
        <v>2</v>
      </c>
      <c r="I763" s="16" t="s">
        <v>14264</v>
      </c>
      <c r="J763" s="17" t="s">
        <v>15364</v>
      </c>
      <c r="K763" s="16" t="s">
        <v>16464</v>
      </c>
      <c r="L763" s="18" t="s">
        <v>17563</v>
      </c>
      <c r="M763" s="19">
        <v>1</v>
      </c>
    </row>
    <row r="764" spans="1:13" ht="24.9" customHeight="1" x14ac:dyDescent="0.3">
      <c r="A764" s="12" t="s">
        <v>4530</v>
      </c>
      <c r="B764" s="13" t="s">
        <v>4529</v>
      </c>
      <c r="C764" s="13" t="s">
        <v>244</v>
      </c>
      <c r="D764" s="13">
        <v>1</v>
      </c>
      <c r="E764" s="14">
        <v>0</v>
      </c>
      <c r="F764" s="15">
        <v>54.08</v>
      </c>
      <c r="G764" s="14">
        <v>3.8991505526163004E-6</v>
      </c>
      <c r="H764" s="13">
        <v>2</v>
      </c>
      <c r="I764" s="16" t="s">
        <v>14265</v>
      </c>
      <c r="J764" s="17" t="s">
        <v>15365</v>
      </c>
      <c r="K764" s="16" t="s">
        <v>16465</v>
      </c>
      <c r="L764" s="18" t="s">
        <v>17564</v>
      </c>
      <c r="M764" s="19">
        <v>1</v>
      </c>
    </row>
    <row r="765" spans="1:13" ht="24.9" customHeight="1" x14ac:dyDescent="0.3">
      <c r="A765" s="12" t="s">
        <v>6696</v>
      </c>
      <c r="B765" s="13" t="s">
        <v>6686</v>
      </c>
      <c r="C765" s="13" t="s">
        <v>425</v>
      </c>
      <c r="D765" s="13">
        <v>1</v>
      </c>
      <c r="E765" s="14">
        <v>1E-3</v>
      </c>
      <c r="F765" s="15">
        <v>26.84</v>
      </c>
      <c r="G765" s="14">
        <v>2.06523750995081E-3</v>
      </c>
      <c r="H765" s="13">
        <v>2</v>
      </c>
      <c r="I765" s="16" t="s">
        <v>14266</v>
      </c>
      <c r="J765" s="17" t="s">
        <v>15366</v>
      </c>
      <c r="K765" s="16" t="s">
        <v>16466</v>
      </c>
      <c r="L765" s="18" t="s">
        <v>17565</v>
      </c>
      <c r="M765" s="19">
        <v>1</v>
      </c>
    </row>
    <row r="766" spans="1:13" ht="24.9" customHeight="1" x14ac:dyDescent="0.3">
      <c r="A766" s="12" t="s">
        <v>6425</v>
      </c>
      <c r="B766" s="13" t="s">
        <v>6423</v>
      </c>
      <c r="C766" s="13" t="s">
        <v>6430</v>
      </c>
      <c r="D766" s="13">
        <v>1</v>
      </c>
      <c r="E766" s="14">
        <v>1E-3</v>
      </c>
      <c r="F766" s="15">
        <v>25.56</v>
      </c>
      <c r="G766" s="14">
        <v>2.7731285647895599E-3</v>
      </c>
      <c r="H766" s="13">
        <v>2</v>
      </c>
      <c r="I766" s="16" t="s">
        <v>14267</v>
      </c>
      <c r="J766" s="17" t="s">
        <v>15367</v>
      </c>
      <c r="K766" s="16" t="s">
        <v>16467</v>
      </c>
      <c r="L766" s="18" t="s">
        <v>17566</v>
      </c>
      <c r="M766" s="19">
        <v>1</v>
      </c>
    </row>
    <row r="767" spans="1:13" ht="24.9" customHeight="1" x14ac:dyDescent="0.3">
      <c r="A767" s="12" t="s">
        <v>4044</v>
      </c>
      <c r="B767" s="13" t="s">
        <v>4038</v>
      </c>
      <c r="C767" s="13" t="s">
        <v>526</v>
      </c>
      <c r="D767" s="13">
        <v>1</v>
      </c>
      <c r="E767" s="14">
        <v>1.7000000000000001E-2</v>
      </c>
      <c r="F767" s="15">
        <v>18.989999999999998</v>
      </c>
      <c r="G767" s="14">
        <v>2.1451068088041401E-2</v>
      </c>
      <c r="H767" s="13">
        <v>2</v>
      </c>
      <c r="I767" s="16" t="s">
        <v>14268</v>
      </c>
      <c r="J767" s="17" t="s">
        <v>15368</v>
      </c>
      <c r="K767" s="16" t="s">
        <v>16468</v>
      </c>
      <c r="L767" s="18" t="s">
        <v>17567</v>
      </c>
      <c r="M767" s="19">
        <v>1</v>
      </c>
    </row>
    <row r="768" spans="1:13" ht="24.9" customHeight="1" x14ac:dyDescent="0.3">
      <c r="A768" s="12" t="s">
        <v>3981</v>
      </c>
      <c r="B768" s="13" t="s">
        <v>3969</v>
      </c>
      <c r="C768" s="13" t="s">
        <v>47</v>
      </c>
      <c r="D768" s="13">
        <v>1</v>
      </c>
      <c r="E768" s="14">
        <v>3.5999999999999997E-2</v>
      </c>
      <c r="F768" s="15">
        <v>26.55</v>
      </c>
      <c r="G768" s="14">
        <v>4.4261894192112704E-3</v>
      </c>
      <c r="H768" s="13">
        <v>2</v>
      </c>
      <c r="I768" s="16" t="s">
        <v>14269</v>
      </c>
      <c r="J768" s="17" t="s">
        <v>15369</v>
      </c>
      <c r="K768" s="16" t="s">
        <v>16469</v>
      </c>
      <c r="L768" s="18" t="s">
        <v>17568</v>
      </c>
      <c r="M768" s="19">
        <v>1</v>
      </c>
    </row>
    <row r="769" spans="1:13" ht="24.9" customHeight="1" x14ac:dyDescent="0.3">
      <c r="A769" s="12" t="s">
        <v>5284</v>
      </c>
      <c r="B769" s="13" t="s">
        <v>5270</v>
      </c>
      <c r="C769" s="13" t="s">
        <v>304</v>
      </c>
      <c r="D769" s="13">
        <v>1</v>
      </c>
      <c r="E769" s="14">
        <v>0</v>
      </c>
      <c r="F769" s="15">
        <v>40.340000000000003</v>
      </c>
      <c r="G769" s="14">
        <v>9.2250770958973602E-5</v>
      </c>
      <c r="H769" s="13">
        <v>3</v>
      </c>
      <c r="I769" s="16" t="s">
        <v>14270</v>
      </c>
      <c r="J769" s="17" t="s">
        <v>15370</v>
      </c>
      <c r="K769" s="16" t="s">
        <v>16470</v>
      </c>
      <c r="L769" s="18" t="s">
        <v>17569</v>
      </c>
      <c r="M769" s="19">
        <v>2</v>
      </c>
    </row>
    <row r="770" spans="1:13" ht="24.9" customHeight="1" x14ac:dyDescent="0.3">
      <c r="A770" s="12" t="s">
        <v>7128</v>
      </c>
      <c r="B770" s="13" t="s">
        <v>7126</v>
      </c>
      <c r="C770" s="13" t="s">
        <v>83</v>
      </c>
      <c r="D770" s="13">
        <v>1</v>
      </c>
      <c r="E770" s="14">
        <v>0</v>
      </c>
      <c r="F770" s="15">
        <v>14.71</v>
      </c>
      <c r="G770" s="14">
        <v>3.3726401384896097E-2</v>
      </c>
      <c r="H770" s="13">
        <v>2</v>
      </c>
      <c r="I770" s="16" t="s">
        <v>14271</v>
      </c>
      <c r="J770" s="17" t="s">
        <v>15371</v>
      </c>
      <c r="K770" s="16" t="s">
        <v>16471</v>
      </c>
      <c r="L770" s="18" t="s">
        <v>17570</v>
      </c>
      <c r="M770" s="19">
        <v>1</v>
      </c>
    </row>
    <row r="771" spans="1:13" ht="24.9" customHeight="1" x14ac:dyDescent="0.3">
      <c r="A771" s="12" t="s">
        <v>1284</v>
      </c>
      <c r="B771" s="13" t="s">
        <v>1282</v>
      </c>
      <c r="C771" s="13" t="s">
        <v>425</v>
      </c>
      <c r="D771" s="13">
        <v>1</v>
      </c>
      <c r="E771" s="14">
        <v>0</v>
      </c>
      <c r="F771" s="15">
        <v>69.97</v>
      </c>
      <c r="G771" s="14">
        <v>1.0045464063043599E-7</v>
      </c>
      <c r="H771" s="13">
        <v>2</v>
      </c>
      <c r="I771" s="16" t="s">
        <v>14272</v>
      </c>
      <c r="J771" s="17" t="s">
        <v>15372</v>
      </c>
      <c r="K771" s="16" t="s">
        <v>16472</v>
      </c>
      <c r="L771" s="18" t="s">
        <v>17571</v>
      </c>
      <c r="M771" s="19">
        <v>1</v>
      </c>
    </row>
    <row r="772" spans="1:13" ht="24.9" customHeight="1" x14ac:dyDescent="0.3">
      <c r="A772" s="12" t="s">
        <v>5282</v>
      </c>
      <c r="B772" s="13" t="s">
        <v>5270</v>
      </c>
      <c r="C772" s="13" t="s">
        <v>501</v>
      </c>
      <c r="D772" s="13">
        <v>1</v>
      </c>
      <c r="E772" s="14">
        <v>0</v>
      </c>
      <c r="F772" s="15">
        <v>77.760000000000005</v>
      </c>
      <c r="G772" s="14">
        <v>2.26117288263569E-8</v>
      </c>
      <c r="H772" s="13">
        <v>2</v>
      </c>
      <c r="I772" s="16" t="s">
        <v>14273</v>
      </c>
      <c r="J772" s="17" t="s">
        <v>15373</v>
      </c>
      <c r="K772" s="16" t="s">
        <v>16473</v>
      </c>
      <c r="L772" s="18" t="s">
        <v>17572</v>
      </c>
      <c r="M772" s="19">
        <v>1</v>
      </c>
    </row>
    <row r="773" spans="1:13" ht="24.9" customHeight="1" x14ac:dyDescent="0.3">
      <c r="A773" s="12" t="s">
        <v>5539</v>
      </c>
      <c r="B773" s="13" t="s">
        <v>5538</v>
      </c>
      <c r="C773" s="13" t="s">
        <v>319</v>
      </c>
      <c r="D773" s="13">
        <v>1</v>
      </c>
      <c r="E773" s="14">
        <v>1E-3</v>
      </c>
      <c r="F773" s="15">
        <v>22.14</v>
      </c>
      <c r="G773" s="14">
        <v>1.1913369485658701E-2</v>
      </c>
      <c r="H773" s="13">
        <v>2</v>
      </c>
      <c r="I773" s="16" t="s">
        <v>14274</v>
      </c>
      <c r="J773" s="17" t="s">
        <v>15374</v>
      </c>
      <c r="K773" s="16" t="s">
        <v>16474</v>
      </c>
      <c r="L773" s="18" t="s">
        <v>17573</v>
      </c>
      <c r="M773" s="19">
        <v>1</v>
      </c>
    </row>
    <row r="774" spans="1:13" ht="24.9" customHeight="1" x14ac:dyDescent="0.3">
      <c r="A774" s="12" t="s">
        <v>2774</v>
      </c>
      <c r="B774" s="13" t="s">
        <v>2772</v>
      </c>
      <c r="C774" s="13" t="s">
        <v>319</v>
      </c>
      <c r="D774" s="13">
        <v>1</v>
      </c>
      <c r="E774" s="14">
        <v>0</v>
      </c>
      <c r="F774" s="15">
        <v>65</v>
      </c>
      <c r="G774" s="14">
        <v>6.0818800000000005E-7</v>
      </c>
      <c r="H774" s="13">
        <v>2</v>
      </c>
      <c r="I774" s="16" t="s">
        <v>14275</v>
      </c>
      <c r="J774" s="17" t="s">
        <v>15375</v>
      </c>
      <c r="K774" s="16" t="s">
        <v>16475</v>
      </c>
      <c r="L774" s="18" t="s">
        <v>17574</v>
      </c>
      <c r="M774" s="19">
        <v>1</v>
      </c>
    </row>
    <row r="775" spans="1:13" ht="24.9" customHeight="1" x14ac:dyDescent="0.3">
      <c r="A775" s="12" t="s">
        <v>5043</v>
      </c>
      <c r="B775" s="13" t="s">
        <v>5037</v>
      </c>
      <c r="C775" s="13" t="s">
        <v>244</v>
      </c>
      <c r="D775" s="13">
        <v>1</v>
      </c>
      <c r="E775" s="14">
        <v>0</v>
      </c>
      <c r="F775" s="15">
        <v>40.340000000000003</v>
      </c>
      <c r="G775" s="14">
        <v>1.0634029000289599E-4</v>
      </c>
      <c r="H775" s="13">
        <v>2</v>
      </c>
      <c r="I775" s="16" t="s">
        <v>14276</v>
      </c>
      <c r="J775" s="17" t="s">
        <v>15376</v>
      </c>
      <c r="K775" s="16" t="s">
        <v>16476</v>
      </c>
      <c r="L775" s="18" t="s">
        <v>17575</v>
      </c>
      <c r="M775" s="19">
        <v>1</v>
      </c>
    </row>
    <row r="776" spans="1:13" ht="24.9" customHeight="1" x14ac:dyDescent="0.3">
      <c r="A776" s="12" t="s">
        <v>6267</v>
      </c>
      <c r="B776" s="13" t="s">
        <v>6265</v>
      </c>
      <c r="C776" s="13" t="s">
        <v>425</v>
      </c>
      <c r="D776" s="13">
        <v>1</v>
      </c>
      <c r="E776" s="14">
        <v>6.0000000000000001E-3</v>
      </c>
      <c r="F776" s="15">
        <v>29.96</v>
      </c>
      <c r="G776" s="14">
        <v>1.86711783924187E-3</v>
      </c>
      <c r="H776" s="13">
        <v>2</v>
      </c>
      <c r="I776" s="16" t="s">
        <v>14277</v>
      </c>
      <c r="J776" s="17" t="s">
        <v>15377</v>
      </c>
      <c r="K776" s="16" t="s">
        <v>16477</v>
      </c>
      <c r="L776" s="18" t="s">
        <v>17576</v>
      </c>
      <c r="M776" s="19">
        <v>1</v>
      </c>
    </row>
    <row r="777" spans="1:13" ht="24.9" customHeight="1" x14ac:dyDescent="0.3">
      <c r="A777" s="12" t="s">
        <v>2393</v>
      </c>
      <c r="B777" s="13" t="s">
        <v>2383</v>
      </c>
      <c r="C777" s="13" t="s">
        <v>47</v>
      </c>
      <c r="D777" s="13">
        <v>1</v>
      </c>
      <c r="E777" s="14">
        <v>0</v>
      </c>
      <c r="F777" s="15">
        <v>34.25</v>
      </c>
      <c r="G777" s="14">
        <v>6.0133984686151104E-4</v>
      </c>
      <c r="H777" s="13">
        <v>2</v>
      </c>
      <c r="I777" s="16" t="s">
        <v>14278</v>
      </c>
      <c r="J777" s="17" t="s">
        <v>15378</v>
      </c>
      <c r="K777" s="16" t="s">
        <v>16478</v>
      </c>
      <c r="L777" s="18" t="s">
        <v>17577</v>
      </c>
      <c r="M777" s="19">
        <v>1</v>
      </c>
    </row>
    <row r="778" spans="1:13" ht="24.9" customHeight="1" x14ac:dyDescent="0.3">
      <c r="A778" s="12" t="s">
        <v>1021</v>
      </c>
      <c r="B778" s="13" t="s">
        <v>1019</v>
      </c>
      <c r="C778" s="13" t="s">
        <v>47</v>
      </c>
      <c r="D778" s="13">
        <v>1</v>
      </c>
      <c r="E778" s="14">
        <v>0</v>
      </c>
      <c r="F778" s="15">
        <v>48.05</v>
      </c>
      <c r="G778" s="14">
        <v>2.3501266051622299E-5</v>
      </c>
      <c r="H778" s="13">
        <v>2</v>
      </c>
      <c r="I778" s="16" t="s">
        <v>14279</v>
      </c>
      <c r="J778" s="17" t="s">
        <v>15379</v>
      </c>
      <c r="K778" s="16" t="s">
        <v>16479</v>
      </c>
      <c r="L778" s="18" t="s">
        <v>17578</v>
      </c>
      <c r="M778" s="19">
        <v>1</v>
      </c>
    </row>
    <row r="779" spans="1:13" ht="24.9" customHeight="1" x14ac:dyDescent="0.3">
      <c r="A779" s="12" t="s">
        <v>887</v>
      </c>
      <c r="B779" s="13" t="s">
        <v>874</v>
      </c>
      <c r="C779" s="13" t="s">
        <v>29</v>
      </c>
      <c r="D779" s="13">
        <v>1</v>
      </c>
      <c r="E779" s="14">
        <v>0</v>
      </c>
      <c r="F779" s="15">
        <v>36.700000000000003</v>
      </c>
      <c r="G779" s="14">
        <v>2.1328975940079599E-4</v>
      </c>
      <c r="H779" s="13">
        <v>2</v>
      </c>
      <c r="I779" s="16" t="s">
        <v>14280</v>
      </c>
      <c r="J779" s="17" t="s">
        <v>15380</v>
      </c>
      <c r="K779" s="16" t="s">
        <v>16480</v>
      </c>
      <c r="L779" s="18" t="s">
        <v>17579</v>
      </c>
      <c r="M779" s="19">
        <v>1</v>
      </c>
    </row>
    <row r="780" spans="1:13" ht="24.9" customHeight="1" x14ac:dyDescent="0.3">
      <c r="A780" s="12" t="s">
        <v>3467</v>
      </c>
      <c r="B780" s="13" t="s">
        <v>3460</v>
      </c>
      <c r="C780" s="13" t="s">
        <v>80</v>
      </c>
      <c r="D780" s="13">
        <v>1</v>
      </c>
      <c r="E780" s="14">
        <v>0</v>
      </c>
      <c r="F780" s="15">
        <v>25.18</v>
      </c>
      <c r="G780" s="14">
        <v>3.0267043737695698E-3</v>
      </c>
      <c r="H780" s="13">
        <v>2</v>
      </c>
      <c r="I780" s="16" t="s">
        <v>14281</v>
      </c>
      <c r="J780" s="17" t="s">
        <v>15381</v>
      </c>
      <c r="K780" s="16" t="s">
        <v>16481</v>
      </c>
      <c r="L780" s="18" t="s">
        <v>17580</v>
      </c>
      <c r="M780" s="19">
        <v>1</v>
      </c>
    </row>
    <row r="781" spans="1:13" ht="24.9" customHeight="1" x14ac:dyDescent="0.3">
      <c r="A781" s="12" t="s">
        <v>460</v>
      </c>
      <c r="B781" s="13" t="s">
        <v>458</v>
      </c>
      <c r="C781" s="13" t="s">
        <v>244</v>
      </c>
      <c r="D781" s="13">
        <v>1</v>
      </c>
      <c r="E781" s="14">
        <v>0</v>
      </c>
      <c r="F781" s="15">
        <v>31.82</v>
      </c>
      <c r="G781" s="14">
        <v>1.31531567471084E-3</v>
      </c>
      <c r="H781" s="13">
        <v>2</v>
      </c>
      <c r="I781" s="16" t="s">
        <v>14282</v>
      </c>
      <c r="J781" s="17" t="s">
        <v>15382</v>
      </c>
      <c r="K781" s="16" t="s">
        <v>16482</v>
      </c>
      <c r="L781" s="18" t="s">
        <v>17581</v>
      </c>
      <c r="M781" s="19">
        <v>1</v>
      </c>
    </row>
    <row r="782" spans="1:13" ht="24.9" customHeight="1" x14ac:dyDescent="0.3">
      <c r="A782" s="12" t="s">
        <v>1979</v>
      </c>
      <c r="B782" s="13" t="s">
        <v>1977</v>
      </c>
      <c r="C782" s="13" t="s">
        <v>425</v>
      </c>
      <c r="D782" s="13">
        <v>1</v>
      </c>
      <c r="E782" s="14">
        <v>1E-3</v>
      </c>
      <c r="F782" s="15">
        <v>24</v>
      </c>
      <c r="G782" s="14">
        <v>4.2263939999999996E-3</v>
      </c>
      <c r="H782" s="13">
        <v>2</v>
      </c>
      <c r="I782" s="16" t="s">
        <v>14283</v>
      </c>
      <c r="J782" s="17" t="s">
        <v>15383</v>
      </c>
      <c r="K782" s="16" t="s">
        <v>16483</v>
      </c>
      <c r="L782" s="18" t="s">
        <v>17582</v>
      </c>
      <c r="M782" s="19">
        <v>1</v>
      </c>
    </row>
    <row r="783" spans="1:13" ht="24.9" customHeight="1" x14ac:dyDescent="0.3">
      <c r="A783" s="12" t="s">
        <v>3695</v>
      </c>
      <c r="B783" s="13" t="s">
        <v>3684</v>
      </c>
      <c r="C783" s="13" t="s">
        <v>244</v>
      </c>
      <c r="D783" s="13">
        <v>1</v>
      </c>
      <c r="E783" s="14">
        <v>1E-3</v>
      </c>
      <c r="F783" s="15">
        <v>21.81</v>
      </c>
      <c r="G783" s="14">
        <v>6.5917389524432204E-3</v>
      </c>
      <c r="H783" s="13">
        <v>2</v>
      </c>
      <c r="I783" s="16" t="s">
        <v>14284</v>
      </c>
      <c r="J783" s="17" t="s">
        <v>15384</v>
      </c>
      <c r="K783" s="16" t="s">
        <v>16484</v>
      </c>
      <c r="L783" s="18" t="s">
        <v>17583</v>
      </c>
      <c r="M783" s="19">
        <v>1</v>
      </c>
    </row>
    <row r="784" spans="1:13" ht="24.9" customHeight="1" x14ac:dyDescent="0.3">
      <c r="A784" s="12" t="s">
        <v>668</v>
      </c>
      <c r="B784" s="13" t="s">
        <v>660</v>
      </c>
      <c r="C784" s="13" t="s">
        <v>47</v>
      </c>
      <c r="D784" s="13">
        <v>1</v>
      </c>
      <c r="E784" s="14">
        <v>0</v>
      </c>
      <c r="F784" s="15">
        <v>33.24</v>
      </c>
      <c r="G784" s="14">
        <v>7.1136297789036699E-4</v>
      </c>
      <c r="H784" s="13">
        <v>2</v>
      </c>
      <c r="I784" s="16" t="s">
        <v>14285</v>
      </c>
      <c r="J784" s="17" t="s">
        <v>15385</v>
      </c>
      <c r="K784" s="16" t="s">
        <v>16485</v>
      </c>
      <c r="L784" s="18" t="s">
        <v>17584</v>
      </c>
      <c r="M784" s="19">
        <v>1</v>
      </c>
    </row>
    <row r="785" spans="1:13" ht="24.9" customHeight="1" x14ac:dyDescent="0.3">
      <c r="A785" s="12" t="s">
        <v>2570</v>
      </c>
      <c r="B785" s="13" t="s">
        <v>2569</v>
      </c>
      <c r="C785" s="13" t="s">
        <v>219</v>
      </c>
      <c r="D785" s="13">
        <v>1</v>
      </c>
      <c r="E785" s="14">
        <v>0</v>
      </c>
      <c r="F785" s="15">
        <v>68.459999999999994</v>
      </c>
      <c r="G785" s="14">
        <v>1.42223055372396E-7</v>
      </c>
      <c r="H785" s="13">
        <v>2</v>
      </c>
      <c r="I785" s="16" t="s">
        <v>14286</v>
      </c>
      <c r="J785" s="17" t="s">
        <v>15386</v>
      </c>
      <c r="K785" s="16" t="s">
        <v>16486</v>
      </c>
      <c r="L785" s="18" t="s">
        <v>17585</v>
      </c>
      <c r="M785" s="19">
        <v>1</v>
      </c>
    </row>
    <row r="786" spans="1:13" ht="24.9" customHeight="1" x14ac:dyDescent="0.3">
      <c r="A786" s="12" t="s">
        <v>606</v>
      </c>
      <c r="B786" s="13" t="s">
        <v>605</v>
      </c>
      <c r="C786" s="13" t="s">
        <v>610</v>
      </c>
      <c r="D786" s="13">
        <v>1</v>
      </c>
      <c r="E786" s="14">
        <v>0</v>
      </c>
      <c r="F786" s="15">
        <v>37.76</v>
      </c>
      <c r="G786" s="14">
        <v>2.34492002643701E-4</v>
      </c>
      <c r="H786" s="13">
        <v>3</v>
      </c>
      <c r="I786" s="16" t="s">
        <v>14287</v>
      </c>
      <c r="J786" s="17" t="s">
        <v>15387</v>
      </c>
      <c r="K786" s="16" t="s">
        <v>16487</v>
      </c>
      <c r="L786" s="18" t="s">
        <v>17586</v>
      </c>
      <c r="M786" s="19">
        <v>1</v>
      </c>
    </row>
    <row r="787" spans="1:13" ht="24.9" customHeight="1" x14ac:dyDescent="0.3">
      <c r="A787" s="12" t="s">
        <v>5067</v>
      </c>
      <c r="B787" s="13" t="s">
        <v>5058</v>
      </c>
      <c r="C787" s="13" t="s">
        <v>80</v>
      </c>
      <c r="D787" s="13">
        <v>1</v>
      </c>
      <c r="E787" s="14">
        <v>1E-3</v>
      </c>
      <c r="F787" s="15">
        <v>37.9</v>
      </c>
      <c r="G787" s="14">
        <v>1.6218100973589301E-4</v>
      </c>
      <c r="H787" s="13">
        <v>2</v>
      </c>
      <c r="I787" s="16" t="s">
        <v>14288</v>
      </c>
      <c r="J787" s="17" t="s">
        <v>15388</v>
      </c>
      <c r="K787" s="16" t="s">
        <v>16488</v>
      </c>
      <c r="L787" s="18" t="s">
        <v>17587</v>
      </c>
      <c r="M787" s="19">
        <v>1</v>
      </c>
    </row>
    <row r="788" spans="1:13" ht="24.9" customHeight="1" x14ac:dyDescent="0.3">
      <c r="A788" s="12" t="s">
        <v>4647</v>
      </c>
      <c r="B788" s="13" t="s">
        <v>4645</v>
      </c>
      <c r="C788" s="13" t="s">
        <v>617</v>
      </c>
      <c r="D788" s="13">
        <v>1</v>
      </c>
      <c r="E788" s="14">
        <v>1E-3</v>
      </c>
      <c r="F788" s="15">
        <v>63.39</v>
      </c>
      <c r="G788" s="14">
        <v>6.4139864140034701E-7</v>
      </c>
      <c r="H788" s="13">
        <v>2</v>
      </c>
      <c r="I788" s="16" t="s">
        <v>14289</v>
      </c>
      <c r="J788" s="17" t="s">
        <v>15389</v>
      </c>
      <c r="K788" s="16" t="s">
        <v>16489</v>
      </c>
      <c r="L788" s="18" t="s">
        <v>17588</v>
      </c>
      <c r="M788" s="19">
        <v>1</v>
      </c>
    </row>
    <row r="789" spans="1:13" ht="24.9" customHeight="1" x14ac:dyDescent="0.3">
      <c r="A789" s="12" t="s">
        <v>1832</v>
      </c>
      <c r="B789" s="13" t="s">
        <v>1828</v>
      </c>
      <c r="C789" s="13" t="s">
        <v>103</v>
      </c>
      <c r="D789" s="13">
        <v>1</v>
      </c>
      <c r="E789" s="14">
        <v>0</v>
      </c>
      <c r="F789" s="15">
        <v>43.96</v>
      </c>
      <c r="G789" s="14">
        <v>9.0402932441011494E-5</v>
      </c>
      <c r="H789" s="13">
        <v>2</v>
      </c>
      <c r="I789" s="16" t="s">
        <v>14290</v>
      </c>
      <c r="J789" s="17" t="s">
        <v>15390</v>
      </c>
      <c r="K789" s="16" t="s">
        <v>16490</v>
      </c>
      <c r="L789" s="18" t="s">
        <v>17589</v>
      </c>
      <c r="M789" s="19">
        <v>1</v>
      </c>
    </row>
    <row r="790" spans="1:13" ht="24.9" customHeight="1" x14ac:dyDescent="0.3">
      <c r="A790" s="12" t="s">
        <v>2709</v>
      </c>
      <c r="B790" s="13" t="s">
        <v>2707</v>
      </c>
      <c r="C790" s="13" t="s">
        <v>425</v>
      </c>
      <c r="D790" s="13">
        <v>1</v>
      </c>
      <c r="E790" s="14">
        <v>0.01</v>
      </c>
      <c r="F790" s="15">
        <v>29.68</v>
      </c>
      <c r="G790" s="14">
        <v>1.7223443418077401E-3</v>
      </c>
      <c r="H790" s="13">
        <v>2</v>
      </c>
      <c r="I790" s="16" t="s">
        <v>14291</v>
      </c>
      <c r="J790" s="17" t="s">
        <v>15391</v>
      </c>
      <c r="K790" s="16" t="s">
        <v>16491</v>
      </c>
      <c r="L790" s="18" t="s">
        <v>17590</v>
      </c>
      <c r="M790" s="19">
        <v>1</v>
      </c>
    </row>
    <row r="791" spans="1:13" ht="24.9" customHeight="1" x14ac:dyDescent="0.3">
      <c r="A791" s="12" t="s">
        <v>4289</v>
      </c>
      <c r="B791" s="13" t="s">
        <v>4287</v>
      </c>
      <c r="C791" s="13" t="s">
        <v>244</v>
      </c>
      <c r="D791" s="13">
        <v>1</v>
      </c>
      <c r="E791" s="14">
        <v>1E-3</v>
      </c>
      <c r="F791" s="15">
        <v>27.39</v>
      </c>
      <c r="G791" s="14">
        <v>2.27986962789955E-3</v>
      </c>
      <c r="H791" s="13">
        <v>2</v>
      </c>
      <c r="I791" s="16" t="s">
        <v>14292</v>
      </c>
      <c r="J791" s="17" t="s">
        <v>15392</v>
      </c>
      <c r="K791" s="16" t="s">
        <v>16492</v>
      </c>
      <c r="L791" s="18" t="s">
        <v>17591</v>
      </c>
      <c r="M791" s="19">
        <v>1</v>
      </c>
    </row>
    <row r="792" spans="1:13" ht="24.9" customHeight="1" x14ac:dyDescent="0.3">
      <c r="A792" s="12" t="s">
        <v>2081</v>
      </c>
      <c r="B792" s="13" t="s">
        <v>2075</v>
      </c>
      <c r="C792" s="13" t="s">
        <v>103</v>
      </c>
      <c r="D792" s="13">
        <v>1</v>
      </c>
      <c r="E792" s="14">
        <v>0</v>
      </c>
      <c r="F792" s="15">
        <v>21.95</v>
      </c>
      <c r="G792" s="14">
        <v>9.2548205497629508E-3</v>
      </c>
      <c r="H792" s="13">
        <v>2</v>
      </c>
      <c r="I792" s="16" t="s">
        <v>14293</v>
      </c>
      <c r="J792" s="17" t="s">
        <v>15393</v>
      </c>
      <c r="K792" s="16" t="s">
        <v>16493</v>
      </c>
      <c r="L792" s="18" t="s">
        <v>17592</v>
      </c>
      <c r="M792" s="19">
        <v>1</v>
      </c>
    </row>
    <row r="793" spans="1:13" ht="24.9" customHeight="1" x14ac:dyDescent="0.3">
      <c r="A793" s="12" t="s">
        <v>1209</v>
      </c>
      <c r="B793" s="13" t="s">
        <v>1202</v>
      </c>
      <c r="C793" s="13" t="s">
        <v>142</v>
      </c>
      <c r="D793" s="13">
        <v>1</v>
      </c>
      <c r="E793" s="14">
        <v>8.0000000000000002E-3</v>
      </c>
      <c r="F793" s="15">
        <v>17.72</v>
      </c>
      <c r="G793" s="14">
        <v>2.78922753721139E-2</v>
      </c>
      <c r="H793" s="13">
        <v>2</v>
      </c>
      <c r="I793" s="16" t="s">
        <v>14294</v>
      </c>
      <c r="J793" s="17" t="s">
        <v>15394</v>
      </c>
      <c r="K793" s="16" t="s">
        <v>16494</v>
      </c>
      <c r="L793" s="18" t="s">
        <v>17593</v>
      </c>
      <c r="M793" s="19">
        <v>1</v>
      </c>
    </row>
    <row r="794" spans="1:13" ht="24.9" customHeight="1" x14ac:dyDescent="0.3">
      <c r="A794" s="12" t="s">
        <v>3066</v>
      </c>
      <c r="B794" s="13" t="s">
        <v>3065</v>
      </c>
      <c r="C794" s="13" t="s">
        <v>425</v>
      </c>
      <c r="D794" s="13">
        <v>1</v>
      </c>
      <c r="E794" s="14">
        <v>2.8000000000000001E-2</v>
      </c>
      <c r="F794" s="15">
        <v>16.27</v>
      </c>
      <c r="G794" s="14">
        <v>4.4849086430431E-2</v>
      </c>
      <c r="H794" s="13">
        <v>2</v>
      </c>
      <c r="I794" s="16" t="s">
        <v>14295</v>
      </c>
      <c r="J794" s="17" t="s">
        <v>15395</v>
      </c>
      <c r="K794" s="16" t="s">
        <v>16495</v>
      </c>
      <c r="L794" s="18" t="s">
        <v>17594</v>
      </c>
      <c r="M794" s="19">
        <v>1</v>
      </c>
    </row>
    <row r="795" spans="1:13" ht="24.9" customHeight="1" x14ac:dyDescent="0.3">
      <c r="A795" s="12" t="s">
        <v>3295</v>
      </c>
      <c r="B795" s="13" t="s">
        <v>3293</v>
      </c>
      <c r="C795" s="13" t="s">
        <v>80</v>
      </c>
      <c r="D795" s="13">
        <v>1</v>
      </c>
      <c r="E795" s="14">
        <v>0</v>
      </c>
      <c r="F795" s="15">
        <v>52.07</v>
      </c>
      <c r="G795" s="14">
        <v>6.1939829326518501E-6</v>
      </c>
      <c r="H795" s="13">
        <v>2</v>
      </c>
      <c r="I795" s="16" t="s">
        <v>14296</v>
      </c>
      <c r="J795" s="17" t="s">
        <v>15396</v>
      </c>
      <c r="K795" s="16" t="s">
        <v>16496</v>
      </c>
      <c r="L795" s="18" t="s">
        <v>17595</v>
      </c>
      <c r="M795" s="19">
        <v>1</v>
      </c>
    </row>
    <row r="796" spans="1:13" ht="24.9" customHeight="1" x14ac:dyDescent="0.3">
      <c r="A796" s="12" t="s">
        <v>2048</v>
      </c>
      <c r="B796" s="13" t="s">
        <v>2042</v>
      </c>
      <c r="C796" s="13" t="s">
        <v>80</v>
      </c>
      <c r="D796" s="13">
        <v>1</v>
      </c>
      <c r="E796" s="14">
        <v>0</v>
      </c>
      <c r="F796" s="15">
        <v>47.7</v>
      </c>
      <c r="G796" s="14">
        <v>2.29262893082336E-5</v>
      </c>
      <c r="H796" s="13">
        <v>2</v>
      </c>
      <c r="I796" s="16" t="s">
        <v>14297</v>
      </c>
      <c r="J796" s="17" t="s">
        <v>15397</v>
      </c>
      <c r="K796" s="16" t="s">
        <v>16497</v>
      </c>
      <c r="L796" s="18" t="s">
        <v>17596</v>
      </c>
      <c r="M796" s="19">
        <v>2</v>
      </c>
    </row>
    <row r="797" spans="1:13" ht="24.9" customHeight="1" x14ac:dyDescent="0.3">
      <c r="A797" s="12" t="s">
        <v>5485</v>
      </c>
      <c r="B797" s="13" t="s">
        <v>5483</v>
      </c>
      <c r="C797" s="13" t="s">
        <v>29</v>
      </c>
      <c r="D797" s="13">
        <v>1</v>
      </c>
      <c r="E797" s="14">
        <v>0</v>
      </c>
      <c r="F797" s="15">
        <v>26.52</v>
      </c>
      <c r="G797" s="14">
        <v>3.2312309664419398E-3</v>
      </c>
      <c r="H797" s="13">
        <v>2</v>
      </c>
      <c r="I797" s="16" t="s">
        <v>14298</v>
      </c>
      <c r="J797" s="17" t="s">
        <v>15398</v>
      </c>
      <c r="K797" s="16" t="s">
        <v>16498</v>
      </c>
      <c r="L797" s="18" t="s">
        <v>17597</v>
      </c>
      <c r="M797" s="19">
        <v>2</v>
      </c>
    </row>
    <row r="798" spans="1:13" ht="24.9" customHeight="1" x14ac:dyDescent="0.3">
      <c r="A798" s="12" t="s">
        <v>6362</v>
      </c>
      <c r="B798" s="13" t="s">
        <v>7320</v>
      </c>
      <c r="C798" s="13" t="s">
        <v>425</v>
      </c>
      <c r="D798" s="13">
        <v>1</v>
      </c>
      <c r="E798" s="14">
        <v>8.0000000000000002E-3</v>
      </c>
      <c r="F798" s="15">
        <v>16.170000000000002</v>
      </c>
      <c r="G798" s="14">
        <v>2.4154608344449401E-2</v>
      </c>
      <c r="H798" s="13">
        <v>2</v>
      </c>
      <c r="I798" s="16" t="s">
        <v>14299</v>
      </c>
      <c r="J798" s="17" t="s">
        <v>15399</v>
      </c>
      <c r="K798" s="16" t="s">
        <v>16499</v>
      </c>
      <c r="L798" s="18" t="s">
        <v>17598</v>
      </c>
      <c r="M798" s="19">
        <v>2</v>
      </c>
    </row>
    <row r="799" spans="1:13" ht="24.9" customHeight="1" x14ac:dyDescent="0.3">
      <c r="A799" s="12" t="s">
        <v>6420</v>
      </c>
      <c r="B799" s="13" t="s">
        <v>7321</v>
      </c>
      <c r="C799" s="13" t="s">
        <v>244</v>
      </c>
      <c r="D799" s="13">
        <v>1</v>
      </c>
      <c r="E799" s="14">
        <v>1.2E-2</v>
      </c>
      <c r="F799" s="15">
        <v>17.32</v>
      </c>
      <c r="G799" s="14">
        <v>1.85353162341481E-2</v>
      </c>
      <c r="H799" s="13">
        <v>2</v>
      </c>
      <c r="I799" s="16" t="s">
        <v>14300</v>
      </c>
      <c r="J799" s="17" t="s">
        <v>15400</v>
      </c>
      <c r="K799" s="16" t="s">
        <v>16500</v>
      </c>
      <c r="L799" s="18" t="s">
        <v>17599</v>
      </c>
      <c r="M799" s="19">
        <v>1</v>
      </c>
    </row>
    <row r="800" spans="1:13" ht="24.9" customHeight="1" x14ac:dyDescent="0.3">
      <c r="A800" s="12" t="s">
        <v>3998</v>
      </c>
      <c r="B800" s="13" t="s">
        <v>3996</v>
      </c>
      <c r="C800" s="13" t="s">
        <v>219</v>
      </c>
      <c r="D800" s="13">
        <v>1</v>
      </c>
      <c r="E800" s="14">
        <v>0</v>
      </c>
      <c r="F800" s="15">
        <v>22.04</v>
      </c>
      <c r="G800" s="14">
        <v>6.2369175712147203E-3</v>
      </c>
      <c r="H800" s="13">
        <v>2</v>
      </c>
      <c r="I800" s="16" t="s">
        <v>14301</v>
      </c>
      <c r="J800" s="17" t="s">
        <v>15401</v>
      </c>
      <c r="K800" s="16" t="s">
        <v>16501</v>
      </c>
      <c r="L800" s="18" t="s">
        <v>17600</v>
      </c>
      <c r="M800" s="19">
        <v>1</v>
      </c>
    </row>
    <row r="801" spans="1:13" ht="24.9" customHeight="1" x14ac:dyDescent="0.3">
      <c r="A801" s="12" t="s">
        <v>3093</v>
      </c>
      <c r="B801" s="13" t="s">
        <v>3091</v>
      </c>
      <c r="C801" s="13" t="s">
        <v>526</v>
      </c>
      <c r="D801" s="13">
        <v>1</v>
      </c>
      <c r="E801" s="14">
        <v>1E-3</v>
      </c>
      <c r="F801" s="15">
        <v>53</v>
      </c>
      <c r="G801" s="14">
        <v>9.2719638221045397E-6</v>
      </c>
      <c r="H801" s="13">
        <v>3</v>
      </c>
      <c r="I801" s="16" t="s">
        <v>14302</v>
      </c>
      <c r="J801" s="17" t="s">
        <v>15402</v>
      </c>
      <c r="K801" s="16" t="s">
        <v>16502</v>
      </c>
      <c r="L801" s="18" t="s">
        <v>17601</v>
      </c>
      <c r="M801" s="19">
        <v>1</v>
      </c>
    </row>
    <row r="802" spans="1:13" ht="24.9" customHeight="1" x14ac:dyDescent="0.3">
      <c r="A802" s="12" t="s">
        <v>5780</v>
      </c>
      <c r="B802" s="13" t="s">
        <v>5779</v>
      </c>
      <c r="C802" s="13" t="s">
        <v>219</v>
      </c>
      <c r="D802" s="13">
        <v>1</v>
      </c>
      <c r="E802" s="14">
        <v>0</v>
      </c>
      <c r="F802" s="15">
        <v>58.43</v>
      </c>
      <c r="G802" s="14">
        <v>1.4320889849532899E-6</v>
      </c>
      <c r="H802" s="13">
        <v>2</v>
      </c>
      <c r="I802" s="16" t="s">
        <v>14303</v>
      </c>
      <c r="J802" s="17" t="s">
        <v>15403</v>
      </c>
      <c r="K802" s="16" t="s">
        <v>16503</v>
      </c>
      <c r="L802" s="18" t="s">
        <v>17602</v>
      </c>
      <c r="M802" s="19">
        <v>1</v>
      </c>
    </row>
    <row r="803" spans="1:13" ht="24.9" customHeight="1" x14ac:dyDescent="0.3">
      <c r="A803" s="12" t="s">
        <v>4970</v>
      </c>
      <c r="B803" s="13" t="s">
        <v>4968</v>
      </c>
      <c r="C803" s="13" t="s">
        <v>4974</v>
      </c>
      <c r="D803" s="13">
        <v>1</v>
      </c>
      <c r="E803" s="14">
        <v>1.7000000000000001E-2</v>
      </c>
      <c r="F803" s="15">
        <v>25.63</v>
      </c>
      <c r="G803" s="14">
        <v>4.6499568347214103E-3</v>
      </c>
      <c r="H803" s="13">
        <v>3</v>
      </c>
      <c r="I803" s="16" t="s">
        <v>14304</v>
      </c>
      <c r="J803" s="17" t="s">
        <v>15404</v>
      </c>
      <c r="K803" s="16" t="s">
        <v>16504</v>
      </c>
      <c r="L803" s="18" t="s">
        <v>17603</v>
      </c>
      <c r="M803" s="19">
        <v>1</v>
      </c>
    </row>
    <row r="804" spans="1:13" ht="24.9" customHeight="1" x14ac:dyDescent="0.3">
      <c r="A804" s="12" t="s">
        <v>6747</v>
      </c>
      <c r="B804" s="13" t="s">
        <v>6740</v>
      </c>
      <c r="C804" s="13" t="s">
        <v>47</v>
      </c>
      <c r="D804" s="13">
        <v>1</v>
      </c>
      <c r="E804" s="14">
        <v>0</v>
      </c>
      <c r="F804" s="15">
        <v>20.260000000000002</v>
      </c>
      <c r="G804" s="14">
        <v>1.97796815269797E-2</v>
      </c>
      <c r="H804" s="13">
        <v>2</v>
      </c>
      <c r="I804" s="16" t="s">
        <v>14305</v>
      </c>
      <c r="J804" s="17" t="s">
        <v>15405</v>
      </c>
      <c r="K804" s="16" t="s">
        <v>16505</v>
      </c>
      <c r="L804" s="18" t="s">
        <v>17604</v>
      </c>
      <c r="M804" s="19">
        <v>1</v>
      </c>
    </row>
    <row r="805" spans="1:13" ht="24.9" customHeight="1" x14ac:dyDescent="0.3">
      <c r="A805" s="12" t="s">
        <v>2966</v>
      </c>
      <c r="B805" s="13" t="s">
        <v>2949</v>
      </c>
      <c r="C805" s="13" t="s">
        <v>526</v>
      </c>
      <c r="D805" s="13">
        <v>1</v>
      </c>
      <c r="E805" s="14">
        <v>0</v>
      </c>
      <c r="F805" s="15">
        <v>72</v>
      </c>
      <c r="G805" s="14">
        <v>8.6762799999999997E-8</v>
      </c>
      <c r="H805" s="13">
        <v>2</v>
      </c>
      <c r="I805" s="16" t="s">
        <v>14306</v>
      </c>
      <c r="J805" s="17" t="s">
        <v>15406</v>
      </c>
      <c r="K805" s="16" t="s">
        <v>16506</v>
      </c>
      <c r="L805" s="18" t="s">
        <v>17605</v>
      </c>
      <c r="M805" s="19">
        <v>1</v>
      </c>
    </row>
    <row r="806" spans="1:13" ht="24.9" customHeight="1" x14ac:dyDescent="0.3">
      <c r="A806" s="12" t="s">
        <v>2927</v>
      </c>
      <c r="B806" s="13" t="s">
        <v>2921</v>
      </c>
      <c r="C806" s="13" t="s">
        <v>219</v>
      </c>
      <c r="D806" s="13">
        <v>1</v>
      </c>
      <c r="E806" s="14">
        <v>1E-3</v>
      </c>
      <c r="F806" s="15">
        <v>43.16</v>
      </c>
      <c r="G806" s="14">
        <v>4.8305880203977297E-5</v>
      </c>
      <c r="H806" s="13">
        <v>2</v>
      </c>
      <c r="I806" s="16" t="s">
        <v>14307</v>
      </c>
      <c r="J806" s="17" t="s">
        <v>15407</v>
      </c>
      <c r="K806" s="16" t="s">
        <v>16507</v>
      </c>
      <c r="L806" s="18" t="s">
        <v>17606</v>
      </c>
      <c r="M806" s="19">
        <v>1</v>
      </c>
    </row>
    <row r="807" spans="1:13" ht="24.9" customHeight="1" x14ac:dyDescent="0.3">
      <c r="A807" s="12" t="s">
        <v>7036</v>
      </c>
      <c r="B807" s="13" t="s">
        <v>7035</v>
      </c>
      <c r="C807" s="13" t="s">
        <v>219</v>
      </c>
      <c r="D807" s="13">
        <v>1</v>
      </c>
      <c r="E807" s="14">
        <v>0</v>
      </c>
      <c r="F807" s="15">
        <v>57.53</v>
      </c>
      <c r="G807" s="14">
        <v>2.2958491668920099E-6</v>
      </c>
      <c r="H807" s="13">
        <v>2</v>
      </c>
      <c r="I807" s="16" t="s">
        <v>14308</v>
      </c>
      <c r="J807" s="17" t="s">
        <v>15408</v>
      </c>
      <c r="K807" s="16" t="s">
        <v>16508</v>
      </c>
      <c r="L807" s="18" t="s">
        <v>17607</v>
      </c>
      <c r="M807" s="19">
        <v>1</v>
      </c>
    </row>
    <row r="808" spans="1:13" ht="24.9" customHeight="1" x14ac:dyDescent="0.3">
      <c r="A808" s="12" t="s">
        <v>3465</v>
      </c>
      <c r="B808" s="13" t="s">
        <v>3460</v>
      </c>
      <c r="C808" s="13" t="s">
        <v>103</v>
      </c>
      <c r="D808" s="13">
        <v>1</v>
      </c>
      <c r="E808" s="14">
        <v>1E-3</v>
      </c>
      <c r="F808" s="15">
        <v>55.82</v>
      </c>
      <c r="G808" s="14">
        <v>2.6119809449956E-6</v>
      </c>
      <c r="H808" s="13">
        <v>2</v>
      </c>
      <c r="I808" s="16" t="s">
        <v>14309</v>
      </c>
      <c r="J808" s="17" t="s">
        <v>15409</v>
      </c>
      <c r="K808" s="16" t="s">
        <v>16509</v>
      </c>
      <c r="L808" s="18" t="s">
        <v>17608</v>
      </c>
      <c r="M808" s="19">
        <v>1</v>
      </c>
    </row>
    <row r="809" spans="1:13" ht="24.9" customHeight="1" x14ac:dyDescent="0.3">
      <c r="A809" s="12" t="s">
        <v>6243</v>
      </c>
      <c r="B809" s="13" t="s">
        <v>6241</v>
      </c>
      <c r="C809" s="13" t="s">
        <v>103</v>
      </c>
      <c r="D809" s="13">
        <v>1</v>
      </c>
      <c r="E809" s="14">
        <v>0</v>
      </c>
      <c r="F809" s="15">
        <v>51</v>
      </c>
      <c r="G809" s="14">
        <v>8.6835599999999999E-6</v>
      </c>
      <c r="H809" s="13">
        <v>2</v>
      </c>
      <c r="I809" s="16" t="s">
        <v>14310</v>
      </c>
      <c r="J809" s="17" t="s">
        <v>15410</v>
      </c>
      <c r="K809" s="16" t="s">
        <v>16510</v>
      </c>
      <c r="L809" s="18" t="s">
        <v>17609</v>
      </c>
      <c r="M809" s="19">
        <v>1</v>
      </c>
    </row>
    <row r="810" spans="1:13" ht="24.9" customHeight="1" x14ac:dyDescent="0.3">
      <c r="A810" s="12" t="s">
        <v>4572</v>
      </c>
      <c r="B810" s="13" t="s">
        <v>4571</v>
      </c>
      <c r="C810" s="13" t="s">
        <v>720</v>
      </c>
      <c r="D810" s="13">
        <v>1</v>
      </c>
      <c r="E810" s="14">
        <v>0</v>
      </c>
      <c r="F810" s="15">
        <v>29.92</v>
      </c>
      <c r="G810" s="14">
        <v>1.01617850546811E-3</v>
      </c>
      <c r="H810" s="13">
        <v>2</v>
      </c>
      <c r="I810" s="16" t="s">
        <v>14311</v>
      </c>
      <c r="J810" s="17" t="s">
        <v>15411</v>
      </c>
      <c r="K810" s="16" t="s">
        <v>16511</v>
      </c>
      <c r="L810" s="18" t="s">
        <v>17610</v>
      </c>
      <c r="M810" s="19">
        <v>1</v>
      </c>
    </row>
    <row r="811" spans="1:13" ht="24.9" customHeight="1" x14ac:dyDescent="0.3">
      <c r="A811" s="12" t="s">
        <v>6834</v>
      </c>
      <c r="B811" s="13" t="s">
        <v>6832</v>
      </c>
      <c r="C811" s="13" t="s">
        <v>103</v>
      </c>
      <c r="D811" s="13">
        <v>1</v>
      </c>
      <c r="E811" s="14">
        <v>1E-3</v>
      </c>
      <c r="F811" s="15">
        <v>58.15</v>
      </c>
      <c r="G811" s="14">
        <v>2.9090661771958601E-6</v>
      </c>
      <c r="H811" s="13">
        <v>2</v>
      </c>
      <c r="I811" s="16" t="s">
        <v>14312</v>
      </c>
      <c r="J811" s="17" t="s">
        <v>15412</v>
      </c>
      <c r="K811" s="16" t="s">
        <v>16512</v>
      </c>
      <c r="L811" s="18" t="s">
        <v>17611</v>
      </c>
      <c r="M811" s="19">
        <v>1</v>
      </c>
    </row>
    <row r="812" spans="1:13" ht="24.9" customHeight="1" x14ac:dyDescent="0.3">
      <c r="A812" s="12" t="s">
        <v>5330</v>
      </c>
      <c r="B812" s="13" t="s">
        <v>5321</v>
      </c>
      <c r="C812" s="13" t="s">
        <v>47</v>
      </c>
      <c r="D812" s="13">
        <v>1</v>
      </c>
      <c r="E812" s="14">
        <v>0</v>
      </c>
      <c r="F812" s="15">
        <v>25.91</v>
      </c>
      <c r="G812" s="14">
        <v>4.4878470639060104E-3</v>
      </c>
      <c r="H812" s="13">
        <v>3</v>
      </c>
      <c r="I812" s="16" t="s">
        <v>14313</v>
      </c>
      <c r="J812" s="17" t="s">
        <v>15413</v>
      </c>
      <c r="K812" s="16" t="s">
        <v>16513</v>
      </c>
      <c r="L812" s="18" t="s">
        <v>17612</v>
      </c>
      <c r="M812" s="19">
        <v>1</v>
      </c>
    </row>
    <row r="813" spans="1:13" ht="24.9" customHeight="1" x14ac:dyDescent="0.3">
      <c r="A813" s="12" t="s">
        <v>4451</v>
      </c>
      <c r="B813" s="13" t="s">
        <v>4450</v>
      </c>
      <c r="C813" s="13" t="s">
        <v>29</v>
      </c>
      <c r="D813" s="13">
        <v>1</v>
      </c>
      <c r="E813" s="14">
        <v>1E-3</v>
      </c>
      <c r="F813" s="15">
        <v>30.48</v>
      </c>
      <c r="G813" s="14">
        <v>8.9536476554959404E-4</v>
      </c>
      <c r="H813" s="13">
        <v>2</v>
      </c>
      <c r="I813" s="16" t="s">
        <v>14314</v>
      </c>
      <c r="J813" s="17" t="s">
        <v>15414</v>
      </c>
      <c r="K813" s="16" t="s">
        <v>16514</v>
      </c>
      <c r="L813" s="18" t="s">
        <v>17613</v>
      </c>
      <c r="M813" s="19">
        <v>1</v>
      </c>
    </row>
    <row r="814" spans="1:13" ht="24.9" customHeight="1" x14ac:dyDescent="0.3">
      <c r="A814" s="12" t="s">
        <v>3275</v>
      </c>
      <c r="B814" s="13" t="s">
        <v>3274</v>
      </c>
      <c r="C814" s="13" t="s">
        <v>425</v>
      </c>
      <c r="D814" s="13">
        <v>1</v>
      </c>
      <c r="E814" s="14">
        <v>0</v>
      </c>
      <c r="F814" s="15">
        <v>74.099999999999994</v>
      </c>
      <c r="G814" s="14">
        <v>5.6411546024170697E-8</v>
      </c>
      <c r="H814" s="13">
        <v>2</v>
      </c>
      <c r="I814" s="16" t="s">
        <v>14315</v>
      </c>
      <c r="J814" s="17" t="s">
        <v>15415</v>
      </c>
      <c r="K814" s="16" t="s">
        <v>16515</v>
      </c>
      <c r="L814" s="18" t="s">
        <v>17614</v>
      </c>
      <c r="M814" s="19">
        <v>1</v>
      </c>
    </row>
    <row r="815" spans="1:13" ht="24.9" customHeight="1" x14ac:dyDescent="0.3">
      <c r="A815" s="12" t="s">
        <v>5280</v>
      </c>
      <c r="B815" s="13" t="s">
        <v>5270</v>
      </c>
      <c r="C815" s="13" t="s">
        <v>103</v>
      </c>
      <c r="D815" s="13">
        <v>1</v>
      </c>
      <c r="E815" s="14">
        <v>0</v>
      </c>
      <c r="F815" s="15">
        <v>69.41</v>
      </c>
      <c r="G815" s="14">
        <v>1.8328207063128601E-7</v>
      </c>
      <c r="H815" s="13">
        <v>2</v>
      </c>
      <c r="I815" s="16" t="s">
        <v>14316</v>
      </c>
      <c r="J815" s="17" t="s">
        <v>15416</v>
      </c>
      <c r="K815" s="16" t="s">
        <v>16516</v>
      </c>
      <c r="L815" s="18" t="s">
        <v>17615</v>
      </c>
      <c r="M815" s="19">
        <v>1</v>
      </c>
    </row>
    <row r="816" spans="1:13" ht="24.9" customHeight="1" x14ac:dyDescent="0.3">
      <c r="A816" s="12" t="s">
        <v>6178</v>
      </c>
      <c r="B816" s="13" t="s">
        <v>6176</v>
      </c>
      <c r="C816" s="13" t="s">
        <v>7288</v>
      </c>
      <c r="D816" s="13">
        <v>1</v>
      </c>
      <c r="E816" s="14">
        <v>5.0000000000000001E-3</v>
      </c>
      <c r="F816" s="15">
        <v>22.14</v>
      </c>
      <c r="G816" s="14">
        <v>9.7750723984891506E-3</v>
      </c>
      <c r="H816" s="13">
        <v>2</v>
      </c>
      <c r="I816" s="16" t="s">
        <v>14317</v>
      </c>
      <c r="J816" s="17" t="s">
        <v>15417</v>
      </c>
      <c r="K816" s="16" t="s">
        <v>16517</v>
      </c>
      <c r="L816" s="18" t="s">
        <v>17616</v>
      </c>
      <c r="M816" s="19">
        <v>1</v>
      </c>
    </row>
    <row r="817" spans="1:13" ht="24.9" customHeight="1" x14ac:dyDescent="0.3">
      <c r="A817" s="12" t="s">
        <v>5668</v>
      </c>
      <c r="B817" s="13" t="s">
        <v>5666</v>
      </c>
      <c r="C817" s="13" t="s">
        <v>5671</v>
      </c>
      <c r="D817" s="13">
        <v>1</v>
      </c>
      <c r="E817" s="14">
        <v>0</v>
      </c>
      <c r="F817" s="15">
        <v>24.48</v>
      </c>
      <c r="G817" s="14">
        <v>3.5560675682666399E-3</v>
      </c>
      <c r="H817" s="13">
        <v>3</v>
      </c>
      <c r="I817" s="16" t="s">
        <v>14318</v>
      </c>
      <c r="J817" s="17" t="s">
        <v>15418</v>
      </c>
      <c r="K817" s="16" t="s">
        <v>16518</v>
      </c>
      <c r="L817" s="18" t="s">
        <v>17617</v>
      </c>
      <c r="M817" s="19">
        <v>1</v>
      </c>
    </row>
    <row r="818" spans="1:13" ht="24.9" customHeight="1" x14ac:dyDescent="0.3">
      <c r="A818" s="12" t="s">
        <v>5691</v>
      </c>
      <c r="B818" s="13" t="s">
        <v>5672</v>
      </c>
      <c r="C818" s="13" t="s">
        <v>29</v>
      </c>
      <c r="D818" s="13">
        <v>1</v>
      </c>
      <c r="E818" s="14">
        <v>0</v>
      </c>
      <c r="F818" s="15">
        <v>44.72</v>
      </c>
      <c r="G818" s="14">
        <v>4.7220223212241698E-5</v>
      </c>
      <c r="H818" s="13">
        <v>2</v>
      </c>
      <c r="I818" s="16" t="s">
        <v>14319</v>
      </c>
      <c r="J818" s="17" t="s">
        <v>15419</v>
      </c>
      <c r="K818" s="16" t="s">
        <v>16519</v>
      </c>
      <c r="L818" s="18" t="s">
        <v>17618</v>
      </c>
      <c r="M818" s="19">
        <v>1</v>
      </c>
    </row>
    <row r="819" spans="1:13" ht="24.9" customHeight="1" x14ac:dyDescent="0.3">
      <c r="A819" s="12" t="s">
        <v>6957</v>
      </c>
      <c r="B819" s="13" t="s">
        <v>6955</v>
      </c>
      <c r="C819" s="13" t="s">
        <v>83</v>
      </c>
      <c r="D819" s="13">
        <v>1</v>
      </c>
      <c r="E819" s="14">
        <v>0</v>
      </c>
      <c r="F819" s="15">
        <v>31.89</v>
      </c>
      <c r="G819" s="14">
        <v>6.4560963680676705E-4</v>
      </c>
      <c r="H819" s="13">
        <v>2</v>
      </c>
      <c r="I819" s="16" t="s">
        <v>14320</v>
      </c>
      <c r="J819" s="17" t="s">
        <v>15420</v>
      </c>
      <c r="K819" s="16" t="s">
        <v>16520</v>
      </c>
      <c r="L819" s="18" t="s">
        <v>17619</v>
      </c>
      <c r="M819" s="19">
        <v>1</v>
      </c>
    </row>
    <row r="820" spans="1:13" ht="24.9" customHeight="1" x14ac:dyDescent="0.3">
      <c r="A820" s="12" t="s">
        <v>4733</v>
      </c>
      <c r="B820" s="13" t="s">
        <v>4731</v>
      </c>
      <c r="C820" s="13" t="s">
        <v>4737</v>
      </c>
      <c r="D820" s="13">
        <v>1</v>
      </c>
      <c r="E820" s="14">
        <v>1E-3</v>
      </c>
      <c r="F820" s="15">
        <v>19.05</v>
      </c>
      <c r="G820" s="14">
        <v>1.24156655264778E-2</v>
      </c>
      <c r="H820" s="13">
        <v>2</v>
      </c>
      <c r="I820" s="16" t="s">
        <v>14321</v>
      </c>
      <c r="J820" s="17" t="s">
        <v>15421</v>
      </c>
      <c r="K820" s="16" t="s">
        <v>16521</v>
      </c>
      <c r="L820" s="18" t="s">
        <v>17620</v>
      </c>
      <c r="M820" s="19">
        <v>1</v>
      </c>
    </row>
    <row r="821" spans="1:13" ht="24.9" customHeight="1" x14ac:dyDescent="0.3">
      <c r="A821" s="12" t="s">
        <v>7150</v>
      </c>
      <c r="B821" s="13" t="s">
        <v>7143</v>
      </c>
      <c r="C821" s="13" t="s">
        <v>7329</v>
      </c>
      <c r="D821" s="13">
        <v>1</v>
      </c>
      <c r="E821" s="14">
        <v>0</v>
      </c>
      <c r="F821" s="15">
        <v>57.32</v>
      </c>
      <c r="G821" s="14">
        <v>2.4095911104392602E-6</v>
      </c>
      <c r="H821" s="13">
        <v>2</v>
      </c>
      <c r="I821" s="16" t="s">
        <v>14322</v>
      </c>
      <c r="J821" s="17" t="s">
        <v>15422</v>
      </c>
      <c r="K821" s="16" t="s">
        <v>16522</v>
      </c>
      <c r="L821" s="18" t="s">
        <v>17621</v>
      </c>
      <c r="M821" s="19">
        <v>1</v>
      </c>
    </row>
    <row r="822" spans="1:13" ht="24.9" customHeight="1" x14ac:dyDescent="0.3">
      <c r="A822" s="12" t="s">
        <v>2951</v>
      </c>
      <c r="B822" s="13" t="s">
        <v>2949</v>
      </c>
      <c r="C822" s="13" t="s">
        <v>425</v>
      </c>
      <c r="D822" s="13">
        <v>1</v>
      </c>
      <c r="E822" s="14">
        <v>0</v>
      </c>
      <c r="F822" s="15">
        <v>31.3</v>
      </c>
      <c r="G822" s="14">
        <v>1.2602274102115601E-3</v>
      </c>
      <c r="H822" s="13">
        <v>3</v>
      </c>
      <c r="I822" s="16" t="s">
        <v>14323</v>
      </c>
      <c r="J822" s="17" t="s">
        <v>15423</v>
      </c>
      <c r="K822" s="16" t="s">
        <v>16523</v>
      </c>
      <c r="L822" s="18" t="s">
        <v>17622</v>
      </c>
      <c r="M822" s="19">
        <v>1</v>
      </c>
    </row>
    <row r="823" spans="1:13" ht="24.9" customHeight="1" x14ac:dyDescent="0.3">
      <c r="A823" s="12" t="s">
        <v>5634</v>
      </c>
      <c r="B823" s="13" t="s">
        <v>5633</v>
      </c>
      <c r="C823" s="13" t="s">
        <v>142</v>
      </c>
      <c r="D823" s="13">
        <v>1</v>
      </c>
      <c r="E823" s="14">
        <v>0</v>
      </c>
      <c r="F823" s="15">
        <v>42.9</v>
      </c>
      <c r="G823" s="14">
        <v>6.92362868388343E-5</v>
      </c>
      <c r="H823" s="13">
        <v>2</v>
      </c>
      <c r="I823" s="16" t="s">
        <v>14324</v>
      </c>
      <c r="J823" s="17" t="s">
        <v>15424</v>
      </c>
      <c r="K823" s="16" t="s">
        <v>16524</v>
      </c>
      <c r="L823" s="18" t="s">
        <v>17623</v>
      </c>
      <c r="M823" s="19">
        <v>1</v>
      </c>
    </row>
    <row r="824" spans="1:13" ht="24.9" customHeight="1" x14ac:dyDescent="0.3">
      <c r="A824" s="12" t="s">
        <v>2878</v>
      </c>
      <c r="B824" s="13" t="s">
        <v>2869</v>
      </c>
      <c r="C824" s="13" t="s">
        <v>244</v>
      </c>
      <c r="D824" s="13">
        <v>1</v>
      </c>
      <c r="E824" s="14">
        <v>2.4E-2</v>
      </c>
      <c r="F824" s="15">
        <v>22.14</v>
      </c>
      <c r="G824" s="14">
        <v>1.09969564483003E-2</v>
      </c>
      <c r="H824" s="13">
        <v>2</v>
      </c>
      <c r="I824" s="16" t="s">
        <v>14325</v>
      </c>
      <c r="J824" s="17" t="s">
        <v>15425</v>
      </c>
      <c r="K824" s="16" t="s">
        <v>16525</v>
      </c>
      <c r="L824" s="18" t="s">
        <v>17624</v>
      </c>
      <c r="M824" s="19">
        <v>1</v>
      </c>
    </row>
    <row r="825" spans="1:13" ht="24.9" customHeight="1" x14ac:dyDescent="0.3">
      <c r="A825" s="12" t="s">
        <v>7099</v>
      </c>
      <c r="B825" s="13" t="s">
        <v>7098</v>
      </c>
      <c r="C825" s="13" t="s">
        <v>425</v>
      </c>
      <c r="D825" s="13">
        <v>1</v>
      </c>
      <c r="E825" s="14">
        <v>0</v>
      </c>
      <c r="F825" s="15">
        <v>30.67</v>
      </c>
      <c r="G825" s="14">
        <v>1.11414919879948E-3</v>
      </c>
      <c r="H825" s="13">
        <v>2</v>
      </c>
      <c r="I825" s="16" t="s">
        <v>14326</v>
      </c>
      <c r="J825" s="17" t="s">
        <v>15426</v>
      </c>
      <c r="K825" s="16" t="s">
        <v>16526</v>
      </c>
      <c r="L825" s="18" t="s">
        <v>17625</v>
      </c>
      <c r="M825" s="19">
        <v>1</v>
      </c>
    </row>
    <row r="826" spans="1:13" ht="24.9" customHeight="1" x14ac:dyDescent="0.3">
      <c r="A826" s="12" t="s">
        <v>1393</v>
      </c>
      <c r="B826" s="13" t="s">
        <v>1392</v>
      </c>
      <c r="C826" s="13" t="s">
        <v>319</v>
      </c>
      <c r="D826" s="13">
        <v>1</v>
      </c>
      <c r="E826" s="14">
        <v>0</v>
      </c>
      <c r="F826" s="15">
        <v>51.83</v>
      </c>
      <c r="G826" s="14">
        <v>6.8895252961805096E-6</v>
      </c>
      <c r="H826" s="13">
        <v>2</v>
      </c>
      <c r="I826" s="16" t="s">
        <v>14327</v>
      </c>
      <c r="J826" s="17" t="s">
        <v>15427</v>
      </c>
      <c r="K826" s="16" t="s">
        <v>16527</v>
      </c>
      <c r="L826" s="18" t="s">
        <v>17626</v>
      </c>
      <c r="M826" s="19">
        <v>1</v>
      </c>
    </row>
    <row r="827" spans="1:13" ht="24.9" customHeight="1" x14ac:dyDescent="0.3">
      <c r="A827" s="12" t="s">
        <v>2679</v>
      </c>
      <c r="B827" s="13" t="s">
        <v>2677</v>
      </c>
      <c r="C827" s="13" t="s">
        <v>80</v>
      </c>
      <c r="D827" s="13">
        <v>1</v>
      </c>
      <c r="E827" s="14">
        <v>1E-3</v>
      </c>
      <c r="F827" s="15">
        <v>41.27</v>
      </c>
      <c r="G827" s="14">
        <v>7.4468053885545703E-5</v>
      </c>
      <c r="H827" s="13">
        <v>2</v>
      </c>
      <c r="I827" s="16" t="s">
        <v>14328</v>
      </c>
      <c r="J827" s="17" t="s">
        <v>15428</v>
      </c>
      <c r="K827" s="16" t="s">
        <v>16528</v>
      </c>
      <c r="L827" s="18" t="s">
        <v>17627</v>
      </c>
      <c r="M827" s="19">
        <v>2</v>
      </c>
    </row>
    <row r="828" spans="1:13" ht="24.9" customHeight="1" x14ac:dyDescent="0.3">
      <c r="A828" s="12" t="s">
        <v>5990</v>
      </c>
      <c r="B828" s="13" t="s">
        <v>5988</v>
      </c>
      <c r="C828" s="13" t="s">
        <v>319</v>
      </c>
      <c r="D828" s="13">
        <v>1</v>
      </c>
      <c r="E828" s="14">
        <v>3.0000000000000001E-3</v>
      </c>
      <c r="F828" s="15">
        <v>21.47</v>
      </c>
      <c r="G828" s="14">
        <v>1.28313545422774E-2</v>
      </c>
      <c r="H828" s="13">
        <v>2</v>
      </c>
      <c r="I828" s="16" t="s">
        <v>14329</v>
      </c>
      <c r="J828" s="17" t="s">
        <v>15429</v>
      </c>
      <c r="K828" s="16" t="s">
        <v>16529</v>
      </c>
      <c r="L828" s="18" t="s">
        <v>17628</v>
      </c>
      <c r="M828" s="19">
        <v>1</v>
      </c>
    </row>
    <row r="829" spans="1:13" ht="24.9" customHeight="1" x14ac:dyDescent="0.3">
      <c r="A829" s="12" t="s">
        <v>3617</v>
      </c>
      <c r="B829" s="13" t="s">
        <v>3616</v>
      </c>
      <c r="C829" s="13" t="s">
        <v>319</v>
      </c>
      <c r="D829" s="13">
        <v>1</v>
      </c>
      <c r="E829" s="14">
        <v>0</v>
      </c>
      <c r="F829" s="15">
        <v>31.79</v>
      </c>
      <c r="G829" s="14">
        <v>1.1257680562930001E-3</v>
      </c>
      <c r="H829" s="13">
        <v>2</v>
      </c>
      <c r="I829" s="16" t="s">
        <v>14330</v>
      </c>
      <c r="J829" s="17" t="s">
        <v>15430</v>
      </c>
      <c r="K829" s="16" t="s">
        <v>16530</v>
      </c>
      <c r="L829" s="18" t="s">
        <v>17629</v>
      </c>
      <c r="M829" s="19">
        <v>1</v>
      </c>
    </row>
    <row r="830" spans="1:13" ht="24.9" customHeight="1" x14ac:dyDescent="0.3">
      <c r="A830" s="12" t="s">
        <v>314</v>
      </c>
      <c r="B830" s="13" t="s">
        <v>312</v>
      </c>
      <c r="C830" s="13" t="s">
        <v>319</v>
      </c>
      <c r="D830" s="13">
        <v>1</v>
      </c>
      <c r="E830" s="14">
        <v>3.0000000000000001E-3</v>
      </c>
      <c r="F830" s="15">
        <v>18.23</v>
      </c>
      <c r="G830" s="14">
        <v>3.00628393218004E-2</v>
      </c>
      <c r="H830" s="13">
        <v>2</v>
      </c>
      <c r="I830" s="16" t="s">
        <v>14331</v>
      </c>
      <c r="J830" s="17" t="s">
        <v>15431</v>
      </c>
      <c r="K830" s="16" t="s">
        <v>16531</v>
      </c>
      <c r="L830" s="18" t="s">
        <v>17630</v>
      </c>
      <c r="M830" s="19">
        <v>1</v>
      </c>
    </row>
    <row r="831" spans="1:13" ht="24.9" customHeight="1" x14ac:dyDescent="0.3">
      <c r="A831" s="12" t="s">
        <v>429</v>
      </c>
      <c r="B831" s="13" t="s">
        <v>419</v>
      </c>
      <c r="C831" s="13" t="s">
        <v>319</v>
      </c>
      <c r="D831" s="13">
        <v>1</v>
      </c>
      <c r="E831" s="14">
        <v>3.0000000000000001E-3</v>
      </c>
      <c r="F831" s="15">
        <v>25.3</v>
      </c>
      <c r="G831" s="14">
        <v>2.9442182767779402E-3</v>
      </c>
      <c r="H831" s="13">
        <v>2</v>
      </c>
      <c r="I831" s="16" t="s">
        <v>14332</v>
      </c>
      <c r="J831" s="17" t="s">
        <v>15432</v>
      </c>
      <c r="K831" s="16" t="s">
        <v>16532</v>
      </c>
      <c r="L831" s="18" t="s">
        <v>17631</v>
      </c>
      <c r="M831" s="19">
        <v>1</v>
      </c>
    </row>
    <row r="832" spans="1:13" ht="24.9" customHeight="1" x14ac:dyDescent="0.3">
      <c r="A832" s="12" t="s">
        <v>6483</v>
      </c>
      <c r="B832" s="13" t="s">
        <v>6481</v>
      </c>
      <c r="C832" s="13" t="s">
        <v>319</v>
      </c>
      <c r="D832" s="13">
        <v>1</v>
      </c>
      <c r="E832" s="14">
        <v>3.0000000000000001E-3</v>
      </c>
      <c r="F832" s="15">
        <v>20.56</v>
      </c>
      <c r="G832" s="14">
        <v>1.71409390782023E-2</v>
      </c>
      <c r="H832" s="13">
        <v>2</v>
      </c>
      <c r="I832" s="16" t="s">
        <v>14333</v>
      </c>
      <c r="J832" s="17" t="s">
        <v>15433</v>
      </c>
      <c r="K832" s="16" t="s">
        <v>16533</v>
      </c>
      <c r="L832" s="18" t="s">
        <v>17632</v>
      </c>
      <c r="M832" s="19">
        <v>1</v>
      </c>
    </row>
    <row r="833" spans="1:13" ht="24.9" customHeight="1" x14ac:dyDescent="0.3">
      <c r="A833" s="12" t="s">
        <v>4199</v>
      </c>
      <c r="B833" s="13" t="s">
        <v>4197</v>
      </c>
      <c r="C833" s="13" t="s">
        <v>425</v>
      </c>
      <c r="D833" s="13">
        <v>1</v>
      </c>
      <c r="E833" s="14">
        <v>6.0000000000000001E-3</v>
      </c>
      <c r="F833" s="15">
        <v>18.57</v>
      </c>
      <c r="G833" s="14">
        <v>2.2239242099413699E-2</v>
      </c>
      <c r="H833" s="13">
        <v>3</v>
      </c>
      <c r="I833" s="16" t="s">
        <v>14334</v>
      </c>
      <c r="J833" s="17" t="s">
        <v>15434</v>
      </c>
      <c r="K833" s="16" t="s">
        <v>16534</v>
      </c>
      <c r="L833" s="18" t="s">
        <v>17633</v>
      </c>
      <c r="M833" s="19">
        <v>1</v>
      </c>
    </row>
    <row r="834" spans="1:13" ht="24.9" customHeight="1" x14ac:dyDescent="0.3">
      <c r="A834" s="12" t="s">
        <v>4358</v>
      </c>
      <c r="B834" s="13" t="s">
        <v>4344</v>
      </c>
      <c r="C834" s="13" t="s">
        <v>425</v>
      </c>
      <c r="D834" s="13">
        <v>1</v>
      </c>
      <c r="E834" s="14">
        <v>0</v>
      </c>
      <c r="F834" s="15">
        <v>20.51</v>
      </c>
      <c r="G834" s="14">
        <v>1.37826173267982E-2</v>
      </c>
      <c r="H834" s="13">
        <v>3</v>
      </c>
      <c r="I834" s="16" t="s">
        <v>14335</v>
      </c>
      <c r="J834" s="17" t="s">
        <v>15435</v>
      </c>
      <c r="K834" s="16" t="s">
        <v>16535</v>
      </c>
      <c r="L834" s="18" t="s">
        <v>17634</v>
      </c>
      <c r="M834" s="19">
        <v>1</v>
      </c>
    </row>
    <row r="835" spans="1:13" ht="24.9" customHeight="1" x14ac:dyDescent="0.3">
      <c r="A835" s="12" t="s">
        <v>240</v>
      </c>
      <c r="B835" s="13" t="s">
        <v>239</v>
      </c>
      <c r="C835" s="13" t="s">
        <v>244</v>
      </c>
      <c r="D835" s="13">
        <v>1</v>
      </c>
      <c r="E835" s="14">
        <v>0</v>
      </c>
      <c r="F835" s="15">
        <v>41.61</v>
      </c>
      <c r="G835" s="14">
        <v>6.8860473444697402E-5</v>
      </c>
      <c r="H835" s="13">
        <v>2</v>
      </c>
      <c r="I835" s="16" t="s">
        <v>14336</v>
      </c>
      <c r="J835" s="17" t="s">
        <v>15436</v>
      </c>
      <c r="K835" s="16" t="s">
        <v>16536</v>
      </c>
      <c r="L835" s="18" t="s">
        <v>17635</v>
      </c>
      <c r="M835" s="19">
        <v>1</v>
      </c>
    </row>
    <row r="836" spans="1:13" ht="24.9" customHeight="1" x14ac:dyDescent="0.3">
      <c r="A836" s="12" t="s">
        <v>5186</v>
      </c>
      <c r="B836" s="13" t="s">
        <v>5180</v>
      </c>
      <c r="C836" s="13" t="s">
        <v>103</v>
      </c>
      <c r="D836" s="13">
        <v>1</v>
      </c>
      <c r="E836" s="14">
        <v>0</v>
      </c>
      <c r="F836" s="15">
        <v>36.17</v>
      </c>
      <c r="G836" s="14">
        <v>4.2270564602786499E-4</v>
      </c>
      <c r="H836" s="13">
        <v>2</v>
      </c>
      <c r="I836" s="16" t="s">
        <v>14337</v>
      </c>
      <c r="J836" s="17" t="s">
        <v>15437</v>
      </c>
      <c r="K836" s="16" t="s">
        <v>16537</v>
      </c>
      <c r="L836" s="18" t="s">
        <v>17636</v>
      </c>
      <c r="M836" s="19">
        <v>1</v>
      </c>
    </row>
    <row r="837" spans="1:13" ht="24.9" customHeight="1" x14ac:dyDescent="0.3">
      <c r="A837" s="12" t="s">
        <v>5182</v>
      </c>
      <c r="B837" s="13" t="s">
        <v>5180</v>
      </c>
      <c r="C837" s="13" t="s">
        <v>103</v>
      </c>
      <c r="D837" s="13">
        <v>1</v>
      </c>
      <c r="E837" s="14">
        <v>2E-3</v>
      </c>
      <c r="F837" s="15">
        <v>31.07</v>
      </c>
      <c r="G837" s="14">
        <v>1.6414183896354901E-3</v>
      </c>
      <c r="H837" s="13">
        <v>2</v>
      </c>
      <c r="I837" s="16" t="s">
        <v>14338</v>
      </c>
      <c r="J837" s="17" t="s">
        <v>15438</v>
      </c>
      <c r="K837" s="16" t="s">
        <v>16538</v>
      </c>
      <c r="L837" s="18" t="s">
        <v>17637</v>
      </c>
      <c r="M837" s="19">
        <v>2</v>
      </c>
    </row>
    <row r="838" spans="1:13" ht="24.9" customHeight="1" x14ac:dyDescent="0.3">
      <c r="A838" s="12" t="s">
        <v>6045</v>
      </c>
      <c r="B838" s="13" t="s">
        <v>6043</v>
      </c>
      <c r="C838" s="13" t="s">
        <v>244</v>
      </c>
      <c r="D838" s="13">
        <v>1</v>
      </c>
      <c r="E838" s="14">
        <v>0</v>
      </c>
      <c r="F838" s="15">
        <v>31.71</v>
      </c>
      <c r="G838" s="14">
        <v>7.4198083046771396E-4</v>
      </c>
      <c r="H838" s="13">
        <v>2</v>
      </c>
      <c r="I838" s="16" t="s">
        <v>14339</v>
      </c>
      <c r="J838" s="17" t="s">
        <v>15439</v>
      </c>
      <c r="K838" s="16" t="s">
        <v>16539</v>
      </c>
      <c r="L838" s="18" t="s">
        <v>17638</v>
      </c>
      <c r="M838" s="19">
        <v>1</v>
      </c>
    </row>
    <row r="839" spans="1:13" ht="24.9" customHeight="1" x14ac:dyDescent="0.3">
      <c r="A839" s="12" t="s">
        <v>5794</v>
      </c>
      <c r="B839" s="13" t="s">
        <v>5792</v>
      </c>
      <c r="C839" s="13" t="s">
        <v>219</v>
      </c>
      <c r="D839" s="13">
        <v>1</v>
      </c>
      <c r="E839" s="14">
        <v>0</v>
      </c>
      <c r="F839" s="15">
        <v>67.239999999999995</v>
      </c>
      <c r="G839" s="14">
        <v>1.98239091655111E-7</v>
      </c>
      <c r="H839" s="13">
        <v>2</v>
      </c>
      <c r="I839" s="16" t="s">
        <v>14340</v>
      </c>
      <c r="J839" s="17" t="s">
        <v>15440</v>
      </c>
      <c r="K839" s="16" t="s">
        <v>16540</v>
      </c>
      <c r="L839" s="18" t="s">
        <v>17639</v>
      </c>
      <c r="M839" s="19">
        <v>1</v>
      </c>
    </row>
    <row r="840" spans="1:13" ht="24.9" customHeight="1" x14ac:dyDescent="0.3">
      <c r="A840" s="12" t="s">
        <v>2731</v>
      </c>
      <c r="B840" s="13" t="s">
        <v>2729</v>
      </c>
      <c r="C840" s="13" t="s">
        <v>142</v>
      </c>
      <c r="D840" s="13">
        <v>1</v>
      </c>
      <c r="E840" s="14">
        <v>0</v>
      </c>
      <c r="F840" s="15">
        <v>31.64</v>
      </c>
      <c r="G840" s="14">
        <v>1.1310555736468899E-3</v>
      </c>
      <c r="H840" s="13">
        <v>2</v>
      </c>
      <c r="I840" s="16" t="s">
        <v>14341</v>
      </c>
      <c r="J840" s="17" t="s">
        <v>15441</v>
      </c>
      <c r="K840" s="16" t="s">
        <v>16541</v>
      </c>
      <c r="L840" s="18" t="s">
        <v>17640</v>
      </c>
      <c r="M840" s="19">
        <v>1</v>
      </c>
    </row>
    <row r="841" spans="1:13" ht="24.9" customHeight="1" x14ac:dyDescent="0.3">
      <c r="A841" s="12" t="s">
        <v>5808</v>
      </c>
      <c r="B841" s="13" t="s">
        <v>5807</v>
      </c>
      <c r="C841" s="13" t="s">
        <v>244</v>
      </c>
      <c r="D841" s="13">
        <v>1</v>
      </c>
      <c r="E841" s="14">
        <v>0</v>
      </c>
      <c r="F841" s="15">
        <v>24.9</v>
      </c>
      <c r="G841" s="14">
        <v>5.3392953393388703E-3</v>
      </c>
      <c r="H841" s="13">
        <v>2</v>
      </c>
      <c r="I841" s="16" t="s">
        <v>14342</v>
      </c>
      <c r="J841" s="17" t="s">
        <v>15442</v>
      </c>
      <c r="K841" s="16" t="s">
        <v>16542</v>
      </c>
      <c r="L841" s="18" t="s">
        <v>17641</v>
      </c>
      <c r="M841" s="19">
        <v>1</v>
      </c>
    </row>
    <row r="842" spans="1:13" ht="24.9" customHeight="1" x14ac:dyDescent="0.3">
      <c r="A842" s="12" t="s">
        <v>3000</v>
      </c>
      <c r="B842" s="13" t="s">
        <v>2999</v>
      </c>
      <c r="C842" s="13" t="s">
        <v>526</v>
      </c>
      <c r="D842" s="13">
        <v>1</v>
      </c>
      <c r="E842" s="14">
        <v>0</v>
      </c>
      <c r="F842" s="15">
        <v>47.86</v>
      </c>
      <c r="G842" s="14">
        <v>2.70074726035588E-5</v>
      </c>
      <c r="H842" s="13">
        <v>2</v>
      </c>
      <c r="I842" s="16" t="s">
        <v>14343</v>
      </c>
      <c r="J842" s="17" t="s">
        <v>15443</v>
      </c>
      <c r="K842" s="16" t="s">
        <v>16543</v>
      </c>
      <c r="L842" s="18" t="s">
        <v>17642</v>
      </c>
      <c r="M842" s="19">
        <v>1</v>
      </c>
    </row>
    <row r="843" spans="1:13" ht="24.9" customHeight="1" x14ac:dyDescent="0.3">
      <c r="A843" s="12" t="s">
        <v>1900</v>
      </c>
      <c r="B843" s="13" t="s">
        <v>1898</v>
      </c>
      <c r="C843" s="13" t="s">
        <v>80</v>
      </c>
      <c r="D843" s="13">
        <v>1</v>
      </c>
      <c r="E843" s="14">
        <v>0</v>
      </c>
      <c r="F843" s="15">
        <v>20.02</v>
      </c>
      <c r="G843" s="14">
        <v>1.4931081260272899E-2</v>
      </c>
      <c r="H843" s="13">
        <v>3</v>
      </c>
      <c r="I843" s="16" t="s">
        <v>14344</v>
      </c>
      <c r="J843" s="17" t="s">
        <v>15444</v>
      </c>
      <c r="K843" s="16" t="s">
        <v>16544</v>
      </c>
      <c r="L843" s="18" t="s">
        <v>17643</v>
      </c>
      <c r="M843" s="19">
        <v>1</v>
      </c>
    </row>
    <row r="844" spans="1:13" ht="24.9" customHeight="1" x14ac:dyDescent="0.3">
      <c r="A844" s="12" t="s">
        <v>1449</v>
      </c>
      <c r="B844" s="13" t="s">
        <v>1448</v>
      </c>
      <c r="C844" s="13" t="s">
        <v>244</v>
      </c>
      <c r="D844" s="13">
        <v>1</v>
      </c>
      <c r="E844" s="14">
        <v>0</v>
      </c>
      <c r="F844" s="15">
        <v>16.36</v>
      </c>
      <c r="G844" s="14">
        <v>4.8553360593687499E-2</v>
      </c>
      <c r="H844" s="13">
        <v>4</v>
      </c>
      <c r="I844" s="16" t="s">
        <v>14345</v>
      </c>
      <c r="J844" s="17" t="s">
        <v>15445</v>
      </c>
      <c r="K844" s="16" t="s">
        <v>16545</v>
      </c>
      <c r="L844" s="18" t="s">
        <v>17644</v>
      </c>
      <c r="M844" s="19">
        <v>2</v>
      </c>
    </row>
    <row r="845" spans="1:13" ht="24.9" customHeight="1" x14ac:dyDescent="0.3">
      <c r="A845" s="12" t="s">
        <v>5552</v>
      </c>
      <c r="B845" s="13" t="s">
        <v>5550</v>
      </c>
      <c r="C845" s="13" t="s">
        <v>526</v>
      </c>
      <c r="D845" s="13">
        <v>1</v>
      </c>
      <c r="E845" s="14">
        <v>4.0000000000000001E-3</v>
      </c>
      <c r="F845" s="15">
        <v>38.6</v>
      </c>
      <c r="G845" s="14">
        <v>2.00155718367418E-4</v>
      </c>
      <c r="H845" s="13">
        <v>2</v>
      </c>
      <c r="I845" s="16" t="s">
        <v>14346</v>
      </c>
      <c r="J845" s="17" t="s">
        <v>15446</v>
      </c>
      <c r="K845" s="16" t="s">
        <v>16546</v>
      </c>
      <c r="L845" s="18" t="s">
        <v>17645</v>
      </c>
      <c r="M845" s="19">
        <v>1</v>
      </c>
    </row>
    <row r="846" spans="1:13" ht="24.9" customHeight="1" x14ac:dyDescent="0.3">
      <c r="A846" s="12" t="s">
        <v>2227</v>
      </c>
      <c r="B846" s="13" t="s">
        <v>2226</v>
      </c>
      <c r="C846" s="13" t="s">
        <v>526</v>
      </c>
      <c r="D846" s="13">
        <v>1</v>
      </c>
      <c r="E846" s="14">
        <v>0</v>
      </c>
      <c r="F846" s="15">
        <v>41.91</v>
      </c>
      <c r="G846" s="14">
        <v>6.4264332997180794E-5</v>
      </c>
      <c r="H846" s="13">
        <v>2</v>
      </c>
      <c r="I846" s="16" t="s">
        <v>14347</v>
      </c>
      <c r="J846" s="17" t="s">
        <v>15447</v>
      </c>
      <c r="K846" s="16" t="s">
        <v>16547</v>
      </c>
      <c r="L846" s="18" t="s">
        <v>17646</v>
      </c>
      <c r="M846" s="19">
        <v>1</v>
      </c>
    </row>
    <row r="847" spans="1:13" ht="24.9" customHeight="1" x14ac:dyDescent="0.3">
      <c r="A847" s="12" t="s">
        <v>6547</v>
      </c>
      <c r="B847" s="13" t="s">
        <v>6534</v>
      </c>
      <c r="C847" s="13" t="s">
        <v>720</v>
      </c>
      <c r="D847" s="13">
        <v>1</v>
      </c>
      <c r="E847" s="14">
        <v>0</v>
      </c>
      <c r="F847" s="15">
        <v>78.150000000000006</v>
      </c>
      <c r="G847" s="14">
        <v>1.5274605566077501E-8</v>
      </c>
      <c r="H847" s="13">
        <v>2</v>
      </c>
      <c r="I847" s="16" t="s">
        <v>14348</v>
      </c>
      <c r="J847" s="17" t="s">
        <v>15448</v>
      </c>
      <c r="K847" s="16" t="s">
        <v>16548</v>
      </c>
      <c r="L847" s="18" t="s">
        <v>17647</v>
      </c>
      <c r="M847" s="19">
        <v>1</v>
      </c>
    </row>
    <row r="848" spans="1:13" ht="24.9" customHeight="1" x14ac:dyDescent="0.3">
      <c r="A848" s="12" t="s">
        <v>5947</v>
      </c>
      <c r="B848" s="13" t="s">
        <v>5945</v>
      </c>
      <c r="C848" s="13" t="s">
        <v>7316</v>
      </c>
      <c r="D848" s="13">
        <v>1</v>
      </c>
      <c r="E848" s="14">
        <v>0</v>
      </c>
      <c r="F848" s="15">
        <v>48.63</v>
      </c>
      <c r="G848" s="14">
        <v>2.12486673755552E-5</v>
      </c>
      <c r="H848" s="13">
        <v>3</v>
      </c>
      <c r="I848" s="16" t="s">
        <v>14349</v>
      </c>
      <c r="J848" s="17" t="s">
        <v>15449</v>
      </c>
      <c r="K848" s="16" t="s">
        <v>16415</v>
      </c>
      <c r="L848" s="18" t="s">
        <v>17648</v>
      </c>
      <c r="M848" s="19">
        <v>1</v>
      </c>
    </row>
    <row r="849" spans="1:13" ht="24.9" customHeight="1" x14ac:dyDescent="0.3">
      <c r="A849" s="12" t="s">
        <v>4550</v>
      </c>
      <c r="B849" s="13" t="s">
        <v>4548</v>
      </c>
      <c r="C849" s="13" t="s">
        <v>244</v>
      </c>
      <c r="D849" s="13">
        <v>1</v>
      </c>
      <c r="E849" s="14">
        <v>0</v>
      </c>
      <c r="F849" s="15">
        <v>42.22</v>
      </c>
      <c r="G849" s="14">
        <v>5.9837026565362198E-5</v>
      </c>
      <c r="H849" s="13">
        <v>2</v>
      </c>
      <c r="I849" s="16" t="s">
        <v>14350</v>
      </c>
      <c r="J849" s="17" t="s">
        <v>15450</v>
      </c>
      <c r="K849" s="16" t="s">
        <v>16549</v>
      </c>
      <c r="L849" s="18" t="s">
        <v>17649</v>
      </c>
      <c r="M849" s="19">
        <v>1</v>
      </c>
    </row>
    <row r="850" spans="1:13" ht="24.9" customHeight="1" x14ac:dyDescent="0.3">
      <c r="A850" s="12" t="s">
        <v>4797</v>
      </c>
      <c r="B850" s="13" t="s">
        <v>4785</v>
      </c>
      <c r="C850" s="13" t="s">
        <v>80</v>
      </c>
      <c r="D850" s="13">
        <v>1</v>
      </c>
      <c r="E850" s="14">
        <v>0</v>
      </c>
      <c r="F850" s="15">
        <v>111.38</v>
      </c>
      <c r="G850" s="14">
        <v>1.34639263839312E-11</v>
      </c>
      <c r="H850" s="13">
        <v>2</v>
      </c>
      <c r="I850" s="16" t="s">
        <v>14351</v>
      </c>
      <c r="J850" s="17" t="s">
        <v>15451</v>
      </c>
      <c r="K850" s="16" t="s">
        <v>16550</v>
      </c>
      <c r="L850" s="18" t="s">
        <v>17650</v>
      </c>
      <c r="M850" s="19">
        <v>1</v>
      </c>
    </row>
    <row r="851" spans="1:13" ht="24.9" customHeight="1" x14ac:dyDescent="0.3">
      <c r="A851" s="12" t="s">
        <v>5038</v>
      </c>
      <c r="B851" s="13" t="s">
        <v>5037</v>
      </c>
      <c r="C851" s="13" t="s">
        <v>425</v>
      </c>
      <c r="D851" s="13">
        <v>1</v>
      </c>
      <c r="E851" s="14">
        <v>2E-3</v>
      </c>
      <c r="F851" s="15">
        <v>45.04</v>
      </c>
      <c r="G851" s="14">
        <v>3.7599428691787103E-5</v>
      </c>
      <c r="H851" s="13">
        <v>2</v>
      </c>
      <c r="I851" s="16" t="s">
        <v>14352</v>
      </c>
      <c r="J851" s="17" t="s">
        <v>15452</v>
      </c>
      <c r="K851" s="16" t="s">
        <v>16551</v>
      </c>
      <c r="L851" s="18" t="s">
        <v>17651</v>
      </c>
      <c r="M851" s="19">
        <v>1</v>
      </c>
    </row>
    <row r="852" spans="1:13" ht="24.9" customHeight="1" x14ac:dyDescent="0.3">
      <c r="A852" s="12" t="s">
        <v>5117</v>
      </c>
      <c r="B852" s="13" t="s">
        <v>5115</v>
      </c>
      <c r="C852" s="13" t="s">
        <v>219</v>
      </c>
      <c r="D852" s="13">
        <v>1</v>
      </c>
      <c r="E852" s="14">
        <v>1E-3</v>
      </c>
      <c r="F852" s="15">
        <v>55.76</v>
      </c>
      <c r="G852" s="14">
        <v>3.8491780648645297E-6</v>
      </c>
      <c r="H852" s="13">
        <v>2</v>
      </c>
      <c r="I852" s="16" t="s">
        <v>14353</v>
      </c>
      <c r="J852" s="17" t="s">
        <v>15453</v>
      </c>
      <c r="K852" s="16" t="s">
        <v>16552</v>
      </c>
      <c r="L852" s="18" t="s">
        <v>17652</v>
      </c>
      <c r="M852" s="19">
        <v>1</v>
      </c>
    </row>
    <row r="853" spans="1:13" ht="24.9" customHeight="1" x14ac:dyDescent="0.3">
      <c r="A853" s="12" t="s">
        <v>2598</v>
      </c>
      <c r="B853" s="13" t="s">
        <v>2596</v>
      </c>
      <c r="C853" s="13" t="s">
        <v>526</v>
      </c>
      <c r="D853" s="13">
        <v>1</v>
      </c>
      <c r="E853" s="14">
        <v>0</v>
      </c>
      <c r="F853" s="15">
        <v>71.67</v>
      </c>
      <c r="G853" s="14">
        <v>1.15730790977936E-7</v>
      </c>
      <c r="H853" s="13">
        <v>2</v>
      </c>
      <c r="I853" s="16" t="s">
        <v>14354</v>
      </c>
      <c r="J853" s="17" t="s">
        <v>15454</v>
      </c>
      <c r="K853" s="16" t="s">
        <v>16553</v>
      </c>
      <c r="L853" s="18" t="s">
        <v>17653</v>
      </c>
      <c r="M853" s="19">
        <v>1</v>
      </c>
    </row>
    <row r="854" spans="1:13" ht="24.9" customHeight="1" x14ac:dyDescent="0.3">
      <c r="A854" s="12" t="s">
        <v>875</v>
      </c>
      <c r="B854" s="13" t="s">
        <v>874</v>
      </c>
      <c r="C854" s="13" t="s">
        <v>47</v>
      </c>
      <c r="D854" s="13">
        <v>1</v>
      </c>
      <c r="E854" s="14">
        <v>2E-3</v>
      </c>
      <c r="F854" s="15">
        <v>28.34</v>
      </c>
      <c r="G854" s="14">
        <v>1.4620761889216701E-3</v>
      </c>
      <c r="H854" s="13">
        <v>2</v>
      </c>
      <c r="I854" s="16" t="s">
        <v>14355</v>
      </c>
      <c r="J854" s="17" t="s">
        <v>15455</v>
      </c>
      <c r="K854" s="16" t="s">
        <v>16554</v>
      </c>
      <c r="L854" s="18" t="s">
        <v>17654</v>
      </c>
      <c r="M854" s="19">
        <v>1</v>
      </c>
    </row>
    <row r="855" spans="1:13" ht="24.9" customHeight="1" x14ac:dyDescent="0.3">
      <c r="A855" s="12" t="s">
        <v>5911</v>
      </c>
      <c r="B855" s="13" t="s">
        <v>5902</v>
      </c>
      <c r="C855" s="13" t="s">
        <v>425</v>
      </c>
      <c r="D855" s="13">
        <v>1</v>
      </c>
      <c r="E855" s="14">
        <v>0</v>
      </c>
      <c r="F855" s="15">
        <v>84.7</v>
      </c>
      <c r="G855" s="14">
        <v>4.9132402640184502E-9</v>
      </c>
      <c r="H855" s="13">
        <v>2</v>
      </c>
      <c r="I855" s="16" t="s">
        <v>14356</v>
      </c>
      <c r="J855" s="17" t="s">
        <v>15456</v>
      </c>
      <c r="K855" s="16" t="s">
        <v>16555</v>
      </c>
      <c r="L855" s="18" t="s">
        <v>17655</v>
      </c>
      <c r="M855" s="19">
        <v>1</v>
      </c>
    </row>
    <row r="856" spans="1:13" ht="24.9" customHeight="1" x14ac:dyDescent="0.3">
      <c r="A856" s="12" t="s">
        <v>2645</v>
      </c>
      <c r="B856" s="13" t="s">
        <v>2639</v>
      </c>
      <c r="C856" s="13" t="s">
        <v>103</v>
      </c>
      <c r="D856" s="13">
        <v>1</v>
      </c>
      <c r="E856" s="14">
        <v>0</v>
      </c>
      <c r="F856" s="15">
        <v>32.89</v>
      </c>
      <c r="G856" s="14">
        <v>5.1282596312570404E-4</v>
      </c>
      <c r="H856" s="13">
        <v>2</v>
      </c>
      <c r="I856" s="16" t="s">
        <v>14357</v>
      </c>
      <c r="J856" s="17" t="s">
        <v>15457</v>
      </c>
      <c r="K856" s="16" t="s">
        <v>16556</v>
      </c>
      <c r="L856" s="18" t="s">
        <v>17656</v>
      </c>
      <c r="M856" s="19">
        <v>1</v>
      </c>
    </row>
    <row r="857" spans="1:13" ht="24.9" customHeight="1" x14ac:dyDescent="0.3">
      <c r="A857" s="12" t="s">
        <v>3381</v>
      </c>
      <c r="B857" s="13" t="s">
        <v>3369</v>
      </c>
      <c r="C857" s="13" t="s">
        <v>80</v>
      </c>
      <c r="D857" s="13">
        <v>1</v>
      </c>
      <c r="E857" s="14">
        <v>0</v>
      </c>
      <c r="F857" s="15">
        <v>22.26</v>
      </c>
      <c r="G857" s="14">
        <v>1.48573039653893E-2</v>
      </c>
      <c r="H857" s="13">
        <v>2</v>
      </c>
      <c r="I857" s="16" t="s">
        <v>14358</v>
      </c>
      <c r="J857" s="17" t="s">
        <v>15458</v>
      </c>
      <c r="K857" s="16" t="s">
        <v>16557</v>
      </c>
      <c r="L857" s="18" t="s">
        <v>17657</v>
      </c>
      <c r="M857" s="19">
        <v>1</v>
      </c>
    </row>
    <row r="858" spans="1:13" ht="24.9" customHeight="1" x14ac:dyDescent="0.3">
      <c r="A858" s="12" t="s">
        <v>3072</v>
      </c>
      <c r="B858" s="13" t="s">
        <v>3070</v>
      </c>
      <c r="C858" s="13" t="s">
        <v>80</v>
      </c>
      <c r="D858" s="13">
        <v>1</v>
      </c>
      <c r="E858" s="14">
        <v>0</v>
      </c>
      <c r="F858" s="15">
        <v>53.77</v>
      </c>
      <c r="G858" s="14">
        <v>5.0371078078920897E-6</v>
      </c>
      <c r="H858" s="13">
        <v>2</v>
      </c>
      <c r="I858" s="16" t="s">
        <v>14359</v>
      </c>
      <c r="J858" s="17" t="s">
        <v>15459</v>
      </c>
      <c r="K858" s="16" t="s">
        <v>16558</v>
      </c>
      <c r="L858" s="18" t="s">
        <v>17658</v>
      </c>
      <c r="M858" s="19">
        <v>1</v>
      </c>
    </row>
    <row r="859" spans="1:13" ht="24.9" customHeight="1" x14ac:dyDescent="0.3">
      <c r="A859" s="12" t="s">
        <v>6448</v>
      </c>
      <c r="B859" s="13" t="s">
        <v>6442</v>
      </c>
      <c r="C859" s="13" t="s">
        <v>103</v>
      </c>
      <c r="D859" s="13">
        <v>1</v>
      </c>
      <c r="E859" s="14">
        <v>0</v>
      </c>
      <c r="F859" s="15">
        <v>55.4</v>
      </c>
      <c r="G859" s="14">
        <v>2.87719968668578E-6</v>
      </c>
      <c r="H859" s="13">
        <v>2</v>
      </c>
      <c r="I859" s="16" t="s">
        <v>14360</v>
      </c>
      <c r="J859" s="17" t="s">
        <v>15460</v>
      </c>
      <c r="K859" s="16" t="s">
        <v>16559</v>
      </c>
      <c r="L859" s="18" t="s">
        <v>17659</v>
      </c>
      <c r="M859" s="19">
        <v>1</v>
      </c>
    </row>
    <row r="860" spans="1:13" ht="24.9" customHeight="1" x14ac:dyDescent="0.3">
      <c r="A860" s="12" t="s">
        <v>2961</v>
      </c>
      <c r="B860" s="13" t="s">
        <v>2949</v>
      </c>
      <c r="C860" s="13" t="s">
        <v>425</v>
      </c>
      <c r="D860" s="13">
        <v>1</v>
      </c>
      <c r="E860" s="14">
        <v>0</v>
      </c>
      <c r="F860" s="15">
        <v>31.56</v>
      </c>
      <c r="G860" s="14">
        <v>6.96578401472652E-4</v>
      </c>
      <c r="H860" s="13">
        <v>2</v>
      </c>
      <c r="I860" s="16" t="s">
        <v>14361</v>
      </c>
      <c r="J860" s="17" t="s">
        <v>15461</v>
      </c>
      <c r="K860" s="16" t="s">
        <v>16560</v>
      </c>
      <c r="L860" s="18" t="s">
        <v>17660</v>
      </c>
      <c r="M860" s="19">
        <v>1</v>
      </c>
    </row>
    <row r="861" spans="1:13" ht="24.9" customHeight="1" x14ac:dyDescent="0.3">
      <c r="A861" s="12" t="s">
        <v>4206</v>
      </c>
      <c r="B861" s="13" t="s">
        <v>4197</v>
      </c>
      <c r="C861" s="13" t="s">
        <v>47</v>
      </c>
      <c r="D861" s="13">
        <v>1</v>
      </c>
      <c r="E861" s="14">
        <v>4.0000000000000001E-3</v>
      </c>
      <c r="F861" s="15">
        <v>30.54</v>
      </c>
      <c r="G861" s="14">
        <v>1.45708183569063E-3</v>
      </c>
      <c r="H861" s="13">
        <v>2</v>
      </c>
      <c r="I861" s="16" t="s">
        <v>14362</v>
      </c>
      <c r="J861" s="17" t="s">
        <v>15462</v>
      </c>
      <c r="K861" s="16" t="s">
        <v>16561</v>
      </c>
      <c r="L861" s="18" t="s">
        <v>17661</v>
      </c>
      <c r="M861" s="19">
        <v>1</v>
      </c>
    </row>
    <row r="862" spans="1:13" ht="24.9" customHeight="1" x14ac:dyDescent="0.3">
      <c r="A862" s="12" t="s">
        <v>5027</v>
      </c>
      <c r="B862" s="13" t="s">
        <v>5024</v>
      </c>
      <c r="C862" s="13" t="s">
        <v>29</v>
      </c>
      <c r="D862" s="13">
        <v>1</v>
      </c>
      <c r="E862" s="14">
        <v>3.0000000000000001E-3</v>
      </c>
      <c r="F862" s="15">
        <v>24.24</v>
      </c>
      <c r="G862" s="14">
        <v>4.1437417888230002E-3</v>
      </c>
      <c r="H862" s="13">
        <v>2</v>
      </c>
      <c r="I862" s="16" t="s">
        <v>14363</v>
      </c>
      <c r="J862" s="17" t="s">
        <v>15463</v>
      </c>
      <c r="K862" s="16" t="s">
        <v>16562</v>
      </c>
      <c r="L862" s="18" t="s">
        <v>17662</v>
      </c>
      <c r="M862" s="19">
        <v>1</v>
      </c>
    </row>
    <row r="863" spans="1:13" ht="24.9" customHeight="1" x14ac:dyDescent="0.3">
      <c r="A863" s="12" t="s">
        <v>5593</v>
      </c>
      <c r="B863" s="13" t="s">
        <v>5591</v>
      </c>
      <c r="C863" s="13" t="s">
        <v>526</v>
      </c>
      <c r="D863" s="13">
        <v>1</v>
      </c>
      <c r="E863" s="14">
        <v>1E-3</v>
      </c>
      <c r="F863" s="15">
        <v>30.47</v>
      </c>
      <c r="G863" s="14">
        <v>1.3910146314761601E-3</v>
      </c>
      <c r="H863" s="13">
        <v>2</v>
      </c>
      <c r="I863" s="16" t="s">
        <v>14364</v>
      </c>
      <c r="J863" s="17" t="s">
        <v>15464</v>
      </c>
      <c r="K863" s="16" t="s">
        <v>16563</v>
      </c>
      <c r="L863" s="18" t="s">
        <v>17663</v>
      </c>
      <c r="M863" s="19">
        <v>1</v>
      </c>
    </row>
    <row r="864" spans="1:13" ht="24.9" customHeight="1" x14ac:dyDescent="0.3">
      <c r="A864" s="12" t="s">
        <v>3905</v>
      </c>
      <c r="B864" s="13" t="s">
        <v>3903</v>
      </c>
      <c r="C864" s="13" t="s">
        <v>83</v>
      </c>
      <c r="D864" s="13">
        <v>1</v>
      </c>
      <c r="E864" s="14">
        <v>0</v>
      </c>
      <c r="F864" s="15">
        <v>19.239999999999998</v>
      </c>
      <c r="G864" s="14">
        <v>1.54861461043559E-2</v>
      </c>
      <c r="H864" s="13">
        <v>3</v>
      </c>
      <c r="I864" s="16" t="s">
        <v>14365</v>
      </c>
      <c r="J864" s="17" t="s">
        <v>15465</v>
      </c>
      <c r="K864" s="16" t="s">
        <v>16564</v>
      </c>
      <c r="L864" s="18" t="s">
        <v>17664</v>
      </c>
      <c r="M864" s="19">
        <v>1</v>
      </c>
    </row>
    <row r="865" spans="1:13" ht="24.9" customHeight="1" x14ac:dyDescent="0.3">
      <c r="A865" s="12" t="s">
        <v>1436</v>
      </c>
      <c r="B865" s="13" t="s">
        <v>1427</v>
      </c>
      <c r="C865" s="13" t="s">
        <v>244</v>
      </c>
      <c r="D865" s="13">
        <v>1</v>
      </c>
      <c r="E865" s="14">
        <v>1E-3</v>
      </c>
      <c r="F865" s="15">
        <v>30.87</v>
      </c>
      <c r="G865" s="14">
        <v>1.4323133792358801E-3</v>
      </c>
      <c r="H865" s="13">
        <v>2</v>
      </c>
      <c r="I865" s="16" t="s">
        <v>14366</v>
      </c>
      <c r="J865" s="17" t="s">
        <v>15466</v>
      </c>
      <c r="K865" s="16" t="s">
        <v>16565</v>
      </c>
      <c r="L865" s="18" t="s">
        <v>17665</v>
      </c>
      <c r="M865" s="19">
        <v>1</v>
      </c>
    </row>
    <row r="866" spans="1:13" ht="24.9" customHeight="1" x14ac:dyDescent="0.3">
      <c r="A866" s="12" t="s">
        <v>4247</v>
      </c>
      <c r="B866" s="13" t="s">
        <v>4241</v>
      </c>
      <c r="C866" s="13" t="s">
        <v>4249</v>
      </c>
      <c r="D866" s="13">
        <v>1</v>
      </c>
      <c r="E866" s="14">
        <v>0</v>
      </c>
      <c r="F866" s="15">
        <v>40.65</v>
      </c>
      <c r="G866" s="14">
        <v>9.0404343979383101E-5</v>
      </c>
      <c r="H866" s="13">
        <v>2</v>
      </c>
      <c r="I866" s="16" t="s">
        <v>14367</v>
      </c>
      <c r="J866" s="17" t="s">
        <v>15467</v>
      </c>
      <c r="K866" s="16" t="s">
        <v>16566</v>
      </c>
      <c r="L866" s="18" t="s">
        <v>17666</v>
      </c>
      <c r="M866" s="19">
        <v>1</v>
      </c>
    </row>
    <row r="867" spans="1:13" ht="24.9" customHeight="1" x14ac:dyDescent="0.3">
      <c r="A867" s="12" t="s">
        <v>6285</v>
      </c>
      <c r="B867" s="13" t="s">
        <v>6284</v>
      </c>
      <c r="C867" s="13" t="s">
        <v>720</v>
      </c>
      <c r="D867" s="13">
        <v>1</v>
      </c>
      <c r="E867" s="14">
        <v>0</v>
      </c>
      <c r="F867" s="15">
        <v>40.24</v>
      </c>
      <c r="G867" s="14">
        <v>1.13548459363895E-4</v>
      </c>
      <c r="H867" s="13">
        <v>2</v>
      </c>
      <c r="I867" s="16" t="s">
        <v>14368</v>
      </c>
      <c r="J867" s="17" t="s">
        <v>15468</v>
      </c>
      <c r="K867" s="16" t="s">
        <v>16567</v>
      </c>
      <c r="L867" s="18" t="s">
        <v>17667</v>
      </c>
      <c r="M867" s="19">
        <v>1</v>
      </c>
    </row>
    <row r="868" spans="1:13" ht="24.9" customHeight="1" x14ac:dyDescent="0.3">
      <c r="A868" s="12" t="s">
        <v>5328</v>
      </c>
      <c r="B868" s="13" t="s">
        <v>5321</v>
      </c>
      <c r="C868" s="13" t="s">
        <v>720</v>
      </c>
      <c r="D868" s="13">
        <v>1</v>
      </c>
      <c r="E868" s="14">
        <v>0</v>
      </c>
      <c r="F868" s="15">
        <v>56.87</v>
      </c>
      <c r="G868" s="14">
        <v>2.0558905959841502E-6</v>
      </c>
      <c r="H868" s="13">
        <v>2</v>
      </c>
      <c r="I868" s="16" t="s">
        <v>14369</v>
      </c>
      <c r="J868" s="17" t="s">
        <v>15469</v>
      </c>
      <c r="K868" s="16" t="s">
        <v>16568</v>
      </c>
      <c r="L868" s="18" t="s">
        <v>17668</v>
      </c>
      <c r="M868" s="19">
        <v>1</v>
      </c>
    </row>
    <row r="869" spans="1:13" ht="24.9" customHeight="1" x14ac:dyDescent="0.3">
      <c r="A869" s="12" t="s">
        <v>30</v>
      </c>
      <c r="B869" s="13" t="s">
        <v>21</v>
      </c>
      <c r="C869" s="13" t="s">
        <v>80</v>
      </c>
      <c r="D869" s="13">
        <v>1</v>
      </c>
      <c r="E869" s="14">
        <v>0</v>
      </c>
      <c r="F869" s="15">
        <v>54.73</v>
      </c>
      <c r="G869" s="14">
        <v>3.3571442646297602E-6</v>
      </c>
      <c r="H869" s="13">
        <v>2</v>
      </c>
      <c r="I869" s="16" t="s">
        <v>14370</v>
      </c>
      <c r="J869" s="17" t="s">
        <v>15470</v>
      </c>
      <c r="K869" s="16" t="s">
        <v>16569</v>
      </c>
      <c r="L869" s="18" t="s">
        <v>17669</v>
      </c>
      <c r="M869" s="19">
        <v>1</v>
      </c>
    </row>
    <row r="870" spans="1:13" ht="24.9" customHeight="1" x14ac:dyDescent="0.3">
      <c r="A870" s="12" t="s">
        <v>431</v>
      </c>
      <c r="B870" s="13" t="s">
        <v>419</v>
      </c>
      <c r="C870" s="13" t="s">
        <v>103</v>
      </c>
      <c r="D870" s="13">
        <v>1</v>
      </c>
      <c r="E870" s="14">
        <v>0</v>
      </c>
      <c r="F870" s="15">
        <v>49.74</v>
      </c>
      <c r="G870" s="14">
        <v>1.6987128915179599E-5</v>
      </c>
      <c r="H870" s="13">
        <v>2</v>
      </c>
      <c r="I870" s="16" t="s">
        <v>14371</v>
      </c>
      <c r="J870" s="17" t="s">
        <v>15471</v>
      </c>
      <c r="K870" s="16" t="s">
        <v>16570</v>
      </c>
      <c r="L870" s="18" t="s">
        <v>17670</v>
      </c>
      <c r="M870" s="19">
        <v>1</v>
      </c>
    </row>
    <row r="871" spans="1:13" ht="24.9" customHeight="1" x14ac:dyDescent="0.3">
      <c r="A871" s="12" t="s">
        <v>4468</v>
      </c>
      <c r="B871" s="13" t="s">
        <v>4463</v>
      </c>
      <c r="C871" s="13" t="s">
        <v>29</v>
      </c>
      <c r="D871" s="13">
        <v>1</v>
      </c>
      <c r="E871" s="14">
        <v>0</v>
      </c>
      <c r="F871" s="15">
        <v>27.22</v>
      </c>
      <c r="G871" s="14">
        <v>1.8967059212111499E-3</v>
      </c>
      <c r="H871" s="13">
        <v>2</v>
      </c>
      <c r="I871" s="16" t="s">
        <v>14372</v>
      </c>
      <c r="J871" s="17" t="s">
        <v>15472</v>
      </c>
      <c r="K871" s="16" t="s">
        <v>16571</v>
      </c>
      <c r="L871" s="18" t="s">
        <v>17671</v>
      </c>
      <c r="M871" s="19">
        <v>1</v>
      </c>
    </row>
    <row r="872" spans="1:13" ht="24.9" customHeight="1" x14ac:dyDescent="0.3">
      <c r="A872" s="12" t="s">
        <v>152</v>
      </c>
      <c r="B872" s="13" t="s">
        <v>143</v>
      </c>
      <c r="C872" s="13" t="s">
        <v>219</v>
      </c>
      <c r="D872" s="13">
        <v>1</v>
      </c>
      <c r="E872" s="14">
        <v>0</v>
      </c>
      <c r="F872" s="15">
        <v>37.57</v>
      </c>
      <c r="G872" s="14">
        <v>3.3247087083868498E-4</v>
      </c>
      <c r="H872" s="13">
        <v>2</v>
      </c>
      <c r="I872" s="16" t="s">
        <v>14373</v>
      </c>
      <c r="J872" s="17" t="s">
        <v>15473</v>
      </c>
      <c r="K872" s="16" t="s">
        <v>16572</v>
      </c>
      <c r="L872" s="18" t="s">
        <v>17672</v>
      </c>
      <c r="M872" s="19">
        <v>1</v>
      </c>
    </row>
    <row r="873" spans="1:13" ht="24.9" customHeight="1" x14ac:dyDescent="0.3">
      <c r="A873" s="12" t="s">
        <v>5769</v>
      </c>
      <c r="B873" s="13" t="s">
        <v>5768</v>
      </c>
      <c r="C873" s="13" t="s">
        <v>47</v>
      </c>
      <c r="D873" s="13">
        <v>1</v>
      </c>
      <c r="E873" s="14">
        <v>0</v>
      </c>
      <c r="F873" s="15">
        <v>40.700000000000003</v>
      </c>
      <c r="G873" s="14">
        <v>8.4912182623087106E-5</v>
      </c>
      <c r="H873" s="13">
        <v>2</v>
      </c>
      <c r="I873" s="16" t="s">
        <v>14374</v>
      </c>
      <c r="J873" s="17" t="s">
        <v>15474</v>
      </c>
      <c r="K873" s="16" t="s">
        <v>16573</v>
      </c>
      <c r="L873" s="18" t="s">
        <v>17673</v>
      </c>
      <c r="M873" s="19">
        <v>1</v>
      </c>
    </row>
    <row r="874" spans="1:13" ht="24.9" customHeight="1" x14ac:dyDescent="0.3">
      <c r="A874" s="12" t="s">
        <v>4966</v>
      </c>
      <c r="B874" s="13" t="s">
        <v>4960</v>
      </c>
      <c r="C874" s="13" t="s">
        <v>47</v>
      </c>
      <c r="D874" s="13">
        <v>1</v>
      </c>
      <c r="E874" s="14">
        <v>0</v>
      </c>
      <c r="F874" s="15">
        <v>63.78</v>
      </c>
      <c r="G874" s="14">
        <v>4.1780150911562398E-7</v>
      </c>
      <c r="H874" s="13">
        <v>2</v>
      </c>
      <c r="I874" s="16" t="s">
        <v>14375</v>
      </c>
      <c r="J874" s="17" t="s">
        <v>15475</v>
      </c>
      <c r="K874" s="16" t="s">
        <v>16574</v>
      </c>
      <c r="L874" s="18" t="s">
        <v>17674</v>
      </c>
      <c r="M874" s="19">
        <v>1</v>
      </c>
    </row>
    <row r="875" spans="1:13" ht="24.9" customHeight="1" x14ac:dyDescent="0.3">
      <c r="A875" s="12" t="s">
        <v>4864</v>
      </c>
      <c r="B875" s="13" t="s">
        <v>4862</v>
      </c>
      <c r="C875" s="13" t="s">
        <v>526</v>
      </c>
      <c r="D875" s="13">
        <v>1</v>
      </c>
      <c r="E875" s="14">
        <v>0</v>
      </c>
      <c r="F875" s="15">
        <v>30.77</v>
      </c>
      <c r="G875" s="14">
        <v>8.3554530715535403E-4</v>
      </c>
      <c r="H875" s="13">
        <v>2</v>
      </c>
      <c r="I875" s="16" t="s">
        <v>14376</v>
      </c>
      <c r="J875" s="17" t="s">
        <v>15476</v>
      </c>
      <c r="K875" s="16" t="s">
        <v>16575</v>
      </c>
      <c r="L875" s="18" t="s">
        <v>17675</v>
      </c>
      <c r="M875" s="19">
        <v>1</v>
      </c>
    </row>
    <row r="876" spans="1:13" ht="24.9" customHeight="1" x14ac:dyDescent="0.3">
      <c r="A876" s="12" t="s">
        <v>5909</v>
      </c>
      <c r="B876" s="13" t="s">
        <v>5902</v>
      </c>
      <c r="C876" s="13" t="s">
        <v>304</v>
      </c>
      <c r="D876" s="13">
        <v>1</v>
      </c>
      <c r="E876" s="14">
        <v>0</v>
      </c>
      <c r="F876" s="15">
        <v>89.83</v>
      </c>
      <c r="G876" s="14">
        <v>2.2358283565324798E-9</v>
      </c>
      <c r="H876" s="13">
        <v>2</v>
      </c>
      <c r="I876" s="16" t="s">
        <v>14377</v>
      </c>
      <c r="J876" s="17" t="s">
        <v>15477</v>
      </c>
      <c r="K876" s="16" t="s">
        <v>16576</v>
      </c>
      <c r="L876" s="18" t="s">
        <v>17676</v>
      </c>
      <c r="M876" s="19">
        <v>1</v>
      </c>
    </row>
    <row r="877" spans="1:13" ht="24.9" customHeight="1" x14ac:dyDescent="0.3">
      <c r="A877" s="12" t="s">
        <v>2203</v>
      </c>
      <c r="B877" s="13" t="s">
        <v>2195</v>
      </c>
      <c r="C877" s="13" t="s">
        <v>47</v>
      </c>
      <c r="D877" s="13">
        <v>1</v>
      </c>
      <c r="E877" s="14">
        <v>0</v>
      </c>
      <c r="F877" s="15">
        <v>54.6</v>
      </c>
      <c r="G877" s="14">
        <v>3.45915485459468E-6</v>
      </c>
      <c r="H877" s="13">
        <v>2</v>
      </c>
      <c r="I877" s="16" t="s">
        <v>14378</v>
      </c>
      <c r="J877" s="17" t="s">
        <v>15478</v>
      </c>
      <c r="K877" s="16" t="s">
        <v>16577</v>
      </c>
      <c r="L877" s="18" t="s">
        <v>17677</v>
      </c>
      <c r="M877" s="19">
        <v>1</v>
      </c>
    </row>
    <row r="878" spans="1:13" ht="24.9" customHeight="1" x14ac:dyDescent="0.3">
      <c r="A878" s="12" t="s">
        <v>6644</v>
      </c>
      <c r="B878" s="13" t="s">
        <v>6634</v>
      </c>
      <c r="C878" s="13" t="s">
        <v>304</v>
      </c>
      <c r="D878" s="13">
        <v>1</v>
      </c>
      <c r="E878" s="14">
        <v>0</v>
      </c>
      <c r="F878" s="15">
        <v>73.959999999999994</v>
      </c>
      <c r="G878" s="14">
        <v>4.0083903169384E-8</v>
      </c>
      <c r="H878" s="13">
        <v>2</v>
      </c>
      <c r="I878" s="16" t="s">
        <v>14379</v>
      </c>
      <c r="J878" s="17" t="s">
        <v>15479</v>
      </c>
      <c r="K878" s="16" t="s">
        <v>16578</v>
      </c>
      <c r="L878" s="18" t="s">
        <v>17678</v>
      </c>
      <c r="M878" s="19">
        <v>1</v>
      </c>
    </row>
    <row r="879" spans="1:13" ht="24.9" customHeight="1" x14ac:dyDescent="0.3">
      <c r="A879" s="12" t="s">
        <v>2177</v>
      </c>
      <c r="B879" s="13" t="s">
        <v>2175</v>
      </c>
      <c r="C879" s="13" t="s">
        <v>7298</v>
      </c>
      <c r="D879" s="13">
        <v>1</v>
      </c>
      <c r="E879" s="14">
        <v>0</v>
      </c>
      <c r="F879" s="15">
        <v>83.55</v>
      </c>
      <c r="G879" s="14">
        <v>5.0780601445631E-9</v>
      </c>
      <c r="H879" s="13">
        <v>2</v>
      </c>
      <c r="I879" s="16" t="s">
        <v>14380</v>
      </c>
      <c r="J879" s="17" t="s">
        <v>15480</v>
      </c>
      <c r="K879" s="16" t="s">
        <v>16579</v>
      </c>
      <c r="L879" s="18" t="s">
        <v>17679</v>
      </c>
      <c r="M879" s="19">
        <v>1</v>
      </c>
    </row>
    <row r="880" spans="1:13" ht="24.9" customHeight="1" x14ac:dyDescent="0.3">
      <c r="A880" s="12" t="s">
        <v>4185</v>
      </c>
      <c r="B880" s="13" t="s">
        <v>4159</v>
      </c>
      <c r="C880" s="13" t="s">
        <v>244</v>
      </c>
      <c r="D880" s="13">
        <v>1</v>
      </c>
      <c r="E880" s="14">
        <v>0</v>
      </c>
      <c r="F880" s="15">
        <v>27.04</v>
      </c>
      <c r="G880" s="14">
        <v>2.5700605321454201E-3</v>
      </c>
      <c r="H880" s="13">
        <v>2</v>
      </c>
      <c r="I880" s="16" t="s">
        <v>14381</v>
      </c>
      <c r="J880" s="17" t="s">
        <v>15481</v>
      </c>
      <c r="K880" s="16" t="s">
        <v>16580</v>
      </c>
      <c r="L880" s="18" t="s">
        <v>17680</v>
      </c>
      <c r="M880" s="19">
        <v>1</v>
      </c>
    </row>
    <row r="881" spans="1:13" ht="24.9" customHeight="1" x14ac:dyDescent="0.3">
      <c r="A881" s="12" t="s">
        <v>2959</v>
      </c>
      <c r="B881" s="13" t="s">
        <v>2949</v>
      </c>
      <c r="C881" s="13" t="s">
        <v>103</v>
      </c>
      <c r="D881" s="13">
        <v>1</v>
      </c>
      <c r="E881" s="14">
        <v>6.0000000000000001E-3</v>
      </c>
      <c r="F881" s="15">
        <v>16.47</v>
      </c>
      <c r="G881" s="14">
        <v>2.2488992744664399E-2</v>
      </c>
      <c r="H881" s="13">
        <v>2</v>
      </c>
      <c r="I881" s="16" t="s">
        <v>14382</v>
      </c>
      <c r="J881" s="17" t="s">
        <v>15482</v>
      </c>
      <c r="K881" s="16" t="s">
        <v>16581</v>
      </c>
      <c r="L881" s="18" t="s">
        <v>17681</v>
      </c>
      <c r="M881" s="19">
        <v>1</v>
      </c>
    </row>
    <row r="882" spans="1:13" ht="24.9" customHeight="1" x14ac:dyDescent="0.3">
      <c r="A882" s="12" t="s">
        <v>2876</v>
      </c>
      <c r="B882" s="13" t="s">
        <v>2869</v>
      </c>
      <c r="C882" s="13" t="s">
        <v>720</v>
      </c>
      <c r="D882" s="13">
        <v>1</v>
      </c>
      <c r="E882" s="14">
        <v>0</v>
      </c>
      <c r="F882" s="15">
        <v>68.67</v>
      </c>
      <c r="G882" s="14">
        <v>1.3583134465871499E-7</v>
      </c>
      <c r="H882" s="13">
        <v>2</v>
      </c>
      <c r="I882" s="16" t="s">
        <v>14383</v>
      </c>
      <c r="J882" s="17" t="s">
        <v>15483</v>
      </c>
      <c r="K882" s="16" t="s">
        <v>16582</v>
      </c>
      <c r="L882" s="18" t="s">
        <v>17682</v>
      </c>
      <c r="M882" s="19">
        <v>1</v>
      </c>
    </row>
    <row r="883" spans="1:13" ht="24.9" customHeight="1" x14ac:dyDescent="0.3">
      <c r="A883" s="12" t="s">
        <v>3134</v>
      </c>
      <c r="B883" s="13" t="s">
        <v>3132</v>
      </c>
      <c r="C883" s="13" t="s">
        <v>29</v>
      </c>
      <c r="D883" s="13">
        <v>1</v>
      </c>
      <c r="E883" s="14">
        <v>0</v>
      </c>
      <c r="F883" s="15">
        <v>50.59</v>
      </c>
      <c r="G883" s="14">
        <v>8.7090343669580598E-6</v>
      </c>
      <c r="H883" s="13">
        <v>2</v>
      </c>
      <c r="I883" s="16" t="s">
        <v>14384</v>
      </c>
      <c r="J883" s="17" t="s">
        <v>15484</v>
      </c>
      <c r="K883" s="16" t="s">
        <v>16583</v>
      </c>
      <c r="L883" s="18" t="s">
        <v>17683</v>
      </c>
      <c r="M883" s="19">
        <v>1</v>
      </c>
    </row>
    <row r="884" spans="1:13" ht="24.9" customHeight="1" x14ac:dyDescent="0.3">
      <c r="A884" s="12" t="s">
        <v>2004</v>
      </c>
      <c r="B884" s="13" t="s">
        <v>2002</v>
      </c>
      <c r="C884" s="13" t="s">
        <v>2008</v>
      </c>
      <c r="D884" s="13">
        <v>1</v>
      </c>
      <c r="E884" s="14">
        <v>4.0000000000000001E-3</v>
      </c>
      <c r="F884" s="15">
        <v>23.46</v>
      </c>
      <c r="G884" s="14">
        <v>4.4974879076501804E-3</v>
      </c>
      <c r="H884" s="13">
        <v>2</v>
      </c>
      <c r="I884" s="16" t="s">
        <v>14385</v>
      </c>
      <c r="J884" s="17" t="s">
        <v>15485</v>
      </c>
      <c r="K884" s="16" t="s">
        <v>16584</v>
      </c>
      <c r="L884" s="18" t="s">
        <v>17684</v>
      </c>
      <c r="M884" s="19">
        <v>1</v>
      </c>
    </row>
    <row r="885" spans="1:13" ht="24.9" customHeight="1" x14ac:dyDescent="0.3">
      <c r="A885" s="12" t="s">
        <v>6991</v>
      </c>
      <c r="B885" s="13" t="s">
        <v>6985</v>
      </c>
      <c r="C885" s="13" t="s">
        <v>80</v>
      </c>
      <c r="D885" s="13">
        <v>1</v>
      </c>
      <c r="E885" s="14">
        <v>0</v>
      </c>
      <c r="F885" s="15">
        <v>75.569999999999993</v>
      </c>
      <c r="G885" s="14">
        <v>3.4666501308147997E-8</v>
      </c>
      <c r="H885" s="13">
        <v>2</v>
      </c>
      <c r="I885" s="16" t="s">
        <v>14386</v>
      </c>
      <c r="J885" s="17" t="s">
        <v>15486</v>
      </c>
      <c r="K885" s="16" t="s">
        <v>16585</v>
      </c>
      <c r="L885" s="18" t="s">
        <v>17685</v>
      </c>
      <c r="M885" s="19">
        <v>1</v>
      </c>
    </row>
    <row r="886" spans="1:13" ht="24.9" customHeight="1" x14ac:dyDescent="0.3">
      <c r="A886" s="12" t="s">
        <v>1412</v>
      </c>
      <c r="B886" s="13" t="s">
        <v>1406</v>
      </c>
      <c r="C886" s="13" t="s">
        <v>526</v>
      </c>
      <c r="D886" s="13">
        <v>1</v>
      </c>
      <c r="E886" s="14">
        <v>1E-3</v>
      </c>
      <c r="F886" s="15">
        <v>24.81</v>
      </c>
      <c r="G886" s="14">
        <v>5.4510974271074503E-3</v>
      </c>
      <c r="H886" s="13">
        <v>2</v>
      </c>
      <c r="I886" s="16" t="s">
        <v>14387</v>
      </c>
      <c r="J886" s="17" t="s">
        <v>15487</v>
      </c>
      <c r="K886" s="16" t="s">
        <v>16586</v>
      </c>
      <c r="L886" s="18" t="s">
        <v>17686</v>
      </c>
      <c r="M886" s="19">
        <v>1</v>
      </c>
    </row>
    <row r="887" spans="1:13" ht="24.9" customHeight="1" x14ac:dyDescent="0.3">
      <c r="A887" s="12" t="s">
        <v>6384</v>
      </c>
      <c r="B887" s="13" t="s">
        <v>6369</v>
      </c>
      <c r="C887" s="13" t="s">
        <v>142</v>
      </c>
      <c r="D887" s="13">
        <v>1</v>
      </c>
      <c r="E887" s="14">
        <v>1E-3</v>
      </c>
      <c r="F887" s="15">
        <v>33.1</v>
      </c>
      <c r="G887" s="14">
        <v>4.8861861047790501E-4</v>
      </c>
      <c r="H887" s="13">
        <v>2</v>
      </c>
      <c r="I887" s="16" t="s">
        <v>14388</v>
      </c>
      <c r="J887" s="17" t="s">
        <v>15488</v>
      </c>
      <c r="K887" s="16" t="s">
        <v>16587</v>
      </c>
      <c r="L887" s="18" t="s">
        <v>17687</v>
      </c>
      <c r="M887" s="19">
        <v>1</v>
      </c>
    </row>
    <row r="888" spans="1:13" ht="24.9" customHeight="1" x14ac:dyDescent="0.3">
      <c r="A888" s="12" t="s">
        <v>2307</v>
      </c>
      <c r="B888" s="13" t="s">
        <v>2306</v>
      </c>
      <c r="C888" s="13" t="s">
        <v>219</v>
      </c>
      <c r="D888" s="13">
        <v>1</v>
      </c>
      <c r="E888" s="14">
        <v>1E-3</v>
      </c>
      <c r="F888" s="15">
        <v>15</v>
      </c>
      <c r="G888" s="14">
        <v>4.11096095821889E-2</v>
      </c>
      <c r="H888" s="13">
        <v>2</v>
      </c>
      <c r="I888" s="16" t="s">
        <v>14389</v>
      </c>
      <c r="J888" s="17" t="s">
        <v>15489</v>
      </c>
      <c r="K888" s="16" t="s">
        <v>16588</v>
      </c>
      <c r="L888" s="18" t="s">
        <v>17688</v>
      </c>
      <c r="M888" s="19">
        <v>1</v>
      </c>
    </row>
    <row r="889" spans="1:13" ht="24.9" customHeight="1" x14ac:dyDescent="0.3">
      <c r="A889" s="12" t="s">
        <v>2347</v>
      </c>
      <c r="B889" s="13" t="s">
        <v>2340</v>
      </c>
      <c r="C889" s="13" t="s">
        <v>244</v>
      </c>
      <c r="D889" s="13">
        <v>1</v>
      </c>
      <c r="E889" s="14">
        <v>5.0000000000000001E-3</v>
      </c>
      <c r="F889" s="15">
        <v>35.869999999999997</v>
      </c>
      <c r="G889" s="14">
        <v>2.5820818463603601E-4</v>
      </c>
      <c r="H889" s="13">
        <v>2</v>
      </c>
      <c r="I889" s="16" t="s">
        <v>14390</v>
      </c>
      <c r="J889" s="17" t="s">
        <v>15490</v>
      </c>
      <c r="K889" s="16" t="s">
        <v>16589</v>
      </c>
      <c r="L889" s="18" t="s">
        <v>17689</v>
      </c>
      <c r="M889" s="19">
        <v>1</v>
      </c>
    </row>
    <row r="890" spans="1:13" ht="24.9" customHeight="1" x14ac:dyDescent="0.3">
      <c r="A890" s="12" t="s">
        <v>1361</v>
      </c>
      <c r="B890" s="13" t="s">
        <v>1360</v>
      </c>
      <c r="C890" s="13" t="s">
        <v>319</v>
      </c>
      <c r="D890" s="13">
        <v>1</v>
      </c>
      <c r="E890" s="14">
        <v>0</v>
      </c>
      <c r="F890" s="15">
        <v>45.68</v>
      </c>
      <c r="G890" s="14">
        <v>2.6975531125756401E-5</v>
      </c>
      <c r="H890" s="13">
        <v>2</v>
      </c>
      <c r="I890" s="16" t="s">
        <v>14391</v>
      </c>
      <c r="J890" s="17" t="s">
        <v>15491</v>
      </c>
      <c r="K890" s="16" t="s">
        <v>16590</v>
      </c>
      <c r="L890" s="18" t="s">
        <v>17690</v>
      </c>
      <c r="M890" s="19">
        <v>1</v>
      </c>
    </row>
    <row r="891" spans="1:13" ht="24.9" customHeight="1" x14ac:dyDescent="0.3">
      <c r="A891" s="12" t="s">
        <v>822</v>
      </c>
      <c r="B891" s="13" t="s">
        <v>820</v>
      </c>
      <c r="C891" s="13" t="s">
        <v>319</v>
      </c>
      <c r="D891" s="13">
        <v>1</v>
      </c>
      <c r="E891" s="14">
        <v>0</v>
      </c>
      <c r="F891" s="15">
        <v>26.59</v>
      </c>
      <c r="G891" s="14">
        <v>3.3988476497932001E-3</v>
      </c>
      <c r="H891" s="13">
        <v>3</v>
      </c>
      <c r="I891" s="16" t="s">
        <v>14392</v>
      </c>
      <c r="J891" s="17" t="s">
        <v>15492</v>
      </c>
      <c r="K891" s="16" t="s">
        <v>16591</v>
      </c>
      <c r="L891" s="18" t="s">
        <v>17691</v>
      </c>
      <c r="M891" s="19">
        <v>1</v>
      </c>
    </row>
    <row r="892" spans="1:13" ht="24.9" customHeight="1" x14ac:dyDescent="0.3">
      <c r="A892" s="12" t="s">
        <v>1110</v>
      </c>
      <c r="B892" s="13" t="s">
        <v>1099</v>
      </c>
      <c r="C892" s="13" t="s">
        <v>7289</v>
      </c>
      <c r="D892" s="13">
        <v>1</v>
      </c>
      <c r="E892" s="14">
        <v>0</v>
      </c>
      <c r="F892" s="15">
        <v>52.48</v>
      </c>
      <c r="G892" s="14">
        <v>9.0389915969968508E-6</v>
      </c>
      <c r="H892" s="13">
        <v>2</v>
      </c>
      <c r="I892" s="16" t="s">
        <v>14393</v>
      </c>
      <c r="J892" s="17" t="s">
        <v>15493</v>
      </c>
      <c r="K892" s="16" t="s">
        <v>16592</v>
      </c>
      <c r="L892" s="18" t="s">
        <v>17692</v>
      </c>
      <c r="M892" s="19">
        <v>1</v>
      </c>
    </row>
    <row r="893" spans="1:13" ht="24.9" customHeight="1" x14ac:dyDescent="0.3">
      <c r="A893" s="12" t="s">
        <v>214</v>
      </c>
      <c r="B893" s="13" t="s">
        <v>212</v>
      </c>
      <c r="C893" s="13" t="s">
        <v>219</v>
      </c>
      <c r="D893" s="13">
        <v>1</v>
      </c>
      <c r="E893" s="14">
        <v>0</v>
      </c>
      <c r="F893" s="15">
        <v>50.54</v>
      </c>
      <c r="G893" s="14">
        <v>9.2723389543949204E-6</v>
      </c>
      <c r="H893" s="13">
        <v>2</v>
      </c>
      <c r="I893" s="16" t="s">
        <v>14394</v>
      </c>
      <c r="J893" s="17" t="s">
        <v>15494</v>
      </c>
      <c r="K893" s="16" t="s">
        <v>16593</v>
      </c>
      <c r="L893" s="18" t="s">
        <v>17693</v>
      </c>
      <c r="M893" s="19">
        <v>1</v>
      </c>
    </row>
    <row r="894" spans="1:13" ht="24.9" customHeight="1" x14ac:dyDescent="0.3">
      <c r="A894" s="12" t="s">
        <v>2044</v>
      </c>
      <c r="B894" s="13" t="s">
        <v>2042</v>
      </c>
      <c r="C894" s="13" t="s">
        <v>219</v>
      </c>
      <c r="D894" s="13">
        <v>1</v>
      </c>
      <c r="E894" s="14">
        <v>0</v>
      </c>
      <c r="F894" s="15">
        <v>57.58</v>
      </c>
      <c r="G894" s="14">
        <v>2.44415101408871E-6</v>
      </c>
      <c r="H894" s="13">
        <v>2</v>
      </c>
      <c r="I894" s="16" t="s">
        <v>14395</v>
      </c>
      <c r="J894" s="17" t="s">
        <v>15495</v>
      </c>
      <c r="K894" s="16" t="s">
        <v>16594</v>
      </c>
      <c r="L894" s="18" t="s">
        <v>17694</v>
      </c>
      <c r="M894" s="19">
        <v>1</v>
      </c>
    </row>
    <row r="895" spans="1:13" ht="24.9" customHeight="1" x14ac:dyDescent="0.3">
      <c r="A895" s="12" t="s">
        <v>205</v>
      </c>
      <c r="B895" s="13" t="s">
        <v>204</v>
      </c>
      <c r="C895" s="13" t="s">
        <v>526</v>
      </c>
      <c r="D895" s="13">
        <v>1</v>
      </c>
      <c r="E895" s="14">
        <v>0</v>
      </c>
      <c r="F895" s="15">
        <v>47.04</v>
      </c>
      <c r="G895" s="14">
        <v>2.7677574961566099E-5</v>
      </c>
      <c r="H895" s="13">
        <v>2</v>
      </c>
      <c r="I895" s="16" t="s">
        <v>14396</v>
      </c>
      <c r="J895" s="17" t="s">
        <v>15496</v>
      </c>
      <c r="K895" s="16" t="s">
        <v>16595</v>
      </c>
      <c r="L895" s="18" t="s">
        <v>17695</v>
      </c>
      <c r="M895" s="19">
        <v>1</v>
      </c>
    </row>
    <row r="896" spans="1:13" ht="24.9" customHeight="1" x14ac:dyDescent="0.3">
      <c r="A896" s="12" t="s">
        <v>4356</v>
      </c>
      <c r="B896" s="13" t="s">
        <v>4344</v>
      </c>
      <c r="C896" s="13" t="s">
        <v>425</v>
      </c>
      <c r="D896" s="13">
        <v>1</v>
      </c>
      <c r="E896" s="14">
        <v>0</v>
      </c>
      <c r="F896" s="15">
        <v>37.21</v>
      </c>
      <c r="G896" s="14">
        <v>2.6615095918926203E-4</v>
      </c>
      <c r="H896" s="13">
        <v>2</v>
      </c>
      <c r="I896" s="16" t="s">
        <v>14397</v>
      </c>
      <c r="J896" s="17" t="s">
        <v>15497</v>
      </c>
      <c r="K896" s="16" t="s">
        <v>16596</v>
      </c>
      <c r="L896" s="18" t="s">
        <v>17696</v>
      </c>
      <c r="M896" s="19">
        <v>1</v>
      </c>
    </row>
    <row r="897" spans="1:13" ht="24.9" customHeight="1" x14ac:dyDescent="0.3">
      <c r="A897" s="12" t="s">
        <v>4019</v>
      </c>
      <c r="B897" s="13" t="s">
        <v>4017</v>
      </c>
      <c r="C897" s="13" t="s">
        <v>4582</v>
      </c>
      <c r="D897" s="13">
        <v>1</v>
      </c>
      <c r="E897" s="14">
        <v>0</v>
      </c>
      <c r="F897" s="15">
        <v>22.92</v>
      </c>
      <c r="G897" s="14">
        <v>6.1260599997048802E-3</v>
      </c>
      <c r="H897" s="13">
        <v>3</v>
      </c>
      <c r="I897" s="16" t="s">
        <v>14398</v>
      </c>
      <c r="J897" s="17" t="s">
        <v>15498</v>
      </c>
      <c r="K897" s="16" t="s">
        <v>16597</v>
      </c>
      <c r="L897" s="18" t="s">
        <v>17697</v>
      </c>
      <c r="M897" s="19">
        <v>1</v>
      </c>
    </row>
    <row r="898" spans="1:13" ht="24.9" customHeight="1" x14ac:dyDescent="0.3">
      <c r="A898" s="12" t="s">
        <v>133</v>
      </c>
      <c r="B898" s="13" t="s">
        <v>132</v>
      </c>
      <c r="C898" s="13" t="s">
        <v>526</v>
      </c>
      <c r="D898" s="13">
        <v>1</v>
      </c>
      <c r="E898" s="14">
        <v>0</v>
      </c>
      <c r="F898" s="15">
        <v>50.59</v>
      </c>
      <c r="G898" s="14">
        <v>8.7090343669580598E-6</v>
      </c>
      <c r="H898" s="13">
        <v>2</v>
      </c>
      <c r="I898" s="16" t="s">
        <v>14399</v>
      </c>
      <c r="J898" s="17" t="s">
        <v>15499</v>
      </c>
      <c r="K898" s="16" t="s">
        <v>16598</v>
      </c>
      <c r="L898" s="18" t="s">
        <v>17698</v>
      </c>
      <c r="M898" s="19">
        <v>1</v>
      </c>
    </row>
    <row r="899" spans="1:13" ht="24.9" customHeight="1" x14ac:dyDescent="0.3">
      <c r="A899" s="12" t="s">
        <v>7044</v>
      </c>
      <c r="B899" s="13" t="s">
        <v>7042</v>
      </c>
      <c r="C899" s="13" t="s">
        <v>425</v>
      </c>
      <c r="D899" s="13">
        <v>1</v>
      </c>
      <c r="E899" s="14">
        <v>1.4999999999999999E-2</v>
      </c>
      <c r="F899" s="15">
        <v>16.07</v>
      </c>
      <c r="G899" s="14">
        <v>2.5953103522669399E-2</v>
      </c>
      <c r="H899" s="13">
        <v>2</v>
      </c>
      <c r="I899" s="16" t="s">
        <v>14400</v>
      </c>
      <c r="J899" s="17" t="s">
        <v>15500</v>
      </c>
      <c r="K899" s="16" t="s">
        <v>16599</v>
      </c>
      <c r="L899" s="18" t="s">
        <v>17699</v>
      </c>
      <c r="M899" s="19">
        <v>1</v>
      </c>
    </row>
    <row r="900" spans="1:13" ht="24.9" customHeight="1" x14ac:dyDescent="0.3">
      <c r="A900" s="12" t="s">
        <v>1408</v>
      </c>
      <c r="B900" s="13" t="s">
        <v>1406</v>
      </c>
      <c r="C900" s="13" t="s">
        <v>142</v>
      </c>
      <c r="D900" s="13">
        <v>1</v>
      </c>
      <c r="E900" s="14">
        <v>0</v>
      </c>
      <c r="F900" s="15">
        <v>51.72</v>
      </c>
      <c r="G900" s="14">
        <v>6.7138248056893197E-6</v>
      </c>
      <c r="H900" s="13">
        <v>2</v>
      </c>
      <c r="I900" s="16" t="s">
        <v>14401</v>
      </c>
      <c r="J900" s="17" t="s">
        <v>15501</v>
      </c>
      <c r="K900" s="16" t="s">
        <v>16600</v>
      </c>
      <c r="L900" s="18" t="s">
        <v>17700</v>
      </c>
      <c r="M900" s="19">
        <v>1</v>
      </c>
    </row>
    <row r="901" spans="1:13" ht="24.9" customHeight="1" x14ac:dyDescent="0.3">
      <c r="A901" s="12" t="s">
        <v>3085</v>
      </c>
      <c r="B901" s="13" t="s">
        <v>3070</v>
      </c>
      <c r="C901" s="13" t="s">
        <v>142</v>
      </c>
      <c r="D901" s="13">
        <v>1</v>
      </c>
      <c r="E901" s="14">
        <v>4.0000000000000001E-3</v>
      </c>
      <c r="F901" s="15">
        <v>20.56</v>
      </c>
      <c r="G901" s="14">
        <v>1.5822405302955901E-2</v>
      </c>
      <c r="H901" s="13">
        <v>2</v>
      </c>
      <c r="I901" s="16" t="s">
        <v>14402</v>
      </c>
      <c r="J901" s="17" t="s">
        <v>15502</v>
      </c>
      <c r="K901" s="16" t="s">
        <v>16601</v>
      </c>
      <c r="L901" s="18" t="s">
        <v>17701</v>
      </c>
      <c r="M901" s="19">
        <v>1</v>
      </c>
    </row>
    <row r="902" spans="1:13" ht="24.9" customHeight="1" x14ac:dyDescent="0.3">
      <c r="A902" s="12" t="s">
        <v>5511</v>
      </c>
      <c r="B902" s="13" t="s">
        <v>5503</v>
      </c>
      <c r="C902" s="13" t="s">
        <v>526</v>
      </c>
      <c r="D902" s="13">
        <v>1</v>
      </c>
      <c r="E902" s="14">
        <v>0</v>
      </c>
      <c r="F902" s="15">
        <v>48.16</v>
      </c>
      <c r="G902" s="14">
        <v>2.5968622990047299E-5</v>
      </c>
      <c r="H902" s="13">
        <v>2</v>
      </c>
      <c r="I902" s="16" t="s">
        <v>14403</v>
      </c>
      <c r="J902" s="17" t="s">
        <v>15503</v>
      </c>
      <c r="K902" s="16" t="s">
        <v>16602</v>
      </c>
      <c r="L902" s="18" t="s">
        <v>17702</v>
      </c>
      <c r="M902" s="19">
        <v>1</v>
      </c>
    </row>
    <row r="903" spans="1:13" ht="24.9" customHeight="1" x14ac:dyDescent="0.3">
      <c r="A903" s="12" t="s">
        <v>5060</v>
      </c>
      <c r="B903" s="13" t="s">
        <v>5058</v>
      </c>
      <c r="C903" s="13" t="s">
        <v>47</v>
      </c>
      <c r="D903" s="13">
        <v>1</v>
      </c>
      <c r="E903" s="14">
        <v>2E-3</v>
      </c>
      <c r="F903" s="15">
        <v>29.78</v>
      </c>
      <c r="G903" s="14">
        <v>1.3149523422790301E-3</v>
      </c>
      <c r="H903" s="13">
        <v>2</v>
      </c>
      <c r="I903" s="16" t="s">
        <v>14404</v>
      </c>
      <c r="J903" s="17" t="s">
        <v>15504</v>
      </c>
      <c r="K903" s="16" t="s">
        <v>16603</v>
      </c>
      <c r="L903" s="18" t="s">
        <v>17703</v>
      </c>
      <c r="M903" s="19">
        <v>1</v>
      </c>
    </row>
    <row r="904" spans="1:13" ht="24.9" customHeight="1" x14ac:dyDescent="0.3">
      <c r="A904" s="12" t="s">
        <v>2119</v>
      </c>
      <c r="B904" s="13" t="s">
        <v>2117</v>
      </c>
      <c r="C904" s="13" t="s">
        <v>80</v>
      </c>
      <c r="D904" s="13">
        <v>1</v>
      </c>
      <c r="E904" s="14">
        <v>1E-3</v>
      </c>
      <c r="F904" s="15">
        <v>43.6</v>
      </c>
      <c r="G904" s="14">
        <v>6.1112216513623199E-5</v>
      </c>
      <c r="H904" s="13">
        <v>2</v>
      </c>
      <c r="I904" s="16" t="s">
        <v>14405</v>
      </c>
      <c r="J904" s="17" t="s">
        <v>15505</v>
      </c>
      <c r="K904" s="16" t="s">
        <v>16604</v>
      </c>
      <c r="L904" s="18" t="s">
        <v>17704</v>
      </c>
      <c r="M904" s="19">
        <v>1</v>
      </c>
    </row>
    <row r="905" spans="1:13" ht="24.9" customHeight="1" x14ac:dyDescent="0.3">
      <c r="A905" s="12" t="s">
        <v>322</v>
      </c>
      <c r="B905" s="13" t="s">
        <v>312</v>
      </c>
      <c r="C905" s="13" t="s">
        <v>425</v>
      </c>
      <c r="D905" s="13">
        <v>1</v>
      </c>
      <c r="E905" s="14">
        <v>1E-3</v>
      </c>
      <c r="F905" s="15">
        <v>45.5</v>
      </c>
      <c r="G905" s="14">
        <v>5.3549275694024601E-5</v>
      </c>
      <c r="H905" s="13">
        <v>2</v>
      </c>
      <c r="I905" s="16" t="s">
        <v>14406</v>
      </c>
      <c r="J905" s="17" t="s">
        <v>15506</v>
      </c>
      <c r="K905" s="16" t="s">
        <v>16605</v>
      </c>
      <c r="L905" s="18" t="s">
        <v>17705</v>
      </c>
      <c r="M905" s="19">
        <v>1</v>
      </c>
    </row>
    <row r="906" spans="1:13" ht="24.9" customHeight="1" x14ac:dyDescent="0.3">
      <c r="A906" s="12" t="s">
        <v>1988</v>
      </c>
      <c r="B906" s="13" t="s">
        <v>1986</v>
      </c>
      <c r="C906" s="13" t="s">
        <v>425</v>
      </c>
      <c r="D906" s="13">
        <v>1</v>
      </c>
      <c r="E906" s="14">
        <v>0</v>
      </c>
      <c r="F906" s="15">
        <v>54.33</v>
      </c>
      <c r="G906" s="14">
        <v>3.68103548747368E-6</v>
      </c>
      <c r="H906" s="13">
        <v>2</v>
      </c>
      <c r="I906" s="16" t="s">
        <v>14407</v>
      </c>
      <c r="J906" s="17" t="s">
        <v>15507</v>
      </c>
      <c r="K906" s="16" t="s">
        <v>16606</v>
      </c>
      <c r="L906" s="18" t="s">
        <v>17706</v>
      </c>
      <c r="M906" s="19">
        <v>1</v>
      </c>
    </row>
    <row r="907" spans="1:13" ht="24.9" customHeight="1" x14ac:dyDescent="0.3">
      <c r="A907" s="12" t="s">
        <v>2641</v>
      </c>
      <c r="B907" s="13" t="s">
        <v>2639</v>
      </c>
      <c r="C907" s="13" t="s">
        <v>29</v>
      </c>
      <c r="D907" s="13">
        <v>1</v>
      </c>
      <c r="E907" s="14">
        <v>1E-3</v>
      </c>
      <c r="F907" s="15">
        <v>33.1</v>
      </c>
      <c r="G907" s="14">
        <v>6.1222352421055795E-4</v>
      </c>
      <c r="H907" s="13">
        <v>2</v>
      </c>
      <c r="I907" s="16" t="s">
        <v>14408</v>
      </c>
      <c r="J907" s="17" t="s">
        <v>15508</v>
      </c>
      <c r="K907" s="16" t="s">
        <v>16607</v>
      </c>
      <c r="L907" s="18" t="s">
        <v>17707</v>
      </c>
      <c r="M907" s="19">
        <v>1</v>
      </c>
    </row>
    <row r="908" spans="1:13" ht="24.9" customHeight="1" x14ac:dyDescent="0.3">
      <c r="A908" s="12" t="s">
        <v>1271</v>
      </c>
      <c r="B908" s="13" t="s">
        <v>1269</v>
      </c>
      <c r="C908" s="13" t="s">
        <v>47</v>
      </c>
      <c r="D908" s="13">
        <v>1</v>
      </c>
      <c r="E908" s="14">
        <v>8.9999999999999993E-3</v>
      </c>
      <c r="F908" s="15">
        <v>28.43</v>
      </c>
      <c r="G908" s="14">
        <v>1.4320889849532899E-3</v>
      </c>
      <c r="H908" s="13">
        <v>2</v>
      </c>
      <c r="I908" s="16" t="s">
        <v>14409</v>
      </c>
      <c r="J908" s="17" t="s">
        <v>15509</v>
      </c>
      <c r="K908" s="16" t="s">
        <v>16608</v>
      </c>
      <c r="L908" s="18" t="s">
        <v>17708</v>
      </c>
      <c r="M908" s="19">
        <v>1</v>
      </c>
    </row>
    <row r="909" spans="1:13" ht="24.9" customHeight="1" x14ac:dyDescent="0.3">
      <c r="A909" s="12" t="s">
        <v>4834</v>
      </c>
      <c r="B909" s="13" t="s">
        <v>4833</v>
      </c>
      <c r="C909" s="13" t="s">
        <v>526</v>
      </c>
      <c r="D909" s="13">
        <v>1</v>
      </c>
      <c r="E909" s="14">
        <v>0</v>
      </c>
      <c r="F909" s="15">
        <v>72.62</v>
      </c>
      <c r="G909" s="14">
        <v>5.7436676103867001E-8</v>
      </c>
      <c r="H909" s="13">
        <v>2</v>
      </c>
      <c r="I909" s="16" t="s">
        <v>14410</v>
      </c>
      <c r="J909" s="17" t="s">
        <v>15510</v>
      </c>
      <c r="K909" s="16" t="s">
        <v>16609</v>
      </c>
      <c r="L909" s="18" t="s">
        <v>17709</v>
      </c>
      <c r="M909" s="19">
        <v>1</v>
      </c>
    </row>
    <row r="910" spans="1:13" ht="24.9" customHeight="1" x14ac:dyDescent="0.3">
      <c r="A910" s="12" t="s">
        <v>426</v>
      </c>
      <c r="B910" s="13" t="s">
        <v>419</v>
      </c>
      <c r="C910" s="13" t="s">
        <v>428</v>
      </c>
      <c r="D910" s="13">
        <v>1</v>
      </c>
      <c r="E910" s="14">
        <v>0</v>
      </c>
      <c r="F910" s="15">
        <v>53.98</v>
      </c>
      <c r="G910" s="14">
        <v>3.9899734363398801E-6</v>
      </c>
      <c r="H910" s="13">
        <v>2</v>
      </c>
      <c r="I910" s="16" t="s">
        <v>14411</v>
      </c>
      <c r="J910" s="17" t="s">
        <v>15511</v>
      </c>
      <c r="K910" s="16" t="s">
        <v>16610</v>
      </c>
      <c r="L910" s="18" t="s">
        <v>17710</v>
      </c>
      <c r="M910" s="19">
        <v>1</v>
      </c>
    </row>
    <row r="911" spans="1:13" ht="24.9" customHeight="1" x14ac:dyDescent="0.3">
      <c r="A911" s="12" t="s">
        <v>1066</v>
      </c>
      <c r="B911" s="13" t="s">
        <v>1053</v>
      </c>
      <c r="C911" s="13" t="s">
        <v>526</v>
      </c>
      <c r="D911" s="13">
        <v>1</v>
      </c>
      <c r="E911" s="14">
        <v>0</v>
      </c>
      <c r="F911" s="15">
        <v>66.28</v>
      </c>
      <c r="G911" s="14">
        <v>5.2988608887660195E-7</v>
      </c>
      <c r="H911" s="13">
        <v>2</v>
      </c>
      <c r="I911" s="16" t="s">
        <v>14412</v>
      </c>
      <c r="J911" s="17" t="s">
        <v>15512</v>
      </c>
      <c r="K911" s="16" t="s">
        <v>16611</v>
      </c>
      <c r="L911" s="18" t="s">
        <v>17711</v>
      </c>
      <c r="M911" s="19">
        <v>1</v>
      </c>
    </row>
    <row r="912" spans="1:13" ht="24.9" customHeight="1" x14ac:dyDescent="0.3">
      <c r="A912" s="12" t="s">
        <v>421</v>
      </c>
      <c r="B912" s="13" t="s">
        <v>419</v>
      </c>
      <c r="C912" s="13" t="s">
        <v>425</v>
      </c>
      <c r="D912" s="13">
        <v>1</v>
      </c>
      <c r="E912" s="14">
        <v>8.0000000000000002E-3</v>
      </c>
      <c r="F912" s="15">
        <v>28.45</v>
      </c>
      <c r="G912" s="14">
        <v>1.42550913375196E-3</v>
      </c>
      <c r="H912" s="13">
        <v>2</v>
      </c>
      <c r="I912" s="16" t="s">
        <v>14413</v>
      </c>
      <c r="J912" s="17" t="s">
        <v>15513</v>
      </c>
      <c r="K912" s="16" t="s">
        <v>16612</v>
      </c>
      <c r="L912" s="18" t="s">
        <v>17712</v>
      </c>
      <c r="M912" s="19">
        <v>1</v>
      </c>
    </row>
    <row r="913" spans="1:13" ht="24.9" customHeight="1" x14ac:dyDescent="0.3">
      <c r="A913" s="12" t="s">
        <v>2313</v>
      </c>
      <c r="B913" s="13" t="s">
        <v>2306</v>
      </c>
      <c r="C913" s="13" t="s">
        <v>501</v>
      </c>
      <c r="D913" s="13">
        <v>1</v>
      </c>
      <c r="E913" s="14">
        <v>0</v>
      </c>
      <c r="F913" s="15">
        <v>86.83</v>
      </c>
      <c r="G913" s="14">
        <v>2.8011332485641299E-9</v>
      </c>
      <c r="H913" s="13">
        <v>2</v>
      </c>
      <c r="I913" s="16" t="s">
        <v>14414</v>
      </c>
      <c r="J913" s="17" t="s">
        <v>15514</v>
      </c>
      <c r="K913" s="16" t="s">
        <v>16613</v>
      </c>
      <c r="L913" s="18" t="s">
        <v>17713</v>
      </c>
      <c r="M913" s="19">
        <v>1</v>
      </c>
    </row>
    <row r="914" spans="1:13" ht="24.9" customHeight="1" x14ac:dyDescent="0.3">
      <c r="A914" s="12" t="s">
        <v>5262</v>
      </c>
      <c r="B914" s="13" t="s">
        <v>5260</v>
      </c>
      <c r="C914" s="13" t="s">
        <v>83</v>
      </c>
      <c r="D914" s="13">
        <v>1</v>
      </c>
      <c r="E914" s="14">
        <v>0</v>
      </c>
      <c r="F914" s="15">
        <v>64.900000000000006</v>
      </c>
      <c r="G914" s="14">
        <v>5.82468582473331E-7</v>
      </c>
      <c r="H914" s="13">
        <v>2</v>
      </c>
      <c r="I914" s="16" t="s">
        <v>14415</v>
      </c>
      <c r="J914" s="17" t="s">
        <v>15515</v>
      </c>
      <c r="K914" s="16" t="s">
        <v>16614</v>
      </c>
      <c r="L914" s="18" t="s">
        <v>17714</v>
      </c>
      <c r="M914" s="19">
        <v>1</v>
      </c>
    </row>
    <row r="915" spans="1:13" ht="24.9" customHeight="1" x14ac:dyDescent="0.3">
      <c r="A915" s="12" t="s">
        <v>4624</v>
      </c>
      <c r="B915" s="13" t="s">
        <v>4622</v>
      </c>
      <c r="C915" s="13" t="s">
        <v>47</v>
      </c>
      <c r="D915" s="13">
        <v>1</v>
      </c>
      <c r="E915" s="14">
        <v>0</v>
      </c>
      <c r="F915" s="15">
        <v>33.979999999999997</v>
      </c>
      <c r="G915" s="14">
        <v>7.19900549569976E-4</v>
      </c>
      <c r="H915" s="13">
        <v>2</v>
      </c>
      <c r="I915" s="16" t="s">
        <v>14416</v>
      </c>
      <c r="J915" s="17" t="s">
        <v>15516</v>
      </c>
      <c r="K915" s="16" t="s">
        <v>16615</v>
      </c>
      <c r="L915" s="18" t="s">
        <v>17715</v>
      </c>
      <c r="M915" s="19">
        <v>1</v>
      </c>
    </row>
    <row r="916" spans="1:13" ht="24.9" customHeight="1" x14ac:dyDescent="0.3">
      <c r="A916" s="12" t="s">
        <v>3335</v>
      </c>
      <c r="B916" s="13" t="s">
        <v>3327</v>
      </c>
      <c r="C916" s="13" t="s">
        <v>425</v>
      </c>
      <c r="D916" s="13">
        <v>1</v>
      </c>
      <c r="E916" s="14">
        <v>0</v>
      </c>
      <c r="F916" s="15">
        <v>22.21</v>
      </c>
      <c r="G916" s="14">
        <v>9.6187797997324496E-3</v>
      </c>
      <c r="H916" s="13">
        <v>3</v>
      </c>
      <c r="I916" s="16" t="s">
        <v>14417</v>
      </c>
      <c r="J916" s="17" t="s">
        <v>15517</v>
      </c>
      <c r="K916" s="16" t="s">
        <v>16616</v>
      </c>
      <c r="L916" s="18" t="s">
        <v>17716</v>
      </c>
      <c r="M916" s="19">
        <v>1</v>
      </c>
    </row>
    <row r="917" spans="1:13" ht="24.9" customHeight="1" x14ac:dyDescent="0.3">
      <c r="A917" s="12" t="s">
        <v>1573</v>
      </c>
      <c r="B917" s="13" t="s">
        <v>1566</v>
      </c>
      <c r="C917" s="13" t="s">
        <v>103</v>
      </c>
      <c r="D917" s="13">
        <v>1</v>
      </c>
      <c r="E917" s="14">
        <v>0</v>
      </c>
      <c r="F917" s="15">
        <v>50.1</v>
      </c>
      <c r="G917" s="14">
        <v>1.8567507198160401E-5</v>
      </c>
      <c r="H917" s="13">
        <v>2</v>
      </c>
      <c r="I917" s="16" t="s">
        <v>14418</v>
      </c>
      <c r="J917" s="17" t="s">
        <v>15518</v>
      </c>
      <c r="K917" s="16" t="s">
        <v>16617</v>
      </c>
      <c r="L917" s="18" t="s">
        <v>17717</v>
      </c>
      <c r="M917" s="19">
        <v>1</v>
      </c>
    </row>
    <row r="918" spans="1:13" ht="24.9" customHeight="1" x14ac:dyDescent="0.3">
      <c r="A918" s="12" t="s">
        <v>3854</v>
      </c>
      <c r="B918" s="13" t="s">
        <v>3853</v>
      </c>
      <c r="C918" s="13" t="s">
        <v>219</v>
      </c>
      <c r="D918" s="13">
        <v>1</v>
      </c>
      <c r="E918" s="14">
        <v>0</v>
      </c>
      <c r="F918" s="15">
        <v>81.14</v>
      </c>
      <c r="G918" s="14">
        <v>8.4604348431526996E-9</v>
      </c>
      <c r="H918" s="13">
        <v>2</v>
      </c>
      <c r="I918" s="16" t="s">
        <v>14419</v>
      </c>
      <c r="J918" s="17" t="s">
        <v>15519</v>
      </c>
      <c r="K918" s="16" t="s">
        <v>16618</v>
      </c>
      <c r="L918" s="18" t="s">
        <v>17718</v>
      </c>
      <c r="M918" s="19">
        <v>1</v>
      </c>
    </row>
    <row r="919" spans="1:13" ht="24.9" customHeight="1" x14ac:dyDescent="0.3">
      <c r="A919" s="12" t="s">
        <v>968</v>
      </c>
      <c r="B919" s="13" t="s">
        <v>966</v>
      </c>
      <c r="C919" s="13" t="s">
        <v>103</v>
      </c>
      <c r="D919" s="13">
        <v>1</v>
      </c>
      <c r="E919" s="14">
        <v>1E-3</v>
      </c>
      <c r="F919" s="15">
        <v>43.11</v>
      </c>
      <c r="G919" s="14">
        <v>6.8411330307996794E-5</v>
      </c>
      <c r="H919" s="13">
        <v>2</v>
      </c>
      <c r="I919" s="16" t="s">
        <v>14420</v>
      </c>
      <c r="J919" s="17" t="s">
        <v>15520</v>
      </c>
      <c r="K919" s="16" t="s">
        <v>16619</v>
      </c>
      <c r="L919" s="18" t="s">
        <v>17719</v>
      </c>
      <c r="M919" s="19">
        <v>1</v>
      </c>
    </row>
    <row r="920" spans="1:13" ht="24.9" customHeight="1" x14ac:dyDescent="0.3">
      <c r="A920" s="12" t="s">
        <v>1204</v>
      </c>
      <c r="B920" s="13" t="s">
        <v>1202</v>
      </c>
      <c r="C920" s="13" t="s">
        <v>1208</v>
      </c>
      <c r="D920" s="13">
        <v>1</v>
      </c>
      <c r="E920" s="14">
        <v>2E-3</v>
      </c>
      <c r="F920" s="15">
        <v>14.04</v>
      </c>
      <c r="G920" s="14">
        <v>3.9445730207527903E-2</v>
      </c>
      <c r="H920" s="13">
        <v>2</v>
      </c>
      <c r="I920" s="16" t="s">
        <v>14421</v>
      </c>
      <c r="J920" s="17" t="s">
        <v>15521</v>
      </c>
      <c r="K920" s="16" t="s">
        <v>16620</v>
      </c>
      <c r="L920" s="18" t="s">
        <v>17720</v>
      </c>
      <c r="M920" s="19">
        <v>1</v>
      </c>
    </row>
    <row r="921" spans="1:13" ht="24.9" customHeight="1" x14ac:dyDescent="0.3">
      <c r="A921" s="12" t="s">
        <v>3461</v>
      </c>
      <c r="B921" s="13" t="s">
        <v>3460</v>
      </c>
      <c r="C921" s="13" t="s">
        <v>103</v>
      </c>
      <c r="D921" s="13">
        <v>1</v>
      </c>
      <c r="E921" s="14">
        <v>0</v>
      </c>
      <c r="F921" s="15">
        <v>45</v>
      </c>
      <c r="G921" s="14">
        <v>7.4142599999999997E-5</v>
      </c>
      <c r="H921" s="13">
        <v>2</v>
      </c>
      <c r="I921" s="16" t="s">
        <v>14422</v>
      </c>
      <c r="J921" s="17" t="s">
        <v>15522</v>
      </c>
      <c r="K921" s="16" t="s">
        <v>16621</v>
      </c>
      <c r="L921" s="18" t="s">
        <v>17721</v>
      </c>
      <c r="M921" s="19">
        <v>1</v>
      </c>
    </row>
    <row r="922" spans="1:13" ht="24.9" customHeight="1" x14ac:dyDescent="0.3">
      <c r="A922" s="12" t="s">
        <v>1672</v>
      </c>
      <c r="B922" s="13" t="s">
        <v>1670</v>
      </c>
      <c r="C922" s="13" t="s">
        <v>29</v>
      </c>
      <c r="D922" s="13">
        <v>1</v>
      </c>
      <c r="E922" s="14">
        <v>1E-3</v>
      </c>
      <c r="F922" s="15">
        <v>38.090000000000003</v>
      </c>
      <c r="G922" s="14">
        <v>1.54870964960829E-4</v>
      </c>
      <c r="H922" s="13">
        <v>2</v>
      </c>
      <c r="I922" s="16" t="s">
        <v>14423</v>
      </c>
      <c r="J922" s="17" t="s">
        <v>15523</v>
      </c>
      <c r="K922" s="16" t="s">
        <v>16622</v>
      </c>
      <c r="L922" s="18" t="s">
        <v>17722</v>
      </c>
      <c r="M922" s="19">
        <v>1</v>
      </c>
    </row>
    <row r="923" spans="1:13" ht="24.9" customHeight="1" x14ac:dyDescent="0.3">
      <c r="A923" s="12" t="s">
        <v>6817</v>
      </c>
      <c r="B923" s="13" t="s">
        <v>6815</v>
      </c>
      <c r="C923" s="13" t="s">
        <v>425</v>
      </c>
      <c r="D923" s="13">
        <v>1</v>
      </c>
      <c r="E923" s="14">
        <v>1E-3</v>
      </c>
      <c r="F923" s="15">
        <v>32.6</v>
      </c>
      <c r="G923" s="14">
        <v>5.4823909807159203E-4</v>
      </c>
      <c r="H923" s="13">
        <v>2</v>
      </c>
      <c r="I923" s="16" t="s">
        <v>14424</v>
      </c>
      <c r="J923" s="17" t="s">
        <v>15524</v>
      </c>
      <c r="K923" s="16" t="s">
        <v>16623</v>
      </c>
      <c r="L923" s="18" t="s">
        <v>17723</v>
      </c>
      <c r="M923" s="19">
        <v>1</v>
      </c>
    </row>
    <row r="924" spans="1:13" ht="24.9" customHeight="1" x14ac:dyDescent="0.3">
      <c r="A924" s="12" t="s">
        <v>4461</v>
      </c>
      <c r="B924" s="13" t="s">
        <v>4460</v>
      </c>
      <c r="C924" s="13" t="s">
        <v>142</v>
      </c>
      <c r="D924" s="13">
        <v>1</v>
      </c>
      <c r="E924" s="14">
        <v>1E-3</v>
      </c>
      <c r="F924" s="15">
        <v>19.760000000000002</v>
      </c>
      <c r="G924" s="14">
        <v>2.1136350184273199E-2</v>
      </c>
      <c r="H924" s="13">
        <v>2</v>
      </c>
      <c r="I924" s="16" t="s">
        <v>14425</v>
      </c>
      <c r="J924" s="17" t="s">
        <v>15525</v>
      </c>
      <c r="K924" s="16" t="s">
        <v>16624</v>
      </c>
      <c r="L924" s="18" t="s">
        <v>17724</v>
      </c>
      <c r="M924" s="19">
        <v>1</v>
      </c>
    </row>
    <row r="925" spans="1:13" ht="24.9" customHeight="1" x14ac:dyDescent="0.3">
      <c r="A925" s="12" t="s">
        <v>885</v>
      </c>
      <c r="B925" s="13" t="s">
        <v>874</v>
      </c>
      <c r="C925" s="13" t="s">
        <v>47</v>
      </c>
      <c r="D925" s="13">
        <v>1</v>
      </c>
      <c r="E925" s="14">
        <v>0</v>
      </c>
      <c r="F925" s="15">
        <v>28.85</v>
      </c>
      <c r="G925" s="14">
        <v>1.7592751509106E-3</v>
      </c>
      <c r="H925" s="13">
        <v>2</v>
      </c>
      <c r="I925" s="16" t="s">
        <v>14426</v>
      </c>
      <c r="J925" s="17" t="s">
        <v>15526</v>
      </c>
      <c r="K925" s="16" t="s">
        <v>16625</v>
      </c>
      <c r="L925" s="18" t="s">
        <v>17725</v>
      </c>
      <c r="M925" s="19">
        <v>1</v>
      </c>
    </row>
    <row r="926" spans="1:13" ht="24.9" customHeight="1" x14ac:dyDescent="0.3">
      <c r="A926" s="12" t="s">
        <v>3316</v>
      </c>
      <c r="B926" s="13" t="s">
        <v>3314</v>
      </c>
      <c r="C926" s="13" t="s">
        <v>29</v>
      </c>
      <c r="D926" s="13">
        <v>1</v>
      </c>
      <c r="E926" s="14">
        <v>1E-3</v>
      </c>
      <c r="F926" s="15">
        <v>40.71</v>
      </c>
      <c r="G926" s="14">
        <v>2.2503282588462299E-4</v>
      </c>
      <c r="H926" s="13">
        <v>2</v>
      </c>
      <c r="I926" s="16" t="s">
        <v>14427</v>
      </c>
      <c r="J926" s="17" t="s">
        <v>15527</v>
      </c>
      <c r="K926" s="16" t="s">
        <v>16626</v>
      </c>
      <c r="L926" s="18" t="s">
        <v>17726</v>
      </c>
      <c r="M926" s="19">
        <v>1</v>
      </c>
    </row>
    <row r="927" spans="1:13" ht="24.9" customHeight="1" x14ac:dyDescent="0.3">
      <c r="A927" s="12" t="s">
        <v>6986</v>
      </c>
      <c r="B927" s="13" t="s">
        <v>6985</v>
      </c>
      <c r="C927" s="13" t="s">
        <v>244</v>
      </c>
      <c r="D927" s="13">
        <v>1</v>
      </c>
      <c r="E927" s="14">
        <v>2E-3</v>
      </c>
      <c r="F927" s="15">
        <v>19.98</v>
      </c>
      <c r="G927" s="14">
        <v>1.6073852644454299E-2</v>
      </c>
      <c r="H927" s="13">
        <v>2</v>
      </c>
      <c r="I927" s="16" t="s">
        <v>14428</v>
      </c>
      <c r="J927" s="17" t="s">
        <v>15528</v>
      </c>
      <c r="K927" s="16" t="s">
        <v>16627</v>
      </c>
      <c r="L927" s="18" t="s">
        <v>17727</v>
      </c>
      <c r="M927" s="19">
        <v>1</v>
      </c>
    </row>
    <row r="928" spans="1:13" ht="24.9" customHeight="1" x14ac:dyDescent="0.3">
      <c r="A928" s="12" t="s">
        <v>1942</v>
      </c>
      <c r="B928" s="13" t="s">
        <v>1936</v>
      </c>
      <c r="C928" s="13" t="s">
        <v>244</v>
      </c>
      <c r="D928" s="13">
        <v>1</v>
      </c>
      <c r="E928" s="14">
        <v>0</v>
      </c>
      <c r="F928" s="15">
        <v>58.07</v>
      </c>
      <c r="G928" s="14">
        <v>2.5732616296644699E-6</v>
      </c>
      <c r="H928" s="13">
        <v>2</v>
      </c>
      <c r="I928" s="16" t="s">
        <v>14429</v>
      </c>
      <c r="J928" s="17" t="s">
        <v>15529</v>
      </c>
      <c r="K928" s="16" t="s">
        <v>16628</v>
      </c>
      <c r="L928" s="18" t="s">
        <v>17728</v>
      </c>
      <c r="M928" s="19">
        <v>1</v>
      </c>
    </row>
    <row r="929" spans="1:13" ht="24.9" customHeight="1" x14ac:dyDescent="0.3">
      <c r="A929" s="12" t="s">
        <v>1519</v>
      </c>
      <c r="B929" s="13" t="s">
        <v>1513</v>
      </c>
      <c r="C929" s="13" t="s">
        <v>142</v>
      </c>
      <c r="D929" s="13">
        <v>1</v>
      </c>
      <c r="E929" s="14">
        <v>6.0000000000000001E-3</v>
      </c>
      <c r="F929" s="15">
        <v>25.22</v>
      </c>
      <c r="G929" s="14">
        <v>5.2606335295994101E-3</v>
      </c>
      <c r="H929" s="13">
        <v>2</v>
      </c>
      <c r="I929" s="16" t="s">
        <v>14430</v>
      </c>
      <c r="J929" s="17" t="s">
        <v>15530</v>
      </c>
      <c r="K929" s="16" t="s">
        <v>16629</v>
      </c>
      <c r="L929" s="18" t="s">
        <v>17729</v>
      </c>
      <c r="M929" s="19">
        <v>1</v>
      </c>
    </row>
    <row r="930" spans="1:13" ht="24.9" customHeight="1" x14ac:dyDescent="0.3">
      <c r="A930" s="12" t="s">
        <v>1957</v>
      </c>
      <c r="B930" s="13" t="s">
        <v>1955</v>
      </c>
      <c r="C930" s="13" t="s">
        <v>617</v>
      </c>
      <c r="D930" s="13">
        <v>1</v>
      </c>
      <c r="E930" s="14">
        <v>0</v>
      </c>
      <c r="F930" s="15">
        <v>76.27</v>
      </c>
      <c r="G930" s="14">
        <v>2.35488663198476E-8</v>
      </c>
      <c r="H930" s="13">
        <v>2</v>
      </c>
      <c r="I930" s="16" t="s">
        <v>14431</v>
      </c>
      <c r="J930" s="17" t="s">
        <v>15531</v>
      </c>
      <c r="K930" s="16" t="s">
        <v>16630</v>
      </c>
      <c r="L930" s="18" t="s">
        <v>17730</v>
      </c>
      <c r="M930" s="19">
        <v>1</v>
      </c>
    </row>
    <row r="931" spans="1:13" ht="24.9" customHeight="1" x14ac:dyDescent="0.3">
      <c r="A931" s="12" t="s">
        <v>7145</v>
      </c>
      <c r="B931" s="13" t="s">
        <v>7143</v>
      </c>
      <c r="C931" s="13" t="s">
        <v>219</v>
      </c>
      <c r="D931" s="13">
        <v>1</v>
      </c>
      <c r="E931" s="14">
        <v>0</v>
      </c>
      <c r="F931" s="15">
        <v>83.23</v>
      </c>
      <c r="G931" s="14">
        <v>6.4170255502278696E-9</v>
      </c>
      <c r="H931" s="13">
        <v>2</v>
      </c>
      <c r="I931" s="16" t="s">
        <v>14432</v>
      </c>
      <c r="J931" s="17" t="s">
        <v>15532</v>
      </c>
      <c r="K931" s="16" t="s">
        <v>16631</v>
      </c>
      <c r="L931" s="18" t="s">
        <v>17731</v>
      </c>
      <c r="M931" s="19">
        <v>1</v>
      </c>
    </row>
    <row r="932" spans="1:13" ht="24.9" customHeight="1" x14ac:dyDescent="0.3">
      <c r="A932" s="12" t="s">
        <v>4583</v>
      </c>
      <c r="B932" s="13" t="s">
        <v>4575</v>
      </c>
      <c r="C932" s="13" t="s">
        <v>526</v>
      </c>
      <c r="D932" s="13">
        <v>1</v>
      </c>
      <c r="E932" s="14">
        <v>0</v>
      </c>
      <c r="F932" s="15">
        <v>31.52</v>
      </c>
      <c r="G932" s="14">
        <v>1.09227425689908E-3</v>
      </c>
      <c r="H932" s="13">
        <v>2</v>
      </c>
      <c r="I932" s="16" t="s">
        <v>14433</v>
      </c>
      <c r="J932" s="17" t="s">
        <v>15533</v>
      </c>
      <c r="K932" s="16" t="s">
        <v>16632</v>
      </c>
      <c r="L932" s="18" t="s">
        <v>17732</v>
      </c>
      <c r="M932" s="19">
        <v>1</v>
      </c>
    </row>
    <row r="933" spans="1:13" ht="24.9" customHeight="1" x14ac:dyDescent="0.3">
      <c r="A933" s="12" t="s">
        <v>6879</v>
      </c>
      <c r="B933" s="13" t="s">
        <v>6878</v>
      </c>
      <c r="C933" s="13" t="s">
        <v>4582</v>
      </c>
      <c r="D933" s="13">
        <v>1</v>
      </c>
      <c r="E933" s="14">
        <v>0</v>
      </c>
      <c r="F933" s="15">
        <v>65.260000000000005</v>
      </c>
      <c r="G933" s="14">
        <v>4.9145521085581501E-7</v>
      </c>
      <c r="H933" s="13">
        <v>2</v>
      </c>
      <c r="I933" s="16" t="s">
        <v>14434</v>
      </c>
      <c r="J933" s="17" t="s">
        <v>15534</v>
      </c>
      <c r="K933" s="16" t="s">
        <v>16633</v>
      </c>
      <c r="L933" s="18" t="s">
        <v>17733</v>
      </c>
      <c r="M933" s="19">
        <v>1</v>
      </c>
    </row>
    <row r="934" spans="1:13" ht="24.9" customHeight="1" x14ac:dyDescent="0.3">
      <c r="A934" s="12" t="s">
        <v>6888</v>
      </c>
      <c r="B934" s="13" t="s">
        <v>6887</v>
      </c>
      <c r="C934" s="13" t="s">
        <v>6652</v>
      </c>
      <c r="D934" s="13">
        <v>1</v>
      </c>
      <c r="E934" s="14">
        <v>0</v>
      </c>
      <c r="F934" s="15">
        <v>71.400000000000006</v>
      </c>
      <c r="G934" s="14">
        <v>9.7798854610123696E-8</v>
      </c>
      <c r="H934" s="13">
        <v>2</v>
      </c>
      <c r="I934" s="16" t="s">
        <v>14435</v>
      </c>
      <c r="J934" s="17" t="s">
        <v>15535</v>
      </c>
      <c r="K934" s="16" t="s">
        <v>16634</v>
      </c>
      <c r="L934" s="18" t="s">
        <v>17734</v>
      </c>
      <c r="M934" s="19">
        <v>1</v>
      </c>
    </row>
    <row r="935" spans="1:13" ht="24.9" customHeight="1" x14ac:dyDescent="0.3">
      <c r="A935" s="12" t="s">
        <v>5496</v>
      </c>
      <c r="B935" s="13" t="s">
        <v>5494</v>
      </c>
      <c r="C935" s="13" t="s">
        <v>244</v>
      </c>
      <c r="D935" s="13">
        <v>1</v>
      </c>
      <c r="E935" s="14">
        <v>0</v>
      </c>
      <c r="F935" s="15">
        <v>50.88</v>
      </c>
      <c r="G935" s="14">
        <v>8.1464801631986097E-6</v>
      </c>
      <c r="H935" s="13">
        <v>2</v>
      </c>
      <c r="I935" s="16" t="s">
        <v>14436</v>
      </c>
      <c r="J935" s="17" t="s">
        <v>15536</v>
      </c>
      <c r="K935" s="16" t="s">
        <v>16635</v>
      </c>
      <c r="L935" s="18" t="s">
        <v>17735</v>
      </c>
      <c r="M935" s="19">
        <v>1</v>
      </c>
    </row>
    <row r="936" spans="1:13" ht="24.9" customHeight="1" x14ac:dyDescent="0.3">
      <c r="A936" s="12" t="s">
        <v>2669</v>
      </c>
      <c r="B936" s="13" t="s">
        <v>2663</v>
      </c>
      <c r="C936" s="13" t="s">
        <v>219</v>
      </c>
      <c r="D936" s="13">
        <v>1</v>
      </c>
      <c r="E936" s="14">
        <v>1E-3</v>
      </c>
      <c r="F936" s="15">
        <v>52.91</v>
      </c>
      <c r="G936" s="14">
        <v>6.9077047797941701E-6</v>
      </c>
      <c r="H936" s="13">
        <v>2</v>
      </c>
      <c r="I936" s="16" t="s">
        <v>14437</v>
      </c>
      <c r="J936" s="17" t="s">
        <v>15537</v>
      </c>
      <c r="K936" s="16" t="s">
        <v>16636</v>
      </c>
      <c r="L936" s="18" t="s">
        <v>17736</v>
      </c>
      <c r="M936" s="19">
        <v>1</v>
      </c>
    </row>
    <row r="937" spans="1:13" ht="24.9" customHeight="1" x14ac:dyDescent="0.3">
      <c r="A937" s="12" t="s">
        <v>6769</v>
      </c>
      <c r="B937" s="13" t="s">
        <v>6764</v>
      </c>
      <c r="C937" s="13" t="s">
        <v>7325</v>
      </c>
      <c r="D937" s="13">
        <v>1</v>
      </c>
      <c r="E937" s="14">
        <v>0</v>
      </c>
      <c r="F937" s="15">
        <v>53.98</v>
      </c>
      <c r="G937" s="14">
        <v>5.1992817468942703E-6</v>
      </c>
      <c r="H937" s="13">
        <v>2</v>
      </c>
      <c r="I937" s="16" t="s">
        <v>14438</v>
      </c>
      <c r="J937" s="17" t="s">
        <v>15538</v>
      </c>
      <c r="K937" s="16" t="s">
        <v>16637</v>
      </c>
      <c r="L937" s="18" t="s">
        <v>17737</v>
      </c>
      <c r="M937" s="19">
        <v>1</v>
      </c>
    </row>
    <row r="938" spans="1:13" ht="24.9" customHeight="1" x14ac:dyDescent="0.3">
      <c r="A938" s="12" t="s">
        <v>5207</v>
      </c>
      <c r="B938" s="13" t="s">
        <v>5205</v>
      </c>
      <c r="C938" s="13" t="s">
        <v>3716</v>
      </c>
      <c r="D938" s="13">
        <v>1</v>
      </c>
      <c r="E938" s="14">
        <v>1E-3</v>
      </c>
      <c r="F938" s="15">
        <v>17.149999999999999</v>
      </c>
      <c r="G938" s="14">
        <v>1.92295891022677E-2</v>
      </c>
      <c r="H938" s="13">
        <v>2</v>
      </c>
      <c r="I938" s="16" t="s">
        <v>14439</v>
      </c>
      <c r="J938" s="17" t="s">
        <v>15539</v>
      </c>
      <c r="K938" s="16" t="s">
        <v>16638</v>
      </c>
      <c r="L938" s="18" t="s">
        <v>17738</v>
      </c>
      <c r="M938" s="19">
        <v>1</v>
      </c>
    </row>
    <row r="939" spans="1:13" ht="24.9" customHeight="1" x14ac:dyDescent="0.3">
      <c r="A939" s="12" t="s">
        <v>691</v>
      </c>
      <c r="B939" s="13" t="s">
        <v>674</v>
      </c>
      <c r="C939" s="13" t="s">
        <v>617</v>
      </c>
      <c r="D939" s="13">
        <v>1</v>
      </c>
      <c r="E939" s="14">
        <v>0</v>
      </c>
      <c r="F939" s="15">
        <v>41.2</v>
      </c>
      <c r="G939" s="14">
        <v>7.9650645378064302E-5</v>
      </c>
      <c r="H939" s="13">
        <v>2</v>
      </c>
      <c r="I939" s="16" t="s">
        <v>14440</v>
      </c>
      <c r="J939" s="17" t="s">
        <v>15540</v>
      </c>
      <c r="K939" s="16" t="s">
        <v>16639</v>
      </c>
      <c r="L939" s="18" t="s">
        <v>17739</v>
      </c>
      <c r="M939" s="19">
        <v>1</v>
      </c>
    </row>
    <row r="940" spans="1:13" ht="24.9" customHeight="1" x14ac:dyDescent="0.3">
      <c r="A940" s="12" t="s">
        <v>6761</v>
      </c>
      <c r="B940" s="13" t="s">
        <v>6753</v>
      </c>
      <c r="C940" s="13" t="s">
        <v>83</v>
      </c>
      <c r="D940" s="13">
        <v>1</v>
      </c>
      <c r="E940" s="14">
        <v>0</v>
      </c>
      <c r="F940" s="15">
        <v>28.28</v>
      </c>
      <c r="G940" s="14">
        <v>2.7489809382309602E-3</v>
      </c>
      <c r="H940" s="13">
        <v>3</v>
      </c>
      <c r="I940" s="16" t="s">
        <v>14441</v>
      </c>
      <c r="J940" s="17" t="s">
        <v>15541</v>
      </c>
      <c r="K940" s="16" t="s">
        <v>16640</v>
      </c>
      <c r="L940" s="18" t="s">
        <v>17740</v>
      </c>
      <c r="M940" s="19">
        <v>1</v>
      </c>
    </row>
    <row r="941" spans="1:13" ht="24.9" customHeight="1" x14ac:dyDescent="0.3">
      <c r="A941" s="12" t="s">
        <v>1781</v>
      </c>
      <c r="B941" s="13" t="s">
        <v>1780</v>
      </c>
      <c r="C941" s="13" t="s">
        <v>526</v>
      </c>
      <c r="D941" s="13">
        <v>1</v>
      </c>
      <c r="E941" s="14">
        <v>0</v>
      </c>
      <c r="F941" s="15">
        <v>61.6</v>
      </c>
      <c r="G941" s="14">
        <v>6.90192132301442E-7</v>
      </c>
      <c r="H941" s="13">
        <v>2</v>
      </c>
      <c r="I941" s="16" t="s">
        <v>14442</v>
      </c>
      <c r="J941" s="17" t="s">
        <v>15542</v>
      </c>
      <c r="K941" s="16" t="s">
        <v>16641</v>
      </c>
      <c r="L941" s="18" t="s">
        <v>17741</v>
      </c>
      <c r="M941" s="19">
        <v>1</v>
      </c>
    </row>
    <row r="942" spans="1:13" ht="24.9" customHeight="1" x14ac:dyDescent="0.3">
      <c r="A942" s="12" t="s">
        <v>6915</v>
      </c>
      <c r="B942" s="13" t="s">
        <v>6913</v>
      </c>
      <c r="C942" s="13" t="s">
        <v>29</v>
      </c>
      <c r="D942" s="13">
        <v>1</v>
      </c>
      <c r="E942" s="14">
        <v>2E-3</v>
      </c>
      <c r="F942" s="15">
        <v>19</v>
      </c>
      <c r="G942" s="14">
        <v>1.5602035E-2</v>
      </c>
      <c r="H942" s="13">
        <v>2</v>
      </c>
      <c r="I942" s="16" t="s">
        <v>14443</v>
      </c>
      <c r="J942" s="17" t="s">
        <v>15543</v>
      </c>
      <c r="K942" s="16" t="s">
        <v>16642</v>
      </c>
      <c r="L942" s="18" t="s">
        <v>17742</v>
      </c>
      <c r="M942" s="19">
        <v>1</v>
      </c>
    </row>
    <row r="943" spans="1:13" ht="24.9" customHeight="1" x14ac:dyDescent="0.3">
      <c r="A943" s="12" t="s">
        <v>4183</v>
      </c>
      <c r="B943" s="13" t="s">
        <v>4159</v>
      </c>
      <c r="C943" s="13" t="s">
        <v>244</v>
      </c>
      <c r="D943" s="13">
        <v>1</v>
      </c>
      <c r="E943" s="14">
        <v>0</v>
      </c>
      <c r="F943" s="15">
        <v>30.06</v>
      </c>
      <c r="G943" s="14">
        <v>1.3314773056021299E-3</v>
      </c>
      <c r="H943" s="13">
        <v>2</v>
      </c>
      <c r="I943" s="16" t="s">
        <v>14444</v>
      </c>
      <c r="J943" s="17" t="s">
        <v>15544</v>
      </c>
      <c r="K943" s="16" t="s">
        <v>16643</v>
      </c>
      <c r="L943" s="18" t="s">
        <v>17743</v>
      </c>
      <c r="M943" s="19">
        <v>1</v>
      </c>
    </row>
    <row r="944" spans="1:13" ht="24.9" customHeight="1" x14ac:dyDescent="0.3">
      <c r="A944" s="12" t="s">
        <v>1679</v>
      </c>
      <c r="B944" s="13" t="s">
        <v>1670</v>
      </c>
      <c r="C944" s="13" t="s">
        <v>425</v>
      </c>
      <c r="D944" s="13">
        <v>1</v>
      </c>
      <c r="E944" s="14">
        <v>0</v>
      </c>
      <c r="F944" s="15">
        <v>43.74</v>
      </c>
      <c r="G944" s="14">
        <v>8.8760408995776602E-5</v>
      </c>
      <c r="H944" s="13">
        <v>2</v>
      </c>
      <c r="I944" s="16" t="s">
        <v>14445</v>
      </c>
      <c r="J944" s="17" t="s">
        <v>15545</v>
      </c>
      <c r="K944" s="16" t="s">
        <v>16644</v>
      </c>
      <c r="L944" s="18" t="s">
        <v>17744</v>
      </c>
      <c r="M944" s="19">
        <v>1</v>
      </c>
    </row>
    <row r="945" spans="1:13" ht="24.9" customHeight="1" x14ac:dyDescent="0.3">
      <c r="A945" s="12" t="s">
        <v>2110</v>
      </c>
      <c r="B945" s="13" t="s">
        <v>2108</v>
      </c>
      <c r="C945" s="13" t="s">
        <v>47</v>
      </c>
      <c r="D945" s="13">
        <v>1</v>
      </c>
      <c r="E945" s="14">
        <v>8.0000000000000002E-3</v>
      </c>
      <c r="F945" s="15">
        <v>27</v>
      </c>
      <c r="G945" s="14">
        <v>5.6402689999999998E-3</v>
      </c>
      <c r="H945" s="13">
        <v>2</v>
      </c>
      <c r="I945" s="16" t="s">
        <v>14446</v>
      </c>
      <c r="J945" s="17" t="s">
        <v>14876</v>
      </c>
      <c r="K945" s="16" t="s">
        <v>16645</v>
      </c>
      <c r="L945" s="18" t="s">
        <v>17745</v>
      </c>
      <c r="M945" s="19">
        <v>1</v>
      </c>
    </row>
    <row r="946" spans="1:13" ht="24.9" customHeight="1" x14ac:dyDescent="0.3">
      <c r="A946" s="12" t="s">
        <v>5802</v>
      </c>
      <c r="B946" s="13" t="s">
        <v>5801</v>
      </c>
      <c r="C946" s="13" t="s">
        <v>304</v>
      </c>
      <c r="D946" s="13">
        <v>1</v>
      </c>
      <c r="E946" s="14">
        <v>0</v>
      </c>
      <c r="F946" s="15">
        <v>27.33</v>
      </c>
      <c r="G946" s="14">
        <v>1.8448879928507501E-3</v>
      </c>
      <c r="H946" s="13">
        <v>3</v>
      </c>
      <c r="I946" s="16" t="s">
        <v>14447</v>
      </c>
      <c r="J946" s="17" t="s">
        <v>15546</v>
      </c>
      <c r="K946" s="16" t="s">
        <v>16646</v>
      </c>
      <c r="L946" s="18" t="s">
        <v>17746</v>
      </c>
      <c r="M946" s="19">
        <v>1</v>
      </c>
    </row>
    <row r="947" spans="1:13" ht="24.9" customHeight="1" x14ac:dyDescent="0.3">
      <c r="A947" s="12" t="s">
        <v>3407</v>
      </c>
      <c r="B947" s="13" t="s">
        <v>3405</v>
      </c>
      <c r="C947" s="13" t="s">
        <v>526</v>
      </c>
      <c r="D947" s="13">
        <v>1</v>
      </c>
      <c r="E947" s="14">
        <v>0</v>
      </c>
      <c r="F947" s="15">
        <v>36.299999999999997</v>
      </c>
      <c r="G947" s="14">
        <v>3.1647089006819001E-4</v>
      </c>
      <c r="H947" s="13">
        <v>2</v>
      </c>
      <c r="I947" s="16" t="s">
        <v>14448</v>
      </c>
      <c r="J947" s="17" t="s">
        <v>15547</v>
      </c>
      <c r="K947" s="16" t="s">
        <v>16647</v>
      </c>
      <c r="L947" s="18" t="s">
        <v>17747</v>
      </c>
      <c r="M947" s="19">
        <v>1</v>
      </c>
    </row>
    <row r="948" spans="1:13" ht="24.9" customHeight="1" x14ac:dyDescent="0.3">
      <c r="A948" s="12" t="s">
        <v>5907</v>
      </c>
      <c r="B948" s="13" t="s">
        <v>5902</v>
      </c>
      <c r="C948" s="13" t="s">
        <v>29</v>
      </c>
      <c r="D948" s="13">
        <v>1</v>
      </c>
      <c r="E948" s="14">
        <v>0</v>
      </c>
      <c r="F948" s="15">
        <v>55.75</v>
      </c>
      <c r="G948" s="14">
        <v>4.3901963486680301E-6</v>
      </c>
      <c r="H948" s="13">
        <v>2</v>
      </c>
      <c r="I948" s="16" t="s">
        <v>14449</v>
      </c>
      <c r="J948" s="17" t="s">
        <v>15548</v>
      </c>
      <c r="K948" s="16" t="s">
        <v>16648</v>
      </c>
      <c r="L948" s="18" t="s">
        <v>17748</v>
      </c>
      <c r="M948" s="19">
        <v>1</v>
      </c>
    </row>
    <row r="949" spans="1:13" ht="24.9" customHeight="1" x14ac:dyDescent="0.3">
      <c r="A949" s="12" t="s">
        <v>3083</v>
      </c>
      <c r="B949" s="13" t="s">
        <v>3070</v>
      </c>
      <c r="C949" s="13" t="s">
        <v>425</v>
      </c>
      <c r="D949" s="13">
        <v>1</v>
      </c>
      <c r="E949" s="14">
        <v>0</v>
      </c>
      <c r="F949" s="15">
        <v>75.260000000000005</v>
      </c>
      <c r="G949" s="14">
        <v>5.6591812159154501E-8</v>
      </c>
      <c r="H949" s="13">
        <v>2</v>
      </c>
      <c r="I949" s="16" t="s">
        <v>14450</v>
      </c>
      <c r="J949" s="17" t="s">
        <v>15549</v>
      </c>
      <c r="K949" s="16" t="s">
        <v>16649</v>
      </c>
      <c r="L949" s="18" t="s">
        <v>17749</v>
      </c>
      <c r="M949" s="19">
        <v>1</v>
      </c>
    </row>
    <row r="950" spans="1:13" ht="24.9" customHeight="1" x14ac:dyDescent="0.3">
      <c r="A950" s="12" t="s">
        <v>1165</v>
      </c>
      <c r="B950" s="13" t="s">
        <v>1163</v>
      </c>
      <c r="C950" s="13" t="s">
        <v>425</v>
      </c>
      <c r="D950" s="13">
        <v>1</v>
      </c>
      <c r="E950" s="14">
        <v>0</v>
      </c>
      <c r="F950" s="15">
        <v>45.05</v>
      </c>
      <c r="G950" s="14">
        <v>5.0017269873983301E-5</v>
      </c>
      <c r="H950" s="13">
        <v>2</v>
      </c>
      <c r="I950" s="16" t="s">
        <v>14451</v>
      </c>
      <c r="J950" s="17" t="s">
        <v>15550</v>
      </c>
      <c r="K950" s="16" t="s">
        <v>16650</v>
      </c>
      <c r="L950" s="18" t="s">
        <v>17750</v>
      </c>
      <c r="M950" s="19">
        <v>1</v>
      </c>
    </row>
    <row r="951" spans="1:13" ht="24.9" customHeight="1" x14ac:dyDescent="0.3">
      <c r="A951" s="12" t="s">
        <v>1638</v>
      </c>
      <c r="B951" s="13" t="s">
        <v>1631</v>
      </c>
      <c r="C951" s="13" t="s">
        <v>425</v>
      </c>
      <c r="D951" s="13">
        <v>1</v>
      </c>
      <c r="E951" s="14">
        <v>0</v>
      </c>
      <c r="F951" s="15">
        <v>19.579999999999998</v>
      </c>
      <c r="G951" s="14">
        <v>2.2030786190828301E-2</v>
      </c>
      <c r="H951" s="13">
        <v>2</v>
      </c>
      <c r="I951" s="16" t="s">
        <v>14452</v>
      </c>
      <c r="J951" s="17" t="s">
        <v>15551</v>
      </c>
      <c r="K951" s="16" t="s">
        <v>16651</v>
      </c>
      <c r="L951" s="18" t="s">
        <v>17751</v>
      </c>
      <c r="M951" s="19">
        <v>1</v>
      </c>
    </row>
    <row r="952" spans="1:13" ht="24.9" customHeight="1" x14ac:dyDescent="0.3">
      <c r="A952" s="12" t="s">
        <v>3626</v>
      </c>
      <c r="B952" s="13" t="s">
        <v>3621</v>
      </c>
      <c r="C952" s="13" t="s">
        <v>617</v>
      </c>
      <c r="D952" s="13">
        <v>1</v>
      </c>
      <c r="E952" s="14">
        <v>1E-3</v>
      </c>
      <c r="F952" s="15">
        <v>35.15</v>
      </c>
      <c r="G952" s="14">
        <v>3.9713974471801698E-4</v>
      </c>
      <c r="H952" s="13">
        <v>2</v>
      </c>
      <c r="I952" s="16" t="s">
        <v>14453</v>
      </c>
      <c r="J952" s="17" t="s">
        <v>15552</v>
      </c>
      <c r="K952" s="16" t="s">
        <v>16652</v>
      </c>
      <c r="L952" s="18" t="s">
        <v>17752</v>
      </c>
      <c r="M952" s="19">
        <v>1</v>
      </c>
    </row>
    <row r="953" spans="1:13" ht="24.9" customHeight="1" x14ac:dyDescent="0.3">
      <c r="A953" s="12" t="s">
        <v>320</v>
      </c>
      <c r="B953" s="13" t="s">
        <v>312</v>
      </c>
      <c r="C953" s="13" t="s">
        <v>47</v>
      </c>
      <c r="D953" s="13">
        <v>1</v>
      </c>
      <c r="E953" s="14">
        <v>0</v>
      </c>
      <c r="F953" s="15">
        <v>70</v>
      </c>
      <c r="G953" s="14">
        <v>1.6044700000000001E-7</v>
      </c>
      <c r="H953" s="13">
        <v>2</v>
      </c>
      <c r="I953" s="16" t="s">
        <v>14454</v>
      </c>
      <c r="J953" s="17" t="s">
        <v>15553</v>
      </c>
      <c r="K953" s="16" t="s">
        <v>16653</v>
      </c>
      <c r="L953" s="18" t="s">
        <v>17753</v>
      </c>
      <c r="M953" s="19">
        <v>1</v>
      </c>
    </row>
    <row r="954" spans="1:13" ht="24.9" customHeight="1" x14ac:dyDescent="0.3">
      <c r="A954" s="12" t="s">
        <v>961</v>
      </c>
      <c r="B954" s="13" t="s">
        <v>959</v>
      </c>
      <c r="C954" s="13" t="s">
        <v>47</v>
      </c>
      <c r="D954" s="13">
        <v>1</v>
      </c>
      <c r="E954" s="14">
        <v>1.2999999999999999E-2</v>
      </c>
      <c r="F954" s="15">
        <v>29.16</v>
      </c>
      <c r="G954" s="14">
        <v>1.21051452336809E-3</v>
      </c>
      <c r="H954" s="13">
        <v>2</v>
      </c>
      <c r="I954" s="16" t="s">
        <v>14455</v>
      </c>
      <c r="J954" s="17" t="s">
        <v>15554</v>
      </c>
      <c r="K954" s="16" t="s">
        <v>16654</v>
      </c>
      <c r="L954" s="18" t="s">
        <v>17754</v>
      </c>
      <c r="M954" s="19">
        <v>1</v>
      </c>
    </row>
    <row r="955" spans="1:13" ht="24.9" customHeight="1" x14ac:dyDescent="0.3">
      <c r="A955" s="12" t="s">
        <v>1532</v>
      </c>
      <c r="B955" s="13" t="s">
        <v>1531</v>
      </c>
      <c r="C955" s="13" t="s">
        <v>83</v>
      </c>
      <c r="D955" s="13">
        <v>1</v>
      </c>
      <c r="E955" s="14">
        <v>0</v>
      </c>
      <c r="F955" s="15">
        <v>55.17</v>
      </c>
      <c r="G955" s="14">
        <v>5.7776815487849303E-6</v>
      </c>
      <c r="H955" s="13">
        <v>2</v>
      </c>
      <c r="I955" s="16" t="s">
        <v>14456</v>
      </c>
      <c r="J955" s="17" t="s">
        <v>15555</v>
      </c>
      <c r="K955" s="16" t="s">
        <v>16655</v>
      </c>
      <c r="L955" s="18" t="s">
        <v>17755</v>
      </c>
      <c r="M955" s="19">
        <v>1</v>
      </c>
    </row>
    <row r="956" spans="1:13" ht="24.9" customHeight="1" x14ac:dyDescent="0.3">
      <c r="A956" s="12" t="s">
        <v>2454</v>
      </c>
      <c r="B956" s="13" t="s">
        <v>2446</v>
      </c>
      <c r="C956" s="13" t="s">
        <v>7300</v>
      </c>
      <c r="D956" s="13">
        <v>1</v>
      </c>
      <c r="E956" s="14">
        <v>0</v>
      </c>
      <c r="F956" s="15">
        <v>64.959999999999994</v>
      </c>
      <c r="G956" s="14">
        <v>3.1839776045395801E-7</v>
      </c>
      <c r="H956" s="13">
        <v>2</v>
      </c>
      <c r="I956" s="16" t="s">
        <v>14457</v>
      </c>
      <c r="J956" s="17" t="s">
        <v>15556</v>
      </c>
      <c r="K956" s="16" t="s">
        <v>16656</v>
      </c>
      <c r="L956" s="18" t="s">
        <v>17756</v>
      </c>
      <c r="M956" s="19">
        <v>1</v>
      </c>
    </row>
    <row r="957" spans="1:13" ht="24.9" customHeight="1" x14ac:dyDescent="0.3">
      <c r="A957" s="12" t="s">
        <v>5824</v>
      </c>
      <c r="B957" s="13" t="s">
        <v>5818</v>
      </c>
      <c r="C957" s="13" t="s">
        <v>2547</v>
      </c>
      <c r="D957" s="13">
        <v>1</v>
      </c>
      <c r="E957" s="14">
        <v>0</v>
      </c>
      <c r="F957" s="15">
        <v>52.15</v>
      </c>
      <c r="G957" s="14">
        <v>7.6192112155021198E-6</v>
      </c>
      <c r="H957" s="13">
        <v>2</v>
      </c>
      <c r="I957" s="16" t="s">
        <v>14458</v>
      </c>
      <c r="J957" s="17" t="s">
        <v>15557</v>
      </c>
      <c r="K957" s="16" t="s">
        <v>16657</v>
      </c>
      <c r="L957" s="18" t="s">
        <v>17757</v>
      </c>
      <c r="M957" s="19">
        <v>1</v>
      </c>
    </row>
    <row r="958" spans="1:13" ht="24.9" customHeight="1" x14ac:dyDescent="0.3">
      <c r="A958" s="12" t="s">
        <v>5279</v>
      </c>
      <c r="B958" s="13" t="s">
        <v>5270</v>
      </c>
      <c r="C958" s="13" t="s">
        <v>526</v>
      </c>
      <c r="D958" s="13">
        <v>1</v>
      </c>
      <c r="E958" s="14">
        <v>0</v>
      </c>
      <c r="F958" s="15">
        <v>68.13</v>
      </c>
      <c r="G958" s="14">
        <v>2.69177062053031E-7</v>
      </c>
      <c r="H958" s="13">
        <v>2</v>
      </c>
      <c r="I958" s="16" t="s">
        <v>14459</v>
      </c>
      <c r="J958" s="17" t="s">
        <v>15558</v>
      </c>
      <c r="K958" s="16" t="s">
        <v>16658</v>
      </c>
      <c r="L958" s="18" t="s">
        <v>17758</v>
      </c>
      <c r="M958" s="19">
        <v>1</v>
      </c>
    </row>
    <row r="959" spans="1:13" ht="24.9" customHeight="1" x14ac:dyDescent="0.3">
      <c r="A959" s="12" t="s">
        <v>4791</v>
      </c>
      <c r="B959" s="13" t="s">
        <v>4785</v>
      </c>
      <c r="C959" s="13" t="s">
        <v>83</v>
      </c>
      <c r="D959" s="13">
        <v>1</v>
      </c>
      <c r="E959" s="14">
        <v>0</v>
      </c>
      <c r="F959" s="15">
        <v>59.97</v>
      </c>
      <c r="G959" s="14">
        <v>2.0642099211462E-6</v>
      </c>
      <c r="H959" s="13">
        <v>2</v>
      </c>
      <c r="I959" s="16" t="s">
        <v>14460</v>
      </c>
      <c r="J959" s="17" t="s">
        <v>15559</v>
      </c>
      <c r="K959" s="16" t="s">
        <v>16659</v>
      </c>
      <c r="L959" s="18" t="s">
        <v>17759</v>
      </c>
      <c r="M959" s="19">
        <v>1</v>
      </c>
    </row>
    <row r="960" spans="1:13" ht="24.9" customHeight="1" x14ac:dyDescent="0.3">
      <c r="A960" s="12" t="s">
        <v>5323</v>
      </c>
      <c r="B960" s="13" t="s">
        <v>5321</v>
      </c>
      <c r="C960" s="13" t="s">
        <v>244</v>
      </c>
      <c r="D960" s="13">
        <v>1</v>
      </c>
      <c r="E960" s="14">
        <v>0</v>
      </c>
      <c r="F960" s="15">
        <v>58.03</v>
      </c>
      <c r="G960" s="14">
        <v>2.2035760102527101E-6</v>
      </c>
      <c r="H960" s="13">
        <v>2</v>
      </c>
      <c r="I960" s="16" t="s">
        <v>14461</v>
      </c>
      <c r="J960" s="17" t="s">
        <v>15560</v>
      </c>
      <c r="K960" s="16" t="s">
        <v>16660</v>
      </c>
      <c r="L960" s="18" t="s">
        <v>17760</v>
      </c>
      <c r="M960" s="19">
        <v>1</v>
      </c>
    </row>
    <row r="961" spans="1:13" ht="24.9" customHeight="1" x14ac:dyDescent="0.3">
      <c r="A961" s="12" t="s">
        <v>5956</v>
      </c>
      <c r="B961" s="13" t="s">
        <v>5954</v>
      </c>
      <c r="C961" s="13" t="s">
        <v>526</v>
      </c>
      <c r="D961" s="13">
        <v>1</v>
      </c>
      <c r="E961" s="14">
        <v>1E-3</v>
      </c>
      <c r="F961" s="15">
        <v>38.86</v>
      </c>
      <c r="G961" s="14">
        <v>1.2970896810594101E-4</v>
      </c>
      <c r="H961" s="13">
        <v>2</v>
      </c>
      <c r="I961" s="16" t="s">
        <v>14462</v>
      </c>
      <c r="J961" s="17" t="s">
        <v>15561</v>
      </c>
      <c r="K961" s="16" t="s">
        <v>16661</v>
      </c>
      <c r="L961" s="18" t="s">
        <v>17761</v>
      </c>
      <c r="M961" s="19">
        <v>1</v>
      </c>
    </row>
    <row r="962" spans="1:13" ht="24.9" customHeight="1" x14ac:dyDescent="0.3">
      <c r="A962" s="12" t="s">
        <v>7182</v>
      </c>
      <c r="B962" s="13" t="s">
        <v>7171</v>
      </c>
      <c r="C962" s="13" t="s">
        <v>80</v>
      </c>
      <c r="D962" s="13">
        <v>1</v>
      </c>
      <c r="E962" s="14">
        <v>0</v>
      </c>
      <c r="F962" s="15">
        <v>78.33</v>
      </c>
      <c r="G962" s="14">
        <v>1.5423725915260599E-8</v>
      </c>
      <c r="H962" s="13">
        <v>2</v>
      </c>
      <c r="I962" s="16" t="s">
        <v>14463</v>
      </c>
      <c r="J962" s="17" t="s">
        <v>15562</v>
      </c>
      <c r="K962" s="16" t="s">
        <v>16662</v>
      </c>
      <c r="L962" s="18" t="s">
        <v>17762</v>
      </c>
      <c r="M962" s="19">
        <v>1</v>
      </c>
    </row>
    <row r="963" spans="1:13" ht="24.9" customHeight="1" x14ac:dyDescent="0.3">
      <c r="A963" s="12" t="s">
        <v>1599</v>
      </c>
      <c r="B963" s="13" t="s">
        <v>1597</v>
      </c>
      <c r="C963" s="13" t="s">
        <v>244</v>
      </c>
      <c r="D963" s="13">
        <v>1</v>
      </c>
      <c r="E963" s="14">
        <v>2E-3</v>
      </c>
      <c r="F963" s="15">
        <v>29.86</v>
      </c>
      <c r="G963" s="14">
        <v>1.7040563195063101E-3</v>
      </c>
      <c r="H963" s="13">
        <v>2</v>
      </c>
      <c r="I963" s="16" t="s">
        <v>14464</v>
      </c>
      <c r="J963" s="17" t="s">
        <v>15563</v>
      </c>
      <c r="K963" s="16" t="s">
        <v>16663</v>
      </c>
      <c r="L963" s="18" t="s">
        <v>17763</v>
      </c>
      <c r="M963" s="19">
        <v>1</v>
      </c>
    </row>
    <row r="964" spans="1:13" ht="24.9" customHeight="1" x14ac:dyDescent="0.3">
      <c r="A964" s="12" t="s">
        <v>795</v>
      </c>
      <c r="B964" s="13" t="s">
        <v>793</v>
      </c>
      <c r="C964" s="13" t="s">
        <v>142</v>
      </c>
      <c r="D964" s="13">
        <v>1</v>
      </c>
      <c r="E964" s="14">
        <v>0</v>
      </c>
      <c r="F964" s="15">
        <v>75.27</v>
      </c>
      <c r="G964" s="14">
        <v>4.4574990476070498E-8</v>
      </c>
      <c r="H964" s="13">
        <v>2</v>
      </c>
      <c r="I964" s="16" t="s">
        <v>14465</v>
      </c>
      <c r="J964" s="17" t="s">
        <v>15564</v>
      </c>
      <c r="K964" s="16" t="s">
        <v>16664</v>
      </c>
      <c r="L964" s="18" t="s">
        <v>17764</v>
      </c>
      <c r="M964" s="19">
        <v>1</v>
      </c>
    </row>
    <row r="965" spans="1:13" ht="24.9" customHeight="1" x14ac:dyDescent="0.3">
      <c r="A965" s="12" t="s">
        <v>6975</v>
      </c>
      <c r="B965" s="13" t="s">
        <v>6973</v>
      </c>
      <c r="C965" s="13" t="s">
        <v>142</v>
      </c>
      <c r="D965" s="13">
        <v>1</v>
      </c>
      <c r="E965" s="14">
        <v>0</v>
      </c>
      <c r="F965" s="15">
        <v>35.869999999999997</v>
      </c>
      <c r="G965" s="14">
        <v>2.7176235609107502E-4</v>
      </c>
      <c r="H965" s="13">
        <v>2</v>
      </c>
      <c r="I965" s="16" t="s">
        <v>14466</v>
      </c>
      <c r="J965" s="17" t="s">
        <v>15565</v>
      </c>
      <c r="K965" s="16" t="s">
        <v>16665</v>
      </c>
      <c r="L965" s="18" t="s">
        <v>17765</v>
      </c>
      <c r="M965" s="19">
        <v>1</v>
      </c>
    </row>
    <row r="966" spans="1:13" ht="24.9" customHeight="1" x14ac:dyDescent="0.3">
      <c r="A966" s="12" t="s">
        <v>4254</v>
      </c>
      <c r="B966" s="13" t="s">
        <v>4241</v>
      </c>
      <c r="C966" s="13" t="s">
        <v>47</v>
      </c>
      <c r="D966" s="13">
        <v>1</v>
      </c>
      <c r="E966" s="14">
        <v>0</v>
      </c>
      <c r="F966" s="15">
        <v>39.54</v>
      </c>
      <c r="G966" s="14">
        <v>2.4458098000195003E-4</v>
      </c>
      <c r="H966" s="13">
        <v>2</v>
      </c>
      <c r="I966" s="16" t="s">
        <v>14467</v>
      </c>
      <c r="J966" s="17" t="s">
        <v>15566</v>
      </c>
      <c r="K966" s="16" t="s">
        <v>16666</v>
      </c>
      <c r="L966" s="18" t="s">
        <v>17766</v>
      </c>
      <c r="M966" s="19">
        <v>1</v>
      </c>
    </row>
    <row r="967" spans="1:13" ht="24.9" customHeight="1" x14ac:dyDescent="0.3">
      <c r="A967" s="12" t="s">
        <v>3519</v>
      </c>
      <c r="B967" s="13" t="s">
        <v>3512</v>
      </c>
      <c r="C967" s="13" t="s">
        <v>47</v>
      </c>
      <c r="D967" s="13">
        <v>1</v>
      </c>
      <c r="E967" s="14">
        <v>0</v>
      </c>
      <c r="F967" s="15">
        <v>45</v>
      </c>
      <c r="G967" s="14">
        <v>3.3203915431768001E-5</v>
      </c>
      <c r="H967" s="13">
        <v>2</v>
      </c>
      <c r="I967" s="16" t="s">
        <v>14468</v>
      </c>
      <c r="J967" s="17" t="s">
        <v>15567</v>
      </c>
      <c r="K967" s="16" t="s">
        <v>16667</v>
      </c>
      <c r="L967" s="18" t="s">
        <v>17767</v>
      </c>
      <c r="M967" s="19">
        <v>1</v>
      </c>
    </row>
    <row r="968" spans="1:13" ht="24.9" customHeight="1" x14ac:dyDescent="0.3">
      <c r="A968" s="12" t="s">
        <v>6850</v>
      </c>
      <c r="B968" s="13" t="s">
        <v>6844</v>
      </c>
      <c r="C968" s="13" t="s">
        <v>425</v>
      </c>
      <c r="D968" s="13">
        <v>1</v>
      </c>
      <c r="E968" s="14">
        <v>0</v>
      </c>
      <c r="F968" s="15">
        <v>42.44</v>
      </c>
      <c r="G968" s="14">
        <v>9.4077104926323395E-5</v>
      </c>
      <c r="H968" s="13">
        <v>2</v>
      </c>
      <c r="I968" s="16" t="s">
        <v>14469</v>
      </c>
      <c r="J968" s="17" t="s">
        <v>15568</v>
      </c>
      <c r="K968" s="16" t="s">
        <v>16668</v>
      </c>
      <c r="L968" s="18" t="s">
        <v>17768</v>
      </c>
      <c r="M968" s="19">
        <v>1</v>
      </c>
    </row>
    <row r="969" spans="1:13" ht="24.9" customHeight="1" x14ac:dyDescent="0.3">
      <c r="A969" s="12" t="s">
        <v>6162</v>
      </c>
      <c r="B969" s="13" t="s">
        <v>6153</v>
      </c>
      <c r="C969" s="13" t="s">
        <v>304</v>
      </c>
      <c r="D969" s="13">
        <v>1</v>
      </c>
      <c r="E969" s="14">
        <v>0</v>
      </c>
      <c r="F969" s="15">
        <v>46</v>
      </c>
      <c r="G969" s="14">
        <v>3.21613E-5</v>
      </c>
      <c r="H969" s="13">
        <v>2</v>
      </c>
      <c r="I969" s="16" t="s">
        <v>14470</v>
      </c>
      <c r="J969" s="17" t="s">
        <v>15569</v>
      </c>
      <c r="K969" s="16" t="s">
        <v>16669</v>
      </c>
      <c r="L969" s="18" t="s">
        <v>17769</v>
      </c>
      <c r="M969" s="19">
        <v>1</v>
      </c>
    </row>
    <row r="970" spans="1:13" ht="24.9" customHeight="1" x14ac:dyDescent="0.3">
      <c r="A970" s="12" t="s">
        <v>3380</v>
      </c>
      <c r="B970" s="13" t="s">
        <v>3369</v>
      </c>
      <c r="C970" s="13" t="s">
        <v>142</v>
      </c>
      <c r="D970" s="13">
        <v>1</v>
      </c>
      <c r="E970" s="14">
        <v>0</v>
      </c>
      <c r="F970" s="15">
        <v>56</v>
      </c>
      <c r="G970" s="14">
        <v>3.6470599999999999E-6</v>
      </c>
      <c r="H970" s="13">
        <v>2</v>
      </c>
      <c r="I970" s="16" t="s">
        <v>14471</v>
      </c>
      <c r="J970" s="17" t="s">
        <v>15570</v>
      </c>
      <c r="K970" s="16" t="s">
        <v>16670</v>
      </c>
      <c r="L970" s="18" t="s">
        <v>17770</v>
      </c>
      <c r="M970" s="19">
        <v>1</v>
      </c>
    </row>
    <row r="971" spans="1:13" ht="24.9" customHeight="1" x14ac:dyDescent="0.3">
      <c r="A971" s="12" t="s">
        <v>3063</v>
      </c>
      <c r="B971" s="13" t="s">
        <v>3056</v>
      </c>
      <c r="C971" s="13" t="s">
        <v>80</v>
      </c>
      <c r="D971" s="13">
        <v>1</v>
      </c>
      <c r="E971" s="14">
        <v>0</v>
      </c>
      <c r="F971" s="15">
        <v>29.55</v>
      </c>
      <c r="G971" s="14">
        <v>2.2738083712879201E-3</v>
      </c>
      <c r="H971" s="13">
        <v>2</v>
      </c>
      <c r="I971" s="16" t="s">
        <v>14472</v>
      </c>
      <c r="J971" s="17" t="s">
        <v>15571</v>
      </c>
      <c r="K971" s="16" t="s">
        <v>16671</v>
      </c>
      <c r="L971" s="18" t="s">
        <v>17771</v>
      </c>
      <c r="M971" s="19">
        <v>1</v>
      </c>
    </row>
    <row r="972" spans="1:13" ht="24.9" customHeight="1" x14ac:dyDescent="0.3">
      <c r="A972" s="12" t="s">
        <v>3579</v>
      </c>
      <c r="B972" s="13" t="s">
        <v>3577</v>
      </c>
      <c r="C972" s="13" t="s">
        <v>83</v>
      </c>
      <c r="D972" s="13">
        <v>1</v>
      </c>
      <c r="E972" s="14">
        <v>0</v>
      </c>
      <c r="F972" s="15">
        <v>36.46</v>
      </c>
      <c r="G972" s="14">
        <v>3.3891536553314701E-4</v>
      </c>
      <c r="H972" s="13">
        <v>2</v>
      </c>
      <c r="I972" s="16" t="s">
        <v>14473</v>
      </c>
      <c r="J972" s="17" t="s">
        <v>15572</v>
      </c>
      <c r="K972" s="16" t="s">
        <v>16672</v>
      </c>
      <c r="L972" s="18" t="s">
        <v>17772</v>
      </c>
      <c r="M972" s="19">
        <v>1</v>
      </c>
    </row>
    <row r="973" spans="1:13" ht="24.9" customHeight="1" x14ac:dyDescent="0.3">
      <c r="A973" s="12" t="s">
        <v>6636</v>
      </c>
      <c r="B973" s="13" t="s">
        <v>6634</v>
      </c>
      <c r="C973" s="13" t="s">
        <v>80</v>
      </c>
      <c r="D973" s="13">
        <v>1</v>
      </c>
      <c r="E973" s="14">
        <v>1E-3</v>
      </c>
      <c r="F973" s="15">
        <v>43.81</v>
      </c>
      <c r="G973" s="14">
        <v>4.1492538375721102E-5</v>
      </c>
      <c r="H973" s="13">
        <v>2</v>
      </c>
      <c r="I973" s="16" t="s">
        <v>14474</v>
      </c>
      <c r="J973" s="17" t="s">
        <v>15573</v>
      </c>
      <c r="K973" s="16" t="s">
        <v>16673</v>
      </c>
      <c r="L973" s="18" t="s">
        <v>17773</v>
      </c>
      <c r="M973" s="19">
        <v>1</v>
      </c>
    </row>
    <row r="974" spans="1:13" ht="24.9" customHeight="1" x14ac:dyDescent="0.3">
      <c r="A974" s="12" t="s">
        <v>2391</v>
      </c>
      <c r="B974" s="13" t="s">
        <v>2383</v>
      </c>
      <c r="C974" s="13" t="s">
        <v>244</v>
      </c>
      <c r="D974" s="13">
        <v>1</v>
      </c>
      <c r="E974" s="14">
        <v>0</v>
      </c>
      <c r="F974" s="15">
        <v>36.549999999999997</v>
      </c>
      <c r="G974" s="14">
        <v>2.2078522367665701E-4</v>
      </c>
      <c r="H974" s="13">
        <v>2</v>
      </c>
      <c r="I974" s="16" t="s">
        <v>14475</v>
      </c>
      <c r="J974" s="17" t="s">
        <v>15574</v>
      </c>
      <c r="K974" s="16" t="s">
        <v>16674</v>
      </c>
      <c r="L974" s="18" t="s">
        <v>17774</v>
      </c>
      <c r="M974" s="19">
        <v>1</v>
      </c>
    </row>
    <row r="975" spans="1:13" ht="24.9" customHeight="1" x14ac:dyDescent="0.3">
      <c r="A975" s="12" t="s">
        <v>3081</v>
      </c>
      <c r="B975" s="13" t="s">
        <v>3070</v>
      </c>
      <c r="C975" s="13" t="s">
        <v>319</v>
      </c>
      <c r="D975" s="13">
        <v>1</v>
      </c>
      <c r="E975" s="14">
        <v>0</v>
      </c>
      <c r="F975" s="15">
        <v>80.16</v>
      </c>
      <c r="G975" s="14">
        <v>2.26499820551633E-8</v>
      </c>
      <c r="H975" s="13">
        <v>2</v>
      </c>
      <c r="I975" s="16" t="s">
        <v>14476</v>
      </c>
      <c r="J975" s="17" t="s">
        <v>15575</v>
      </c>
      <c r="K975" s="16" t="s">
        <v>16675</v>
      </c>
      <c r="L975" s="18" t="s">
        <v>17775</v>
      </c>
      <c r="M975" s="19">
        <v>1</v>
      </c>
    </row>
    <row r="976" spans="1:13" ht="24.9" customHeight="1" x14ac:dyDescent="0.3">
      <c r="A976" s="12" t="s">
        <v>5337</v>
      </c>
      <c r="B976" s="13" t="s">
        <v>5336</v>
      </c>
      <c r="C976" s="13" t="s">
        <v>319</v>
      </c>
      <c r="D976" s="13">
        <v>1</v>
      </c>
      <c r="E976" s="14">
        <v>3.0000000000000001E-3</v>
      </c>
      <c r="F976" s="15">
        <v>23.06</v>
      </c>
      <c r="G976" s="14">
        <v>1.3099233205151099E-2</v>
      </c>
      <c r="H976" s="13">
        <v>2</v>
      </c>
      <c r="I976" s="16" t="s">
        <v>14477</v>
      </c>
      <c r="J976" s="17" t="s">
        <v>15576</v>
      </c>
      <c r="K976" s="16" t="s">
        <v>16676</v>
      </c>
      <c r="L976" s="18" t="s">
        <v>17776</v>
      </c>
      <c r="M976" s="19">
        <v>1</v>
      </c>
    </row>
    <row r="977" spans="1:13" ht="24.9" customHeight="1" x14ac:dyDescent="0.3">
      <c r="A977" s="12" t="s">
        <v>4521</v>
      </c>
      <c r="B977" s="13" t="s">
        <v>7310</v>
      </c>
      <c r="C977" s="13" t="s">
        <v>319</v>
      </c>
      <c r="D977" s="13">
        <v>1</v>
      </c>
      <c r="E977" s="14">
        <v>1.2E-2</v>
      </c>
      <c r="F977" s="15">
        <v>17.02</v>
      </c>
      <c r="G977" s="14">
        <v>1.9813901712771999E-2</v>
      </c>
      <c r="H977" s="13">
        <v>2</v>
      </c>
      <c r="I977" s="16" t="s">
        <v>14478</v>
      </c>
      <c r="J977" s="17" t="s">
        <v>15577</v>
      </c>
      <c r="K977" s="16" t="s">
        <v>16677</v>
      </c>
      <c r="L977" s="18" t="s">
        <v>17777</v>
      </c>
      <c r="M977" s="19">
        <v>1</v>
      </c>
    </row>
    <row r="978" spans="1:13" ht="24.9" customHeight="1" x14ac:dyDescent="0.3">
      <c r="A978" s="12" t="s">
        <v>6106</v>
      </c>
      <c r="B978" s="13" t="s">
        <v>6104</v>
      </c>
      <c r="C978" s="13" t="s">
        <v>319</v>
      </c>
      <c r="D978" s="13">
        <v>1</v>
      </c>
      <c r="E978" s="14">
        <v>0</v>
      </c>
      <c r="F978" s="15">
        <v>58.11</v>
      </c>
      <c r="G978" s="14">
        <v>2.7814579911691501E-6</v>
      </c>
      <c r="H978" s="13">
        <v>2</v>
      </c>
      <c r="I978" s="16" t="s">
        <v>14479</v>
      </c>
      <c r="J978" s="17" t="s">
        <v>15578</v>
      </c>
      <c r="K978" s="16" t="s">
        <v>16678</v>
      </c>
      <c r="L978" s="18" t="s">
        <v>17778</v>
      </c>
      <c r="M978" s="19">
        <v>1</v>
      </c>
    </row>
    <row r="979" spans="1:13" ht="24.9" customHeight="1" x14ac:dyDescent="0.3">
      <c r="A979" s="12" t="s">
        <v>1793</v>
      </c>
      <c r="B979" s="13" t="s">
        <v>1791</v>
      </c>
      <c r="C979" s="13" t="s">
        <v>501</v>
      </c>
      <c r="D979" s="13">
        <v>1</v>
      </c>
      <c r="E979" s="14">
        <v>1E-3</v>
      </c>
      <c r="F979" s="15">
        <v>16.54</v>
      </c>
      <c r="G979" s="14">
        <v>3.4382044506903402E-2</v>
      </c>
      <c r="H979" s="13">
        <v>3</v>
      </c>
      <c r="I979" s="16" t="s">
        <v>14480</v>
      </c>
      <c r="J979" s="17" t="s">
        <v>15579</v>
      </c>
      <c r="K979" s="16" t="s">
        <v>16679</v>
      </c>
      <c r="L979" s="18" t="s">
        <v>17779</v>
      </c>
      <c r="M979" s="19">
        <v>1</v>
      </c>
    </row>
    <row r="980" spans="1:13" ht="24.9" customHeight="1" x14ac:dyDescent="0.3">
      <c r="A980" s="12" t="s">
        <v>1829</v>
      </c>
      <c r="B980" s="13" t="s">
        <v>1828</v>
      </c>
      <c r="C980" s="13" t="s">
        <v>319</v>
      </c>
      <c r="D980" s="13">
        <v>1</v>
      </c>
      <c r="E980" s="14">
        <v>0</v>
      </c>
      <c r="F980" s="15">
        <v>46.44</v>
      </c>
      <c r="G980" s="14">
        <v>3.4047972778257402E-5</v>
      </c>
      <c r="H980" s="13">
        <v>2</v>
      </c>
      <c r="I980" s="16" t="s">
        <v>14481</v>
      </c>
      <c r="J980" s="17" t="s">
        <v>15580</v>
      </c>
      <c r="K980" s="16" t="s">
        <v>16680</v>
      </c>
      <c r="L980" s="18" t="s">
        <v>17780</v>
      </c>
      <c r="M980" s="19">
        <v>1</v>
      </c>
    </row>
    <row r="981" spans="1:13" ht="24.9" customHeight="1" x14ac:dyDescent="0.3">
      <c r="A981" s="12" t="s">
        <v>6541</v>
      </c>
      <c r="B981" s="13" t="s">
        <v>6534</v>
      </c>
      <c r="C981" s="13" t="s">
        <v>319</v>
      </c>
      <c r="D981" s="13">
        <v>1</v>
      </c>
      <c r="E981" s="14">
        <v>0</v>
      </c>
      <c r="F981" s="15">
        <v>24.85</v>
      </c>
      <c r="G981" s="14">
        <v>6.3831435501373497E-3</v>
      </c>
      <c r="H981" s="13">
        <v>2</v>
      </c>
      <c r="I981" s="16" t="s">
        <v>14482</v>
      </c>
      <c r="J981" s="17" t="s">
        <v>15581</v>
      </c>
      <c r="K981" s="16" t="s">
        <v>16681</v>
      </c>
      <c r="L981" s="18" t="s">
        <v>17781</v>
      </c>
      <c r="M981" s="19">
        <v>1</v>
      </c>
    </row>
    <row r="982" spans="1:13" ht="24.9" customHeight="1" x14ac:dyDescent="0.3">
      <c r="A982" s="12" t="s">
        <v>5903</v>
      </c>
      <c r="B982" s="13" t="s">
        <v>5902</v>
      </c>
      <c r="C982" s="13" t="s">
        <v>319</v>
      </c>
      <c r="D982" s="13">
        <v>1</v>
      </c>
      <c r="E982" s="14">
        <v>0</v>
      </c>
      <c r="F982" s="15">
        <v>52.87</v>
      </c>
      <c r="G982" s="14">
        <v>6.19699643126486E-6</v>
      </c>
      <c r="H982" s="13">
        <v>2</v>
      </c>
      <c r="I982" s="16" t="s">
        <v>14483</v>
      </c>
      <c r="J982" s="17" t="s">
        <v>15582</v>
      </c>
      <c r="K982" s="16" t="s">
        <v>16682</v>
      </c>
      <c r="L982" s="18" t="s">
        <v>17782</v>
      </c>
      <c r="M982" s="19">
        <v>1</v>
      </c>
    </row>
    <row r="983" spans="1:13" ht="24.9" customHeight="1" x14ac:dyDescent="0.3">
      <c r="A983" s="12" t="s">
        <v>2665</v>
      </c>
      <c r="B983" s="13" t="s">
        <v>2663</v>
      </c>
      <c r="C983" s="13" t="s">
        <v>319</v>
      </c>
      <c r="D983" s="13">
        <v>1</v>
      </c>
      <c r="E983" s="14">
        <v>1E-3</v>
      </c>
      <c r="F983" s="15">
        <v>27.84</v>
      </c>
      <c r="G983" s="14">
        <v>3.0420876879476201E-3</v>
      </c>
      <c r="H983" s="13">
        <v>3</v>
      </c>
      <c r="I983" s="16" t="s">
        <v>14484</v>
      </c>
      <c r="J983" s="17" t="s">
        <v>15583</v>
      </c>
      <c r="K983" s="16" t="s">
        <v>16683</v>
      </c>
      <c r="L983" s="18" t="s">
        <v>17783</v>
      </c>
      <c r="M983" s="19">
        <v>1</v>
      </c>
    </row>
    <row r="984" spans="1:13" ht="24.9" customHeight="1" x14ac:dyDescent="0.3">
      <c r="A984" s="12" t="s">
        <v>1227</v>
      </c>
      <c r="B984" s="13" t="s">
        <v>1225</v>
      </c>
      <c r="C984" s="13" t="s">
        <v>526</v>
      </c>
      <c r="D984" s="13">
        <v>1</v>
      </c>
      <c r="E984" s="14">
        <v>0</v>
      </c>
      <c r="F984" s="15">
        <v>80.569999999999993</v>
      </c>
      <c r="G984" s="14">
        <v>1.4470513548870001E-8</v>
      </c>
      <c r="H984" s="13">
        <v>2</v>
      </c>
      <c r="I984" s="16" t="s">
        <v>14485</v>
      </c>
      <c r="J984" s="17" t="s">
        <v>15584</v>
      </c>
      <c r="K984" s="16" t="s">
        <v>16684</v>
      </c>
      <c r="L984" s="18" t="s">
        <v>17784</v>
      </c>
      <c r="M984" s="19">
        <v>1</v>
      </c>
    </row>
    <row r="985" spans="1:13" ht="24.9" customHeight="1" x14ac:dyDescent="0.3">
      <c r="A985" s="12" t="s">
        <v>4353</v>
      </c>
      <c r="B985" s="13" t="s">
        <v>4344</v>
      </c>
      <c r="C985" s="13" t="s">
        <v>2611</v>
      </c>
      <c r="D985" s="13">
        <v>1</v>
      </c>
      <c r="E985" s="14">
        <v>0</v>
      </c>
      <c r="F985" s="15">
        <v>44.54</v>
      </c>
      <c r="G985" s="14">
        <v>7.9101099118867099E-5</v>
      </c>
      <c r="H985" s="13">
        <v>3</v>
      </c>
      <c r="I985" s="16" t="s">
        <v>14486</v>
      </c>
      <c r="J985" s="17" t="s">
        <v>15585</v>
      </c>
      <c r="K985" s="16" t="s">
        <v>16685</v>
      </c>
      <c r="L985" s="18" t="s">
        <v>17785</v>
      </c>
      <c r="M985" s="19">
        <v>1</v>
      </c>
    </row>
    <row r="986" spans="1:13" ht="24.9" customHeight="1" x14ac:dyDescent="0.3">
      <c r="A986" s="12" t="s">
        <v>1154</v>
      </c>
      <c r="B986" s="13" t="s">
        <v>1145</v>
      </c>
      <c r="C986" s="13" t="s">
        <v>526</v>
      </c>
      <c r="D986" s="13">
        <v>1</v>
      </c>
      <c r="E986" s="14">
        <v>1E-3</v>
      </c>
      <c r="F986" s="15">
        <v>42.53</v>
      </c>
      <c r="G986" s="14">
        <v>1.1448638992105E-4</v>
      </c>
      <c r="H986" s="13">
        <v>2</v>
      </c>
      <c r="I986" s="16" t="s">
        <v>14487</v>
      </c>
      <c r="J986" s="17" t="s">
        <v>15586</v>
      </c>
      <c r="K986" s="16" t="s">
        <v>16686</v>
      </c>
      <c r="L986" s="18" t="s">
        <v>17786</v>
      </c>
      <c r="M986" s="19">
        <v>1</v>
      </c>
    </row>
    <row r="987" spans="1:13" ht="24.9" customHeight="1" x14ac:dyDescent="0.3">
      <c r="A987" s="12" t="s">
        <v>4182</v>
      </c>
      <c r="B987" s="13" t="s">
        <v>4159</v>
      </c>
      <c r="C987" s="13" t="s">
        <v>425</v>
      </c>
      <c r="D987" s="13">
        <v>1</v>
      </c>
      <c r="E987" s="14">
        <v>1E-3</v>
      </c>
      <c r="F987" s="15">
        <v>66.09</v>
      </c>
      <c r="G987" s="14">
        <v>5.0437535885026402E-7</v>
      </c>
      <c r="H987" s="13">
        <v>2</v>
      </c>
      <c r="I987" s="16" t="s">
        <v>14488</v>
      </c>
      <c r="J987" s="17" t="s">
        <v>15587</v>
      </c>
      <c r="K987" s="16" t="s">
        <v>16687</v>
      </c>
      <c r="L987" s="18" t="s">
        <v>17787</v>
      </c>
      <c r="M987" s="19">
        <v>1</v>
      </c>
    </row>
    <row r="988" spans="1:13" ht="24.9" customHeight="1" x14ac:dyDescent="0.3">
      <c r="A988" s="12" t="s">
        <v>4539</v>
      </c>
      <c r="B988" s="13" t="s">
        <v>4538</v>
      </c>
      <c r="C988" s="13" t="s">
        <v>425</v>
      </c>
      <c r="D988" s="13">
        <v>1</v>
      </c>
      <c r="E988" s="14">
        <v>1E-3</v>
      </c>
      <c r="F988" s="15">
        <v>26.4</v>
      </c>
      <c r="G988" s="14">
        <v>2.7490411833213301E-3</v>
      </c>
      <c r="H988" s="13">
        <v>2</v>
      </c>
      <c r="I988" s="16" t="s">
        <v>14489</v>
      </c>
      <c r="J988" s="17" t="s">
        <v>15588</v>
      </c>
      <c r="K988" s="16" t="s">
        <v>16688</v>
      </c>
      <c r="L988" s="18" t="s">
        <v>17788</v>
      </c>
      <c r="M988" s="19">
        <v>1</v>
      </c>
    </row>
    <row r="989" spans="1:13" ht="24.9" customHeight="1" x14ac:dyDescent="0.3">
      <c r="A989" s="12" t="s">
        <v>6628</v>
      </c>
      <c r="B989" s="13" t="s">
        <v>6620</v>
      </c>
      <c r="C989" s="13" t="s">
        <v>425</v>
      </c>
      <c r="D989" s="13">
        <v>1</v>
      </c>
      <c r="E989" s="14">
        <v>0</v>
      </c>
      <c r="F989" s="15">
        <v>52.8</v>
      </c>
      <c r="G989" s="14">
        <v>9.1841305543710305E-6</v>
      </c>
      <c r="H989" s="13">
        <v>2</v>
      </c>
      <c r="I989" s="16" t="s">
        <v>14490</v>
      </c>
      <c r="J989" s="17" t="s">
        <v>15589</v>
      </c>
      <c r="K989" s="16" t="s">
        <v>16689</v>
      </c>
      <c r="L989" s="18" t="s">
        <v>17789</v>
      </c>
      <c r="M989" s="19">
        <v>1</v>
      </c>
    </row>
    <row r="990" spans="1:13" ht="24.9" customHeight="1" x14ac:dyDescent="0.3">
      <c r="A990" s="12" t="s">
        <v>75</v>
      </c>
      <c r="B990" s="13" t="s">
        <v>73</v>
      </c>
      <c r="C990" s="13" t="s">
        <v>80</v>
      </c>
      <c r="D990" s="13">
        <v>1</v>
      </c>
      <c r="E990" s="14">
        <v>1E-3</v>
      </c>
      <c r="F990" s="15">
        <v>35</v>
      </c>
      <c r="G990" s="14">
        <v>3.6978E-4</v>
      </c>
      <c r="H990" s="13">
        <v>2</v>
      </c>
      <c r="I990" s="16" t="s">
        <v>14491</v>
      </c>
      <c r="J990" s="17" t="s">
        <v>15590</v>
      </c>
      <c r="K990" s="16" t="s">
        <v>16690</v>
      </c>
      <c r="L990" s="18" t="s">
        <v>17790</v>
      </c>
      <c r="M990" s="19">
        <v>1</v>
      </c>
    </row>
    <row r="991" spans="1:13" ht="24.9" customHeight="1" x14ac:dyDescent="0.3">
      <c r="A991" s="12" t="s">
        <v>6804</v>
      </c>
      <c r="B991" s="13" t="s">
        <v>6803</v>
      </c>
      <c r="C991" s="13" t="s">
        <v>103</v>
      </c>
      <c r="D991" s="13">
        <v>1</v>
      </c>
      <c r="E991" s="14">
        <v>1E-3</v>
      </c>
      <c r="F991" s="15">
        <v>34.729999999999997</v>
      </c>
      <c r="G991" s="14">
        <v>5.2159293253201101E-4</v>
      </c>
      <c r="H991" s="13">
        <v>2</v>
      </c>
      <c r="I991" s="16" t="s">
        <v>14492</v>
      </c>
      <c r="J991" s="17" t="s">
        <v>15591</v>
      </c>
      <c r="K991" s="16" t="s">
        <v>16691</v>
      </c>
      <c r="L991" s="18" t="s">
        <v>17791</v>
      </c>
      <c r="M991" s="19">
        <v>1</v>
      </c>
    </row>
    <row r="992" spans="1:13" ht="24.9" customHeight="1" x14ac:dyDescent="0.3">
      <c r="A992" s="12" t="s">
        <v>6327</v>
      </c>
      <c r="B992" s="13" t="s">
        <v>6319</v>
      </c>
      <c r="C992" s="13" t="s">
        <v>617</v>
      </c>
      <c r="D992" s="13">
        <v>1</v>
      </c>
      <c r="E992" s="14">
        <v>0</v>
      </c>
      <c r="F992" s="15">
        <v>42.98</v>
      </c>
      <c r="G992" s="14">
        <v>1.03217624801521E-4</v>
      </c>
      <c r="H992" s="13">
        <v>2</v>
      </c>
      <c r="I992" s="16" t="s">
        <v>14493</v>
      </c>
      <c r="J992" s="17" t="s">
        <v>15592</v>
      </c>
      <c r="K992" s="16" t="s">
        <v>16692</v>
      </c>
      <c r="L992" s="18" t="s">
        <v>17792</v>
      </c>
      <c r="M992" s="19">
        <v>1</v>
      </c>
    </row>
    <row r="993" spans="1:13" ht="24.9" customHeight="1" x14ac:dyDescent="0.3">
      <c r="A993" s="12" t="s">
        <v>2351</v>
      </c>
      <c r="B993" s="13" t="s">
        <v>4087</v>
      </c>
      <c r="C993" s="13" t="s">
        <v>47</v>
      </c>
      <c r="D993" s="13">
        <v>1</v>
      </c>
      <c r="E993" s="14">
        <v>0</v>
      </c>
      <c r="F993" s="15">
        <v>38.67</v>
      </c>
      <c r="G993" s="14">
        <v>1.35509581594542E-4</v>
      </c>
      <c r="H993" s="13">
        <v>2</v>
      </c>
      <c r="I993" s="16" t="s">
        <v>14494</v>
      </c>
      <c r="J993" s="17" t="s">
        <v>15593</v>
      </c>
      <c r="K993" s="16" t="s">
        <v>16693</v>
      </c>
      <c r="L993" s="18" t="s">
        <v>17793</v>
      </c>
      <c r="M993" s="19">
        <v>1</v>
      </c>
    </row>
    <row r="994" spans="1:13" ht="24.9" customHeight="1" x14ac:dyDescent="0.3">
      <c r="A994" s="12" t="s">
        <v>6783</v>
      </c>
      <c r="B994" s="13" t="s">
        <v>7326</v>
      </c>
      <c r="C994" s="13" t="s">
        <v>142</v>
      </c>
      <c r="D994" s="13">
        <v>1</v>
      </c>
      <c r="E994" s="14">
        <v>8.0000000000000002E-3</v>
      </c>
      <c r="F994" s="15">
        <v>16.45</v>
      </c>
      <c r="G994" s="14">
        <v>3.9631275382878597E-2</v>
      </c>
      <c r="H994" s="13">
        <v>2</v>
      </c>
      <c r="I994" s="16" t="s">
        <v>14495</v>
      </c>
      <c r="J994" s="17" t="s">
        <v>15594</v>
      </c>
      <c r="K994" s="16" t="s">
        <v>16694</v>
      </c>
      <c r="L994" s="18" t="s">
        <v>17794</v>
      </c>
      <c r="M994" s="19">
        <v>1</v>
      </c>
    </row>
    <row r="995" spans="1:13" ht="24.9" customHeight="1" x14ac:dyDescent="0.3">
      <c r="A995" s="12" t="s">
        <v>4879</v>
      </c>
      <c r="B995" s="13" t="s">
        <v>4877</v>
      </c>
      <c r="C995" s="13" t="s">
        <v>142</v>
      </c>
      <c r="D995" s="13">
        <v>1</v>
      </c>
      <c r="E995" s="14">
        <v>0</v>
      </c>
      <c r="F995" s="15">
        <v>35.71</v>
      </c>
      <c r="G995" s="14">
        <v>5.2364216690340901E-4</v>
      </c>
      <c r="H995" s="13">
        <v>2</v>
      </c>
      <c r="I995" s="16" t="s">
        <v>14496</v>
      </c>
      <c r="J995" s="17" t="s">
        <v>15595</v>
      </c>
      <c r="K995" s="16" t="s">
        <v>16695</v>
      </c>
      <c r="L995" s="18" t="s">
        <v>17795</v>
      </c>
      <c r="M995" s="19">
        <v>1</v>
      </c>
    </row>
    <row r="996" spans="1:13" ht="24.9" customHeight="1" x14ac:dyDescent="0.3">
      <c r="A996" s="12" t="s">
        <v>2845</v>
      </c>
      <c r="B996" s="13" t="s">
        <v>2843</v>
      </c>
      <c r="C996" s="13" t="s">
        <v>244</v>
      </c>
      <c r="D996" s="13">
        <v>1</v>
      </c>
      <c r="E996" s="14">
        <v>0</v>
      </c>
      <c r="F996" s="15">
        <v>33.18</v>
      </c>
      <c r="G996" s="14">
        <v>5.0488131587221499E-4</v>
      </c>
      <c r="H996" s="13">
        <v>2</v>
      </c>
      <c r="I996" s="16" t="s">
        <v>14497</v>
      </c>
      <c r="J996" s="17" t="s">
        <v>15596</v>
      </c>
      <c r="K996" s="16" t="s">
        <v>16696</v>
      </c>
      <c r="L996" s="18" t="s">
        <v>17796</v>
      </c>
      <c r="M996" s="19">
        <v>1</v>
      </c>
    </row>
    <row r="997" spans="1:13" ht="24.9" customHeight="1" x14ac:dyDescent="0.3">
      <c r="A997" s="12" t="s">
        <v>734</v>
      </c>
      <c r="B997" s="13" t="s">
        <v>726</v>
      </c>
      <c r="C997" s="13" t="s">
        <v>526</v>
      </c>
      <c r="D997" s="13">
        <v>1</v>
      </c>
      <c r="E997" s="14">
        <v>0</v>
      </c>
      <c r="F997" s="15">
        <v>54.21</v>
      </c>
      <c r="G997" s="14">
        <v>5.3104097896315501E-6</v>
      </c>
      <c r="H997" s="13">
        <v>2</v>
      </c>
      <c r="I997" s="16" t="s">
        <v>14498</v>
      </c>
      <c r="J997" s="17" t="s">
        <v>15597</v>
      </c>
      <c r="K997" s="16" t="s">
        <v>16697</v>
      </c>
      <c r="L997" s="18" t="s">
        <v>17797</v>
      </c>
      <c r="M997" s="19">
        <v>1</v>
      </c>
    </row>
    <row r="998" spans="1:13" ht="24.9" customHeight="1" x14ac:dyDescent="0.3">
      <c r="A998" s="12" t="s">
        <v>3567</v>
      </c>
      <c r="B998" s="13" t="s">
        <v>3565</v>
      </c>
      <c r="C998" s="13" t="s">
        <v>425</v>
      </c>
      <c r="D998" s="13">
        <v>1</v>
      </c>
      <c r="E998" s="14">
        <v>0</v>
      </c>
      <c r="F998" s="15">
        <v>33.39</v>
      </c>
      <c r="G998" s="14">
        <v>4.5705662073512499E-4</v>
      </c>
      <c r="H998" s="13">
        <v>2</v>
      </c>
      <c r="I998" s="16" t="s">
        <v>14499</v>
      </c>
      <c r="J998" s="17" t="s">
        <v>15598</v>
      </c>
      <c r="K998" s="16" t="s">
        <v>16698</v>
      </c>
      <c r="L998" s="18" t="s">
        <v>17798</v>
      </c>
      <c r="M998" s="19">
        <v>1</v>
      </c>
    </row>
    <row r="999" spans="1:13" ht="24.9" customHeight="1" x14ac:dyDescent="0.3">
      <c r="A999" s="12" t="s">
        <v>2717</v>
      </c>
      <c r="B999" s="13" t="s">
        <v>2707</v>
      </c>
      <c r="C999" s="13" t="s">
        <v>47</v>
      </c>
      <c r="D999" s="13">
        <v>1</v>
      </c>
      <c r="E999" s="14">
        <v>0</v>
      </c>
      <c r="F999" s="15">
        <v>36.74</v>
      </c>
      <c r="G999" s="14">
        <v>4.236722270497E-4</v>
      </c>
      <c r="H999" s="13">
        <v>2</v>
      </c>
      <c r="I999" s="16" t="s">
        <v>14500</v>
      </c>
      <c r="J999" s="17" t="s">
        <v>15599</v>
      </c>
      <c r="K999" s="16" t="s">
        <v>16699</v>
      </c>
      <c r="L999" s="18" t="s">
        <v>17799</v>
      </c>
      <c r="M999" s="19">
        <v>1</v>
      </c>
    </row>
    <row r="1000" spans="1:13" ht="24.9" customHeight="1" x14ac:dyDescent="0.3">
      <c r="A1000" s="12" t="s">
        <v>6755</v>
      </c>
      <c r="B1000" s="13" t="s">
        <v>6753</v>
      </c>
      <c r="C1000" s="13" t="s">
        <v>304</v>
      </c>
      <c r="D1000" s="13">
        <v>1</v>
      </c>
      <c r="E1000" s="14">
        <v>0</v>
      </c>
      <c r="F1000" s="15">
        <v>40.01</v>
      </c>
      <c r="G1000" s="14">
        <v>1.54643509892496E-4</v>
      </c>
      <c r="H1000" s="13">
        <v>2</v>
      </c>
      <c r="I1000" s="16" t="s">
        <v>14501</v>
      </c>
      <c r="J1000" s="17" t="s">
        <v>15600</v>
      </c>
      <c r="K1000" s="16" t="s">
        <v>16700</v>
      </c>
      <c r="L1000" s="18" t="s">
        <v>17800</v>
      </c>
      <c r="M1000" s="19">
        <v>1</v>
      </c>
    </row>
    <row r="1001" spans="1:13" ht="24.9" customHeight="1" x14ac:dyDescent="0.3">
      <c r="A1001" s="12" t="s">
        <v>4252</v>
      </c>
      <c r="B1001" s="13" t="s">
        <v>4241</v>
      </c>
      <c r="C1001" s="13" t="s">
        <v>244</v>
      </c>
      <c r="D1001" s="13">
        <v>1</v>
      </c>
      <c r="E1001" s="14">
        <v>0</v>
      </c>
      <c r="F1001" s="15">
        <v>40.78</v>
      </c>
      <c r="G1001" s="14">
        <v>9.6094347096593497E-5</v>
      </c>
      <c r="H1001" s="13">
        <v>2</v>
      </c>
      <c r="I1001" s="16" t="s">
        <v>14502</v>
      </c>
      <c r="J1001" s="17" t="s">
        <v>15601</v>
      </c>
      <c r="K1001" s="16" t="s">
        <v>16701</v>
      </c>
      <c r="L1001" s="18" t="s">
        <v>17801</v>
      </c>
      <c r="M1001" s="19">
        <v>1</v>
      </c>
    </row>
    <row r="1002" spans="1:13" ht="24.9" customHeight="1" x14ac:dyDescent="0.3">
      <c r="A1002" s="12" t="s">
        <v>1157</v>
      </c>
      <c r="B1002" s="13" t="s">
        <v>1155</v>
      </c>
      <c r="C1002" s="13" t="s">
        <v>103</v>
      </c>
      <c r="D1002" s="13">
        <v>1</v>
      </c>
      <c r="E1002" s="14">
        <v>0</v>
      </c>
      <c r="F1002" s="15">
        <v>37.479999999999997</v>
      </c>
      <c r="G1002" s="14">
        <v>1.78225566713122E-4</v>
      </c>
      <c r="H1002" s="13">
        <v>2</v>
      </c>
      <c r="I1002" s="16" t="s">
        <v>14503</v>
      </c>
      <c r="J1002" s="17" t="s">
        <v>15602</v>
      </c>
      <c r="K1002" s="16" t="s">
        <v>16702</v>
      </c>
      <c r="L1002" s="18" t="s">
        <v>17802</v>
      </c>
      <c r="M1002" s="19">
        <v>1</v>
      </c>
    </row>
    <row r="1003" spans="1:13" ht="24.9" customHeight="1" x14ac:dyDescent="0.3">
      <c r="A1003" s="12" t="s">
        <v>6536</v>
      </c>
      <c r="B1003" s="13" t="s">
        <v>6534</v>
      </c>
      <c r="C1003" s="13" t="s">
        <v>103</v>
      </c>
      <c r="D1003" s="13">
        <v>1</v>
      </c>
      <c r="E1003" s="14">
        <v>1E-3</v>
      </c>
      <c r="F1003" s="15">
        <v>56.76</v>
      </c>
      <c r="G1003" s="14">
        <v>2.1036331419222202E-6</v>
      </c>
      <c r="H1003" s="13">
        <v>2</v>
      </c>
      <c r="I1003" s="16" t="s">
        <v>14504</v>
      </c>
      <c r="J1003" s="17" t="s">
        <v>15603</v>
      </c>
      <c r="K1003" s="16" t="s">
        <v>16703</v>
      </c>
      <c r="L1003" s="18" t="s">
        <v>17803</v>
      </c>
      <c r="M1003" s="19">
        <v>1</v>
      </c>
    </row>
    <row r="1004" spans="1:13" ht="24.9" customHeight="1" x14ac:dyDescent="0.3">
      <c r="A1004" s="12" t="s">
        <v>492</v>
      </c>
      <c r="B1004" s="13" t="s">
        <v>485</v>
      </c>
      <c r="C1004" s="13" t="s">
        <v>526</v>
      </c>
      <c r="D1004" s="13">
        <v>1</v>
      </c>
      <c r="E1004" s="14">
        <v>0</v>
      </c>
      <c r="F1004" s="15">
        <v>77.91</v>
      </c>
      <c r="G1004" s="14">
        <v>4.3688161016362899E-8</v>
      </c>
      <c r="H1004" s="13">
        <v>2</v>
      </c>
      <c r="I1004" s="16" t="s">
        <v>14505</v>
      </c>
      <c r="J1004" s="17" t="s">
        <v>15604</v>
      </c>
      <c r="K1004" s="16" t="s">
        <v>16704</v>
      </c>
      <c r="L1004" s="18" t="s">
        <v>17804</v>
      </c>
      <c r="M1004" s="19">
        <v>1</v>
      </c>
    </row>
    <row r="1005" spans="1:13" ht="24.9" customHeight="1" x14ac:dyDescent="0.3">
      <c r="A1005" s="12" t="s">
        <v>554</v>
      </c>
      <c r="B1005" s="13" t="s">
        <v>552</v>
      </c>
      <c r="C1005" s="13" t="s">
        <v>80</v>
      </c>
      <c r="D1005" s="13">
        <v>1</v>
      </c>
      <c r="E1005" s="14">
        <v>0</v>
      </c>
      <c r="F1005" s="15">
        <v>48.45</v>
      </c>
      <c r="G1005" s="14">
        <v>2.0718962398410999E-5</v>
      </c>
      <c r="H1005" s="13">
        <v>2</v>
      </c>
      <c r="I1005" s="16" t="s">
        <v>14506</v>
      </c>
      <c r="J1005" s="17" t="s">
        <v>15605</v>
      </c>
      <c r="K1005" s="16" t="s">
        <v>16705</v>
      </c>
      <c r="L1005" s="18" t="s">
        <v>17805</v>
      </c>
      <c r="M1005" s="19">
        <v>1</v>
      </c>
    </row>
    <row r="1006" spans="1:13" ht="24.9" customHeight="1" x14ac:dyDescent="0.3">
      <c r="A1006" s="12" t="s">
        <v>223</v>
      </c>
      <c r="B1006" s="13" t="s">
        <v>212</v>
      </c>
      <c r="C1006" s="13" t="s">
        <v>80</v>
      </c>
      <c r="D1006" s="13">
        <v>1</v>
      </c>
      <c r="E1006" s="14">
        <v>0</v>
      </c>
      <c r="F1006" s="15">
        <v>43.34</v>
      </c>
      <c r="G1006" s="14">
        <v>9.0372149348576103E-5</v>
      </c>
      <c r="H1006" s="13">
        <v>3</v>
      </c>
      <c r="I1006" s="16" t="s">
        <v>14507</v>
      </c>
      <c r="J1006" s="17" t="s">
        <v>15606</v>
      </c>
      <c r="K1006" s="16" t="s">
        <v>16706</v>
      </c>
      <c r="L1006" s="18" t="s">
        <v>17806</v>
      </c>
      <c r="M1006" s="19">
        <v>1</v>
      </c>
    </row>
    <row r="1007" spans="1:13" ht="24.9" customHeight="1" x14ac:dyDescent="0.3">
      <c r="A1007" s="12" t="s">
        <v>1709</v>
      </c>
      <c r="B1007" s="13" t="s">
        <v>1703</v>
      </c>
      <c r="C1007" s="13" t="s">
        <v>219</v>
      </c>
      <c r="D1007" s="13">
        <v>1</v>
      </c>
      <c r="E1007" s="14">
        <v>0</v>
      </c>
      <c r="F1007" s="15">
        <v>37.270000000000003</v>
      </c>
      <c r="G1007" s="14">
        <v>3.3749901145213498E-4</v>
      </c>
      <c r="H1007" s="13">
        <v>2</v>
      </c>
      <c r="I1007" s="16" t="s">
        <v>14508</v>
      </c>
      <c r="J1007" s="17" t="s">
        <v>15607</v>
      </c>
      <c r="K1007" s="16" t="s">
        <v>16707</v>
      </c>
      <c r="L1007" s="18" t="s">
        <v>17807</v>
      </c>
      <c r="M1007" s="19">
        <v>1</v>
      </c>
    </row>
    <row r="1008" spans="1:13" ht="24.9" customHeight="1" x14ac:dyDescent="0.3">
      <c r="A1008" s="12" t="s">
        <v>1009</v>
      </c>
      <c r="B1008" s="13" t="s">
        <v>1000</v>
      </c>
      <c r="C1008" s="13" t="s">
        <v>29</v>
      </c>
      <c r="D1008" s="13">
        <v>1</v>
      </c>
      <c r="E1008" s="14">
        <v>0</v>
      </c>
      <c r="F1008" s="15">
        <v>64.58</v>
      </c>
      <c r="G1008" s="14">
        <v>3.4751215879439902E-7</v>
      </c>
      <c r="H1008" s="13">
        <v>2</v>
      </c>
      <c r="I1008" s="16" t="s">
        <v>14509</v>
      </c>
      <c r="J1008" s="17" t="s">
        <v>15608</v>
      </c>
      <c r="K1008" s="16" t="s">
        <v>16708</v>
      </c>
      <c r="L1008" s="18" t="s">
        <v>17808</v>
      </c>
      <c r="M1008" s="19">
        <v>1</v>
      </c>
    </row>
    <row r="1009" spans="1:13" ht="24.9" customHeight="1" x14ac:dyDescent="0.3">
      <c r="A1009" s="12" t="s">
        <v>2615</v>
      </c>
      <c r="B1009" s="13" t="s">
        <v>2614</v>
      </c>
      <c r="C1009" s="13" t="s">
        <v>617</v>
      </c>
      <c r="D1009" s="13">
        <v>1</v>
      </c>
      <c r="E1009" s="14">
        <v>1E-3</v>
      </c>
      <c r="F1009" s="15">
        <v>60.8</v>
      </c>
      <c r="G1009" s="14">
        <v>1.0397047138783399E-6</v>
      </c>
      <c r="H1009" s="13">
        <v>2</v>
      </c>
      <c r="I1009" s="16" t="s">
        <v>14510</v>
      </c>
      <c r="J1009" s="17" t="s">
        <v>15609</v>
      </c>
      <c r="K1009" s="16" t="s">
        <v>16709</v>
      </c>
      <c r="L1009" s="18" t="s">
        <v>17809</v>
      </c>
      <c r="M1009" s="19">
        <v>1</v>
      </c>
    </row>
    <row r="1010" spans="1:13" ht="24.9" customHeight="1" x14ac:dyDescent="0.3">
      <c r="A1010" s="12" t="s">
        <v>2803</v>
      </c>
      <c r="B1010" s="13" t="s">
        <v>2797</v>
      </c>
      <c r="C1010" s="13" t="s">
        <v>425</v>
      </c>
      <c r="D1010" s="13">
        <v>1</v>
      </c>
      <c r="E1010" s="14">
        <v>0</v>
      </c>
      <c r="F1010" s="15">
        <v>58.99</v>
      </c>
      <c r="G1010" s="14">
        <v>2.0820154320746098E-6</v>
      </c>
      <c r="H1010" s="13">
        <v>2</v>
      </c>
      <c r="I1010" s="16" t="s">
        <v>14511</v>
      </c>
      <c r="J1010" s="17" t="s">
        <v>15610</v>
      </c>
      <c r="K1010" s="16" t="s">
        <v>16710</v>
      </c>
      <c r="L1010" s="18" t="s">
        <v>17810</v>
      </c>
      <c r="M1010" s="19">
        <v>1</v>
      </c>
    </row>
    <row r="1011" spans="1:13" ht="24.9" customHeight="1" x14ac:dyDescent="0.3">
      <c r="A1011" s="12" t="s">
        <v>613</v>
      </c>
      <c r="B1011" s="13" t="s">
        <v>611</v>
      </c>
      <c r="C1011" s="13" t="s">
        <v>617</v>
      </c>
      <c r="D1011" s="13">
        <v>1</v>
      </c>
      <c r="E1011" s="14">
        <v>0</v>
      </c>
      <c r="F1011" s="15">
        <v>40.93</v>
      </c>
      <c r="G1011" s="14">
        <v>1.65483181201012E-4</v>
      </c>
      <c r="H1011" s="13">
        <v>2</v>
      </c>
      <c r="I1011" s="16" t="s">
        <v>14512</v>
      </c>
      <c r="J1011" s="17" t="s">
        <v>15611</v>
      </c>
      <c r="K1011" s="16" t="s">
        <v>16711</v>
      </c>
      <c r="L1011" s="18" t="s">
        <v>17811</v>
      </c>
      <c r="M1011" s="19">
        <v>1</v>
      </c>
    </row>
    <row r="1012" spans="1:13" ht="24.9" customHeight="1" x14ac:dyDescent="0.3">
      <c r="A1012" s="12" t="s">
        <v>3357</v>
      </c>
      <c r="B1012" s="13" t="s">
        <v>3355</v>
      </c>
      <c r="C1012" s="13" t="s">
        <v>720</v>
      </c>
      <c r="D1012" s="13">
        <v>1</v>
      </c>
      <c r="E1012" s="14">
        <v>0</v>
      </c>
      <c r="F1012" s="15">
        <v>43.28</v>
      </c>
      <c r="G1012" s="14">
        <v>4.6878100346293999E-5</v>
      </c>
      <c r="H1012" s="13">
        <v>2</v>
      </c>
      <c r="I1012" s="16" t="s">
        <v>14513</v>
      </c>
      <c r="J1012" s="17" t="s">
        <v>15612</v>
      </c>
      <c r="K1012" s="16" t="s">
        <v>16712</v>
      </c>
      <c r="L1012" s="18" t="s">
        <v>17812</v>
      </c>
      <c r="M1012" s="19">
        <v>1</v>
      </c>
    </row>
    <row r="1013" spans="1:13" ht="24.9" customHeight="1" x14ac:dyDescent="0.3">
      <c r="A1013" s="12" t="s">
        <v>41</v>
      </c>
      <c r="B1013" s="13" t="s">
        <v>39</v>
      </c>
      <c r="C1013" s="13" t="s">
        <v>29</v>
      </c>
      <c r="D1013" s="13">
        <v>1</v>
      </c>
      <c r="E1013" s="14">
        <v>0</v>
      </c>
      <c r="F1013" s="15">
        <v>24.44</v>
      </c>
      <c r="G1013" s="14">
        <v>6.1157386976476201E-3</v>
      </c>
      <c r="H1013" s="13">
        <v>2</v>
      </c>
      <c r="I1013" s="16" t="s">
        <v>14514</v>
      </c>
      <c r="J1013" s="17" t="s">
        <v>15613</v>
      </c>
      <c r="K1013" s="16" t="s">
        <v>16713</v>
      </c>
      <c r="L1013" s="18" t="s">
        <v>17813</v>
      </c>
      <c r="M1013" s="19">
        <v>1</v>
      </c>
    </row>
    <row r="1014" spans="1:13" ht="24.9" customHeight="1" x14ac:dyDescent="0.3">
      <c r="A1014" s="12" t="s">
        <v>151</v>
      </c>
      <c r="B1014" s="13" t="s">
        <v>143</v>
      </c>
      <c r="C1014" s="13" t="s">
        <v>83</v>
      </c>
      <c r="D1014" s="13">
        <v>1</v>
      </c>
      <c r="E1014" s="14">
        <v>0</v>
      </c>
      <c r="F1014" s="15">
        <v>91.17</v>
      </c>
      <c r="G1014" s="14">
        <v>1.2985208320820799E-9</v>
      </c>
      <c r="H1014" s="13">
        <v>2</v>
      </c>
      <c r="I1014" s="16" t="s">
        <v>14515</v>
      </c>
      <c r="J1014" s="17" t="s">
        <v>15614</v>
      </c>
      <c r="K1014" s="16" t="s">
        <v>16714</v>
      </c>
      <c r="L1014" s="18" t="s">
        <v>17814</v>
      </c>
      <c r="M1014" s="19">
        <v>1</v>
      </c>
    </row>
    <row r="1015" spans="1:13" ht="24.9" customHeight="1" x14ac:dyDescent="0.3">
      <c r="A1015" s="12" t="s">
        <v>2674</v>
      </c>
      <c r="B1015" s="13" t="s">
        <v>2673</v>
      </c>
      <c r="C1015" s="13" t="s">
        <v>29</v>
      </c>
      <c r="D1015" s="13">
        <v>1</v>
      </c>
      <c r="E1015" s="14">
        <v>0</v>
      </c>
      <c r="F1015" s="15">
        <v>51.84</v>
      </c>
      <c r="G1015" s="14">
        <v>6.5308544406592003E-6</v>
      </c>
      <c r="H1015" s="13">
        <v>2</v>
      </c>
      <c r="I1015" s="16" t="s">
        <v>14516</v>
      </c>
      <c r="J1015" s="17" t="s">
        <v>15615</v>
      </c>
      <c r="K1015" s="16" t="s">
        <v>16715</v>
      </c>
      <c r="L1015" s="18" t="s">
        <v>17815</v>
      </c>
      <c r="M1015" s="19">
        <v>1</v>
      </c>
    </row>
    <row r="1016" spans="1:13" ht="24.9" customHeight="1" x14ac:dyDescent="0.3">
      <c r="A1016" s="12" t="s">
        <v>3919</v>
      </c>
      <c r="B1016" s="13" t="s">
        <v>3917</v>
      </c>
      <c r="C1016" s="13" t="s">
        <v>3924</v>
      </c>
      <c r="D1016" s="13">
        <v>1</v>
      </c>
      <c r="E1016" s="14">
        <v>0</v>
      </c>
      <c r="F1016" s="15">
        <v>32.06</v>
      </c>
      <c r="G1016" s="14">
        <v>6.2082615379620504E-4</v>
      </c>
      <c r="H1016" s="13">
        <v>3</v>
      </c>
      <c r="I1016" s="16" t="s">
        <v>14517</v>
      </c>
      <c r="J1016" s="17" t="s">
        <v>15616</v>
      </c>
      <c r="K1016" s="16" t="s">
        <v>16716</v>
      </c>
      <c r="L1016" s="18" t="s">
        <v>17816</v>
      </c>
      <c r="M1016" s="19">
        <v>1</v>
      </c>
    </row>
    <row r="1017" spans="1:13" ht="24.9" customHeight="1" x14ac:dyDescent="0.3">
      <c r="A1017" s="12" t="s">
        <v>4332</v>
      </c>
      <c r="B1017" s="13" t="s">
        <v>4331</v>
      </c>
      <c r="C1017" s="13" t="s">
        <v>142</v>
      </c>
      <c r="D1017" s="13">
        <v>1</v>
      </c>
      <c r="E1017" s="14">
        <v>0</v>
      </c>
      <c r="F1017" s="15">
        <v>36.56</v>
      </c>
      <c r="G1017" s="14">
        <v>2.2080047330189E-4</v>
      </c>
      <c r="H1017" s="13">
        <v>2</v>
      </c>
      <c r="I1017" s="16" t="s">
        <v>14518</v>
      </c>
      <c r="J1017" s="17" t="s">
        <v>15617</v>
      </c>
      <c r="K1017" s="16" t="s">
        <v>16717</v>
      </c>
      <c r="L1017" s="18" t="s">
        <v>17817</v>
      </c>
      <c r="M1017" s="19">
        <v>1</v>
      </c>
    </row>
    <row r="1018" spans="1:13" ht="24.9" customHeight="1" x14ac:dyDescent="0.3">
      <c r="A1018" s="12" t="s">
        <v>4721</v>
      </c>
      <c r="B1018" s="13" t="s">
        <v>4719</v>
      </c>
      <c r="C1018" s="13" t="s">
        <v>80</v>
      </c>
      <c r="D1018" s="13">
        <v>1</v>
      </c>
      <c r="E1018" s="14">
        <v>0</v>
      </c>
      <c r="F1018" s="15">
        <v>65.63</v>
      </c>
      <c r="G1018" s="14">
        <v>2.7287893054563599E-7</v>
      </c>
      <c r="H1018" s="13">
        <v>2</v>
      </c>
      <c r="I1018" s="16" t="s">
        <v>14519</v>
      </c>
      <c r="J1018" s="17" t="s">
        <v>15618</v>
      </c>
      <c r="K1018" s="16" t="s">
        <v>16718</v>
      </c>
      <c r="L1018" s="18" t="s">
        <v>17818</v>
      </c>
      <c r="M1018" s="19">
        <v>1</v>
      </c>
    </row>
    <row r="1019" spans="1:13" ht="24.9" customHeight="1" x14ac:dyDescent="0.3">
      <c r="A1019" s="12" t="s">
        <v>5456</v>
      </c>
      <c r="B1019" s="13" t="s">
        <v>5454</v>
      </c>
      <c r="C1019" s="13" t="s">
        <v>244</v>
      </c>
      <c r="D1019" s="13">
        <v>1</v>
      </c>
      <c r="E1019" s="14">
        <v>1E-3</v>
      </c>
      <c r="F1019" s="15">
        <v>26.65</v>
      </c>
      <c r="G1019" s="14">
        <v>5.40679630931755E-3</v>
      </c>
      <c r="H1019" s="13">
        <v>2</v>
      </c>
      <c r="I1019" s="16" t="s">
        <v>14520</v>
      </c>
      <c r="J1019" s="17" t="s">
        <v>15619</v>
      </c>
      <c r="K1019" s="16" t="s">
        <v>16719</v>
      </c>
      <c r="L1019" s="18" t="s">
        <v>17819</v>
      </c>
      <c r="M1019" s="19">
        <v>1</v>
      </c>
    </row>
    <row r="1020" spans="1:13" ht="24.9" customHeight="1" x14ac:dyDescent="0.3">
      <c r="A1020" s="12" t="s">
        <v>596</v>
      </c>
      <c r="B1020" s="13" t="s">
        <v>594</v>
      </c>
      <c r="C1020" s="13" t="s">
        <v>600</v>
      </c>
      <c r="D1020" s="13">
        <v>1</v>
      </c>
      <c r="E1020" s="14">
        <v>0</v>
      </c>
      <c r="F1020" s="15">
        <v>25.13</v>
      </c>
      <c r="G1020" s="14">
        <v>4.9104351814258504E-3</v>
      </c>
      <c r="H1020" s="13">
        <v>3</v>
      </c>
      <c r="I1020" s="16" t="s">
        <v>14521</v>
      </c>
      <c r="J1020" s="17" t="s">
        <v>15620</v>
      </c>
      <c r="K1020" s="16" t="s">
        <v>16720</v>
      </c>
      <c r="L1020" s="18" t="s">
        <v>17820</v>
      </c>
      <c r="M1020" s="19">
        <v>1</v>
      </c>
    </row>
    <row r="1021" spans="1:13" ht="24.9" customHeight="1" x14ac:dyDescent="0.3">
      <c r="A1021" s="12" t="s">
        <v>5019</v>
      </c>
      <c r="B1021" s="13" t="s">
        <v>5017</v>
      </c>
      <c r="C1021" s="13" t="s">
        <v>7311</v>
      </c>
      <c r="D1021" s="13">
        <v>1</v>
      </c>
      <c r="E1021" s="14">
        <v>0</v>
      </c>
      <c r="F1021" s="15">
        <v>38.17</v>
      </c>
      <c r="G1021" s="14">
        <v>1.5204425128381401E-4</v>
      </c>
      <c r="H1021" s="13">
        <v>2</v>
      </c>
      <c r="I1021" s="16" t="s">
        <v>14522</v>
      </c>
      <c r="J1021" s="17" t="s">
        <v>15621</v>
      </c>
      <c r="K1021" s="16" t="s">
        <v>16721</v>
      </c>
      <c r="L1021" s="18" t="s">
        <v>17821</v>
      </c>
      <c r="M1021" s="19">
        <v>1</v>
      </c>
    </row>
    <row r="1022" spans="1:13" ht="24.9" customHeight="1" x14ac:dyDescent="0.3">
      <c r="A1022" s="12" t="s">
        <v>3843</v>
      </c>
      <c r="B1022" s="13" t="s">
        <v>3842</v>
      </c>
      <c r="C1022" s="13" t="s">
        <v>103</v>
      </c>
      <c r="D1022" s="13">
        <v>1</v>
      </c>
      <c r="E1022" s="14">
        <v>0</v>
      </c>
      <c r="F1022" s="15">
        <v>112.95</v>
      </c>
      <c r="G1022" s="14">
        <v>7.3513652699832107E-12</v>
      </c>
      <c r="H1022" s="13">
        <v>2</v>
      </c>
      <c r="I1022" s="16" t="s">
        <v>14523</v>
      </c>
      <c r="J1022" s="17" t="s">
        <v>15622</v>
      </c>
      <c r="K1022" s="16" t="s">
        <v>16722</v>
      </c>
      <c r="L1022" s="18" t="s">
        <v>17822</v>
      </c>
      <c r="M1022" s="19">
        <v>1</v>
      </c>
    </row>
    <row r="1023" spans="1:13" ht="24.9" customHeight="1" x14ac:dyDescent="0.3">
      <c r="A1023" s="12" t="s">
        <v>261</v>
      </c>
      <c r="B1023" s="13" t="s">
        <v>260</v>
      </c>
      <c r="C1023" s="13" t="s">
        <v>103</v>
      </c>
      <c r="D1023" s="13">
        <v>1</v>
      </c>
      <c r="E1023" s="14">
        <v>8.9999999999999993E-3</v>
      </c>
      <c r="F1023" s="15">
        <v>25</v>
      </c>
      <c r="G1023" s="14">
        <v>6.6E-3</v>
      </c>
      <c r="H1023" s="13">
        <v>2</v>
      </c>
      <c r="I1023" s="16" t="s">
        <v>14524</v>
      </c>
      <c r="J1023" s="17" t="s">
        <v>15623</v>
      </c>
      <c r="K1023" s="16" t="s">
        <v>16723</v>
      </c>
      <c r="L1023" s="18" t="s">
        <v>17823</v>
      </c>
      <c r="M1023" s="19">
        <v>1</v>
      </c>
    </row>
    <row r="1024" spans="1:13" ht="24.9" customHeight="1" x14ac:dyDescent="0.3">
      <c r="A1024" s="12" t="s">
        <v>781</v>
      </c>
      <c r="B1024" s="13" t="s">
        <v>770</v>
      </c>
      <c r="C1024" s="13" t="s">
        <v>29</v>
      </c>
      <c r="D1024" s="13">
        <v>1</v>
      </c>
      <c r="E1024" s="14">
        <v>0</v>
      </c>
      <c r="F1024" s="15">
        <v>42.08</v>
      </c>
      <c r="G1024" s="14">
        <v>1.05304982763053E-4</v>
      </c>
      <c r="H1024" s="13">
        <v>2</v>
      </c>
      <c r="I1024" s="16" t="s">
        <v>14525</v>
      </c>
      <c r="J1024" s="17" t="s">
        <v>15624</v>
      </c>
      <c r="K1024" s="16" t="s">
        <v>16724</v>
      </c>
      <c r="L1024" s="18" t="s">
        <v>17824</v>
      </c>
      <c r="M1024" s="19">
        <v>1</v>
      </c>
    </row>
    <row r="1025" spans="1:13" ht="24.9" customHeight="1" x14ac:dyDescent="0.3">
      <c r="A1025" s="12" t="s">
        <v>667</v>
      </c>
      <c r="B1025" s="13" t="s">
        <v>660</v>
      </c>
      <c r="C1025" s="13" t="s">
        <v>526</v>
      </c>
      <c r="D1025" s="13">
        <v>1</v>
      </c>
      <c r="E1025" s="14">
        <v>0</v>
      </c>
      <c r="F1025" s="15">
        <v>81.040000000000006</v>
      </c>
      <c r="G1025" s="14">
        <v>1.10186410557314E-8</v>
      </c>
      <c r="H1025" s="13">
        <v>2</v>
      </c>
      <c r="I1025" s="16" t="s">
        <v>14526</v>
      </c>
      <c r="J1025" s="17" t="s">
        <v>15625</v>
      </c>
      <c r="K1025" s="16" t="s">
        <v>16725</v>
      </c>
      <c r="L1025" s="18" t="s">
        <v>17825</v>
      </c>
      <c r="M1025" s="19">
        <v>1</v>
      </c>
    </row>
    <row r="1026" spans="1:13" ht="24.9" customHeight="1" x14ac:dyDescent="0.3">
      <c r="A1026" s="12" t="s">
        <v>6579</v>
      </c>
      <c r="B1026" s="13" t="s">
        <v>6577</v>
      </c>
      <c r="C1026" s="13" t="s">
        <v>526</v>
      </c>
      <c r="D1026" s="13">
        <v>1</v>
      </c>
      <c r="E1026" s="14">
        <v>0</v>
      </c>
      <c r="F1026" s="15">
        <v>48.19</v>
      </c>
      <c r="G1026" s="14">
        <v>3.3375108084105398E-5</v>
      </c>
      <c r="H1026" s="13">
        <v>2</v>
      </c>
      <c r="I1026" s="16" t="s">
        <v>14527</v>
      </c>
      <c r="J1026" s="17" t="s">
        <v>15626</v>
      </c>
      <c r="K1026" s="16" t="s">
        <v>16726</v>
      </c>
      <c r="L1026" s="18" t="s">
        <v>17826</v>
      </c>
      <c r="M1026" s="19">
        <v>1</v>
      </c>
    </row>
    <row r="1027" spans="1:13" ht="24.9" customHeight="1" x14ac:dyDescent="0.3">
      <c r="A1027" s="12" t="s">
        <v>4699</v>
      </c>
      <c r="B1027" s="13" t="s">
        <v>4698</v>
      </c>
      <c r="C1027" s="13" t="s">
        <v>47</v>
      </c>
      <c r="D1027" s="13">
        <v>1</v>
      </c>
      <c r="E1027" s="14">
        <v>0</v>
      </c>
      <c r="F1027" s="15">
        <v>47.68</v>
      </c>
      <c r="G1027" s="14">
        <v>2.1326029862539002E-5</v>
      </c>
      <c r="H1027" s="13">
        <v>2</v>
      </c>
      <c r="I1027" s="16" t="s">
        <v>14528</v>
      </c>
      <c r="J1027" s="17" t="s">
        <v>15627</v>
      </c>
      <c r="K1027" s="16" t="s">
        <v>16727</v>
      </c>
      <c r="L1027" s="18" t="s">
        <v>17827</v>
      </c>
      <c r="M1027" s="19">
        <v>1</v>
      </c>
    </row>
    <row r="1028" spans="1:13" ht="24.9" customHeight="1" x14ac:dyDescent="0.3">
      <c r="A1028" s="12" t="s">
        <v>4250</v>
      </c>
      <c r="B1028" s="13" t="s">
        <v>4241</v>
      </c>
      <c r="C1028" s="13" t="s">
        <v>425</v>
      </c>
      <c r="D1028" s="13">
        <v>1</v>
      </c>
      <c r="E1028" s="14">
        <v>0</v>
      </c>
      <c r="F1028" s="15">
        <v>53.19</v>
      </c>
      <c r="G1028" s="14">
        <v>4.7859703564742199E-6</v>
      </c>
      <c r="H1028" s="13">
        <v>2</v>
      </c>
      <c r="I1028" s="16" t="s">
        <v>14529</v>
      </c>
      <c r="J1028" s="17" t="s">
        <v>15628</v>
      </c>
      <c r="K1028" s="16" t="s">
        <v>16728</v>
      </c>
      <c r="L1028" s="18" t="s">
        <v>17828</v>
      </c>
      <c r="M1028" s="19">
        <v>1</v>
      </c>
    </row>
    <row r="1029" spans="1:13" ht="24.9" customHeight="1" x14ac:dyDescent="0.3">
      <c r="A1029" s="12" t="s">
        <v>7173</v>
      </c>
      <c r="B1029" s="13" t="s">
        <v>7171</v>
      </c>
      <c r="C1029" s="13" t="s">
        <v>47</v>
      </c>
      <c r="D1029" s="13">
        <v>1</v>
      </c>
      <c r="E1029" s="14">
        <v>1E-3</v>
      </c>
      <c r="F1029" s="15">
        <v>30.23</v>
      </c>
      <c r="G1029" s="14">
        <v>1.51746954128144E-3</v>
      </c>
      <c r="H1029" s="13">
        <v>2</v>
      </c>
      <c r="I1029" s="16" t="s">
        <v>14530</v>
      </c>
      <c r="J1029" s="17" t="s">
        <v>15629</v>
      </c>
      <c r="K1029" s="16" t="s">
        <v>16729</v>
      </c>
      <c r="L1029" s="18" t="s">
        <v>17829</v>
      </c>
      <c r="M1029" s="19">
        <v>1</v>
      </c>
    </row>
    <row r="1030" spans="1:13" ht="24.9" customHeight="1" x14ac:dyDescent="0.3">
      <c r="A1030" s="12" t="s">
        <v>232</v>
      </c>
      <c r="B1030" s="13" t="s">
        <v>230</v>
      </c>
      <c r="C1030" s="13" t="s">
        <v>425</v>
      </c>
      <c r="D1030" s="13">
        <v>1</v>
      </c>
      <c r="E1030" s="14">
        <v>0</v>
      </c>
      <c r="F1030" s="15">
        <v>40.21</v>
      </c>
      <c r="G1030" s="14">
        <v>9.5053913996164994E-5</v>
      </c>
      <c r="H1030" s="13">
        <v>2</v>
      </c>
      <c r="I1030" s="16" t="s">
        <v>14531</v>
      </c>
      <c r="J1030" s="17" t="s">
        <v>15630</v>
      </c>
      <c r="K1030" s="16" t="s">
        <v>16730</v>
      </c>
      <c r="L1030" s="18" t="s">
        <v>17830</v>
      </c>
      <c r="M1030" s="19">
        <v>1</v>
      </c>
    </row>
    <row r="1031" spans="1:13" ht="24.9" customHeight="1" x14ac:dyDescent="0.3">
      <c r="A1031" s="12" t="s">
        <v>4511</v>
      </c>
      <c r="B1031" s="13" t="s">
        <v>4510</v>
      </c>
      <c r="C1031" s="13" t="s">
        <v>80</v>
      </c>
      <c r="D1031" s="13">
        <v>1</v>
      </c>
      <c r="E1031" s="14">
        <v>0</v>
      </c>
      <c r="F1031" s="15">
        <v>36.92</v>
      </c>
      <c r="G1031" s="14">
        <v>5.2841282284341701E-4</v>
      </c>
      <c r="H1031" s="13">
        <v>2</v>
      </c>
      <c r="I1031" s="16" t="s">
        <v>14532</v>
      </c>
      <c r="J1031" s="17" t="s">
        <v>15631</v>
      </c>
      <c r="K1031" s="16" t="s">
        <v>16731</v>
      </c>
      <c r="L1031" s="18" t="s">
        <v>17831</v>
      </c>
      <c r="M1031" s="19">
        <v>1</v>
      </c>
    </row>
    <row r="1032" spans="1:13" ht="24.9" customHeight="1" x14ac:dyDescent="0.3">
      <c r="A1032" s="12" t="s">
        <v>3651</v>
      </c>
      <c r="B1032" s="13" t="s">
        <v>3649</v>
      </c>
      <c r="C1032" s="13" t="s">
        <v>47</v>
      </c>
      <c r="D1032" s="13">
        <v>1</v>
      </c>
      <c r="E1032" s="14">
        <v>1E-3</v>
      </c>
      <c r="F1032" s="15">
        <v>43.99</v>
      </c>
      <c r="G1032" s="14">
        <v>3.9807967520865901E-5</v>
      </c>
      <c r="H1032" s="13">
        <v>2</v>
      </c>
      <c r="I1032" s="16" t="s">
        <v>14533</v>
      </c>
      <c r="J1032" s="17" t="s">
        <v>15632</v>
      </c>
      <c r="K1032" s="16" t="s">
        <v>16732</v>
      </c>
      <c r="L1032" s="18" t="s">
        <v>17832</v>
      </c>
      <c r="M1032" s="19">
        <v>1</v>
      </c>
    </row>
    <row r="1033" spans="1:13" ht="24.9" customHeight="1" x14ac:dyDescent="0.3">
      <c r="A1033" s="12" t="s">
        <v>3375</v>
      </c>
      <c r="B1033" s="13" t="s">
        <v>3369</v>
      </c>
      <c r="C1033" s="13" t="s">
        <v>80</v>
      </c>
      <c r="D1033" s="13">
        <v>1</v>
      </c>
      <c r="E1033" s="14">
        <v>0</v>
      </c>
      <c r="F1033" s="15">
        <v>68.92</v>
      </c>
      <c r="G1033" s="14">
        <v>1.9876124031168299E-7</v>
      </c>
      <c r="H1033" s="13">
        <v>2</v>
      </c>
      <c r="I1033" s="16" t="s">
        <v>14534</v>
      </c>
      <c r="J1033" s="17" t="s">
        <v>15633</v>
      </c>
      <c r="K1033" s="16" t="s">
        <v>16733</v>
      </c>
      <c r="L1033" s="18" t="s">
        <v>17833</v>
      </c>
      <c r="M1033" s="19">
        <v>1</v>
      </c>
    </row>
    <row r="1034" spans="1:13" ht="24.9" customHeight="1" x14ac:dyDescent="0.3">
      <c r="A1034" s="12" t="s">
        <v>4464</v>
      </c>
      <c r="B1034" s="13" t="s">
        <v>4463</v>
      </c>
      <c r="C1034" s="13" t="s">
        <v>244</v>
      </c>
      <c r="D1034" s="13">
        <v>1</v>
      </c>
      <c r="E1034" s="14">
        <v>0</v>
      </c>
      <c r="F1034" s="15">
        <v>21.5</v>
      </c>
      <c r="G1034" s="14">
        <v>1.0619186765762101E-2</v>
      </c>
      <c r="H1034" s="13">
        <v>2</v>
      </c>
      <c r="I1034" s="16" t="s">
        <v>14535</v>
      </c>
      <c r="J1034" s="17" t="s">
        <v>15634</v>
      </c>
      <c r="K1034" s="16" t="s">
        <v>16734</v>
      </c>
      <c r="L1034" s="18" t="s">
        <v>17834</v>
      </c>
      <c r="M1034" s="19">
        <v>1</v>
      </c>
    </row>
    <row r="1035" spans="1:13" ht="24.9" customHeight="1" x14ac:dyDescent="0.3">
      <c r="A1035" s="12" t="s">
        <v>4725</v>
      </c>
      <c r="B1035" s="13" t="s">
        <v>4719</v>
      </c>
      <c r="C1035" s="13" t="s">
        <v>47</v>
      </c>
      <c r="D1035" s="13">
        <v>1</v>
      </c>
      <c r="E1035" s="14">
        <v>0</v>
      </c>
      <c r="F1035" s="15">
        <v>50.82</v>
      </c>
      <c r="G1035" s="14">
        <v>2.3182380583945299E-5</v>
      </c>
      <c r="H1035" s="13">
        <v>2</v>
      </c>
      <c r="I1035" s="16" t="s">
        <v>14536</v>
      </c>
      <c r="J1035" s="17" t="s">
        <v>15635</v>
      </c>
      <c r="K1035" s="16" t="s">
        <v>16735</v>
      </c>
      <c r="L1035" s="18" t="s">
        <v>17835</v>
      </c>
      <c r="M1035" s="19">
        <v>1</v>
      </c>
    </row>
    <row r="1036" spans="1:13" ht="24.9" customHeight="1" x14ac:dyDescent="0.3">
      <c r="A1036" s="12" t="s">
        <v>3079</v>
      </c>
      <c r="B1036" s="13" t="s">
        <v>3070</v>
      </c>
      <c r="C1036" s="13" t="s">
        <v>425</v>
      </c>
      <c r="D1036" s="13">
        <v>1</v>
      </c>
      <c r="E1036" s="14">
        <v>0</v>
      </c>
      <c r="F1036" s="15">
        <v>60.51</v>
      </c>
      <c r="G1036" s="14">
        <v>1.06704134142954E-6</v>
      </c>
      <c r="H1036" s="13">
        <v>2</v>
      </c>
      <c r="I1036" s="16" t="s">
        <v>14537</v>
      </c>
      <c r="J1036" s="17" t="s">
        <v>15636</v>
      </c>
      <c r="K1036" s="16" t="s">
        <v>16736</v>
      </c>
      <c r="L1036" s="18" t="s">
        <v>17836</v>
      </c>
      <c r="M1036" s="19">
        <v>1</v>
      </c>
    </row>
    <row r="1037" spans="1:13" ht="24.9" customHeight="1" x14ac:dyDescent="0.3">
      <c r="A1037" s="12" t="s">
        <v>4472</v>
      </c>
      <c r="B1037" s="13" t="s">
        <v>4463</v>
      </c>
      <c r="C1037" s="13" t="s">
        <v>47</v>
      </c>
      <c r="D1037" s="13">
        <v>1</v>
      </c>
      <c r="E1037" s="14">
        <v>8.9999999999999993E-3</v>
      </c>
      <c r="F1037" s="15">
        <v>21.95</v>
      </c>
      <c r="G1037" s="14">
        <v>8.2974253204771403E-3</v>
      </c>
      <c r="H1037" s="13">
        <v>2</v>
      </c>
      <c r="I1037" s="16" t="s">
        <v>14538</v>
      </c>
      <c r="J1037" s="17" t="s">
        <v>15637</v>
      </c>
      <c r="K1037" s="16" t="s">
        <v>16737</v>
      </c>
      <c r="L1037" s="18" t="s">
        <v>17837</v>
      </c>
      <c r="M1037" s="19">
        <v>1</v>
      </c>
    </row>
    <row r="1038" spans="1:13" ht="24.9" customHeight="1" x14ac:dyDescent="0.3">
      <c r="A1038" s="12" t="s">
        <v>1677</v>
      </c>
      <c r="B1038" s="13" t="s">
        <v>1670</v>
      </c>
      <c r="C1038" s="13" t="s">
        <v>425</v>
      </c>
      <c r="D1038" s="13">
        <v>1</v>
      </c>
      <c r="E1038" s="14">
        <v>0</v>
      </c>
      <c r="F1038" s="15">
        <v>32.15</v>
      </c>
      <c r="G1038" s="14">
        <v>8.5335165613623705E-4</v>
      </c>
      <c r="H1038" s="13">
        <v>2</v>
      </c>
      <c r="I1038" s="16" t="s">
        <v>14539</v>
      </c>
      <c r="J1038" s="17" t="s">
        <v>15638</v>
      </c>
      <c r="K1038" s="16" t="s">
        <v>16738</v>
      </c>
      <c r="L1038" s="18" t="s">
        <v>17838</v>
      </c>
      <c r="M1038" s="19">
        <v>1</v>
      </c>
    </row>
    <row r="1039" spans="1:13" ht="24.9" customHeight="1" x14ac:dyDescent="0.3">
      <c r="A1039" s="12" t="s">
        <v>2095</v>
      </c>
      <c r="B1039" s="13" t="s">
        <v>2093</v>
      </c>
      <c r="C1039" s="13" t="s">
        <v>103</v>
      </c>
      <c r="D1039" s="13">
        <v>1</v>
      </c>
      <c r="E1039" s="14">
        <v>0</v>
      </c>
      <c r="F1039" s="15">
        <v>36.49</v>
      </c>
      <c r="G1039" s="14">
        <v>4.4877638475655302E-4</v>
      </c>
      <c r="H1039" s="13">
        <v>2</v>
      </c>
      <c r="I1039" s="16" t="s">
        <v>14540</v>
      </c>
      <c r="J1039" s="17" t="s">
        <v>15639</v>
      </c>
      <c r="K1039" s="16" t="s">
        <v>16739</v>
      </c>
      <c r="L1039" s="18" t="s">
        <v>17839</v>
      </c>
      <c r="M1039" s="19">
        <v>1</v>
      </c>
    </row>
    <row r="1040" spans="1:13" ht="24.9" customHeight="1" x14ac:dyDescent="0.3">
      <c r="A1040" s="12" t="s">
        <v>2923</v>
      </c>
      <c r="B1040" s="13" t="s">
        <v>2921</v>
      </c>
      <c r="C1040" s="13" t="s">
        <v>80</v>
      </c>
      <c r="D1040" s="13">
        <v>1</v>
      </c>
      <c r="E1040" s="14">
        <v>2E-3</v>
      </c>
      <c r="F1040" s="15">
        <v>19.260000000000002</v>
      </c>
      <c r="G1040" s="14">
        <v>1.1829598487428801E-2</v>
      </c>
      <c r="H1040" s="13">
        <v>2</v>
      </c>
      <c r="I1040" s="16" t="s">
        <v>14541</v>
      </c>
      <c r="J1040" s="17" t="s">
        <v>15640</v>
      </c>
      <c r="K1040" s="16" t="s">
        <v>16740</v>
      </c>
      <c r="L1040" s="18" t="s">
        <v>17840</v>
      </c>
      <c r="M1040" s="19">
        <v>1</v>
      </c>
    </row>
    <row r="1041" spans="1:13" ht="24.9" customHeight="1" x14ac:dyDescent="0.3">
      <c r="A1041" s="12" t="s">
        <v>4096</v>
      </c>
      <c r="B1041" s="13" t="s">
        <v>4095</v>
      </c>
      <c r="C1041" s="13" t="s">
        <v>4099</v>
      </c>
      <c r="D1041" s="13">
        <v>1</v>
      </c>
      <c r="E1041" s="14">
        <v>0</v>
      </c>
      <c r="F1041" s="15">
        <v>33.56</v>
      </c>
      <c r="G1041" s="14">
        <v>8.3705424066245096E-4</v>
      </c>
      <c r="H1041" s="13">
        <v>2</v>
      </c>
      <c r="I1041" s="16" t="s">
        <v>14542</v>
      </c>
      <c r="J1041" s="17" t="s">
        <v>15641</v>
      </c>
      <c r="K1041" s="16" t="s">
        <v>16741</v>
      </c>
      <c r="L1041" s="18" t="s">
        <v>17841</v>
      </c>
      <c r="M1041" s="19">
        <v>1</v>
      </c>
    </row>
    <row r="1042" spans="1:13" ht="24.9" customHeight="1" x14ac:dyDescent="0.3">
      <c r="A1042" s="12" t="s">
        <v>3622</v>
      </c>
      <c r="B1042" s="13" t="s">
        <v>3621</v>
      </c>
      <c r="C1042" s="13" t="s">
        <v>4099</v>
      </c>
      <c r="D1042" s="13">
        <v>1</v>
      </c>
      <c r="E1042" s="14">
        <v>0</v>
      </c>
      <c r="F1042" s="15">
        <v>66.819999999999993</v>
      </c>
      <c r="G1042" s="14">
        <v>4.0554085398522101E-7</v>
      </c>
      <c r="H1042" s="13">
        <v>2</v>
      </c>
      <c r="I1042" s="16" t="s">
        <v>14543</v>
      </c>
      <c r="J1042" s="17" t="s">
        <v>15642</v>
      </c>
      <c r="K1042" s="16" t="s">
        <v>16742</v>
      </c>
      <c r="L1042" s="18" t="s">
        <v>17842</v>
      </c>
      <c r="M1042" s="19">
        <v>1</v>
      </c>
    </row>
    <row r="1043" spans="1:13" ht="24.9" customHeight="1" x14ac:dyDescent="0.3">
      <c r="A1043" s="12" t="s">
        <v>1660</v>
      </c>
      <c r="B1043" s="13" t="s">
        <v>1659</v>
      </c>
      <c r="C1043" s="13" t="s">
        <v>425</v>
      </c>
      <c r="D1043" s="13">
        <v>1</v>
      </c>
      <c r="E1043" s="14">
        <v>1E-3</v>
      </c>
      <c r="F1043" s="15">
        <v>50.28</v>
      </c>
      <c r="G1043" s="14">
        <v>1.21883060900364E-5</v>
      </c>
      <c r="H1043" s="13">
        <v>2</v>
      </c>
      <c r="I1043" s="16" t="s">
        <v>14544</v>
      </c>
      <c r="J1043" s="17" t="s">
        <v>15643</v>
      </c>
      <c r="K1043" s="16" t="s">
        <v>16743</v>
      </c>
      <c r="L1043" s="18" t="s">
        <v>17843</v>
      </c>
      <c r="M1043" s="19">
        <v>1</v>
      </c>
    </row>
    <row r="1044" spans="1:13" ht="24.9" customHeight="1" x14ac:dyDescent="0.3">
      <c r="A1044" s="12" t="s">
        <v>4693</v>
      </c>
      <c r="B1044" s="13" t="s">
        <v>4692</v>
      </c>
      <c r="C1044" s="13" t="s">
        <v>244</v>
      </c>
      <c r="D1044" s="13">
        <v>1</v>
      </c>
      <c r="E1044" s="14">
        <v>0</v>
      </c>
      <c r="F1044" s="15">
        <v>58.17</v>
      </c>
      <c r="G1044" s="14">
        <v>2.74329495683513E-6</v>
      </c>
      <c r="H1044" s="13">
        <v>2</v>
      </c>
      <c r="I1044" s="16" t="s">
        <v>14545</v>
      </c>
      <c r="J1044" s="17" t="s">
        <v>15644</v>
      </c>
      <c r="K1044" s="16" t="s">
        <v>16744</v>
      </c>
      <c r="L1044" s="18" t="s">
        <v>17844</v>
      </c>
      <c r="M1044" s="19">
        <v>1</v>
      </c>
    </row>
    <row r="1045" spans="1:13" ht="24.9" customHeight="1" x14ac:dyDescent="0.3">
      <c r="A1045" s="12" t="s">
        <v>4456</v>
      </c>
      <c r="B1045" s="13" t="s">
        <v>4455</v>
      </c>
      <c r="C1045" s="13" t="s">
        <v>142</v>
      </c>
      <c r="D1045" s="13">
        <v>1</v>
      </c>
      <c r="E1045" s="14">
        <v>0</v>
      </c>
      <c r="F1045" s="15">
        <v>29.27</v>
      </c>
      <c r="G1045" s="14">
        <v>1.8337144113740099E-3</v>
      </c>
      <c r="H1045" s="13">
        <v>2</v>
      </c>
      <c r="I1045" s="16" t="s">
        <v>14546</v>
      </c>
      <c r="J1045" s="17" t="s">
        <v>15645</v>
      </c>
      <c r="K1045" s="16" t="s">
        <v>16745</v>
      </c>
      <c r="L1045" s="18" t="s">
        <v>17845</v>
      </c>
      <c r="M1045" s="19">
        <v>1</v>
      </c>
    </row>
    <row r="1046" spans="1:13" ht="24.9" customHeight="1" x14ac:dyDescent="0.3">
      <c r="A1046" s="12" t="s">
        <v>5976</v>
      </c>
      <c r="B1046" s="13" t="s">
        <v>5974</v>
      </c>
      <c r="C1046" s="13" t="s">
        <v>5980</v>
      </c>
      <c r="D1046" s="13">
        <v>1</v>
      </c>
      <c r="E1046" s="14">
        <v>0</v>
      </c>
      <c r="F1046" s="15">
        <v>55.93</v>
      </c>
      <c r="G1046" s="14">
        <v>4.2119571493910598E-6</v>
      </c>
      <c r="H1046" s="13">
        <v>2</v>
      </c>
      <c r="I1046" s="16" t="s">
        <v>14547</v>
      </c>
      <c r="J1046" s="17" t="s">
        <v>15646</v>
      </c>
      <c r="K1046" s="16" t="s">
        <v>16746</v>
      </c>
      <c r="L1046" s="18" t="s">
        <v>17846</v>
      </c>
      <c r="M1046" s="19">
        <v>1</v>
      </c>
    </row>
    <row r="1047" spans="1:13" ht="24.9" customHeight="1" x14ac:dyDescent="0.3">
      <c r="A1047" s="12" t="s">
        <v>4829</v>
      </c>
      <c r="B1047" s="13" t="s">
        <v>4827</v>
      </c>
      <c r="C1047" s="13" t="s">
        <v>425</v>
      </c>
      <c r="D1047" s="13">
        <v>1</v>
      </c>
      <c r="E1047" s="14">
        <v>1E-3</v>
      </c>
      <c r="F1047" s="15">
        <v>35.4</v>
      </c>
      <c r="G1047" s="14">
        <v>2.8771996866857903E-4</v>
      </c>
      <c r="H1047" s="13">
        <v>2</v>
      </c>
      <c r="I1047" s="16" t="s">
        <v>14548</v>
      </c>
      <c r="J1047" s="17" t="s">
        <v>15647</v>
      </c>
      <c r="K1047" s="16" t="s">
        <v>16747</v>
      </c>
      <c r="L1047" s="18" t="s">
        <v>17847</v>
      </c>
      <c r="M1047" s="19">
        <v>1</v>
      </c>
    </row>
    <row r="1048" spans="1:13" ht="24.9" customHeight="1" x14ac:dyDescent="0.3">
      <c r="A1048" s="12" t="s">
        <v>2957</v>
      </c>
      <c r="B1048" s="13" t="s">
        <v>2949</v>
      </c>
      <c r="C1048" s="13" t="s">
        <v>80</v>
      </c>
      <c r="D1048" s="13">
        <v>1</v>
      </c>
      <c r="E1048" s="14">
        <v>0</v>
      </c>
      <c r="F1048" s="15">
        <v>23.6</v>
      </c>
      <c r="G1048" s="14">
        <v>4.3548179497803997E-3</v>
      </c>
      <c r="H1048" s="13">
        <v>2</v>
      </c>
      <c r="I1048" s="16" t="s">
        <v>14549</v>
      </c>
      <c r="J1048" s="17" t="s">
        <v>15648</v>
      </c>
      <c r="K1048" s="16" t="s">
        <v>16748</v>
      </c>
      <c r="L1048" s="18" t="s">
        <v>17848</v>
      </c>
      <c r="M1048" s="19">
        <v>1</v>
      </c>
    </row>
    <row r="1049" spans="1:13" ht="24.9" customHeight="1" x14ac:dyDescent="0.3">
      <c r="A1049" s="12" t="s">
        <v>4986</v>
      </c>
      <c r="B1049" s="13" t="s">
        <v>4984</v>
      </c>
      <c r="C1049" s="13" t="s">
        <v>83</v>
      </c>
      <c r="D1049" s="13">
        <v>1</v>
      </c>
      <c r="E1049" s="14">
        <v>0</v>
      </c>
      <c r="F1049" s="15">
        <v>59.35</v>
      </c>
      <c r="G1049" s="14">
        <v>1.1586973249842401E-6</v>
      </c>
      <c r="H1049" s="13">
        <v>2</v>
      </c>
      <c r="I1049" s="16" t="s">
        <v>14550</v>
      </c>
      <c r="J1049" s="17" t="s">
        <v>15649</v>
      </c>
      <c r="K1049" s="16" t="s">
        <v>16749</v>
      </c>
      <c r="L1049" s="18" t="s">
        <v>17849</v>
      </c>
      <c r="M1049" s="19">
        <v>1</v>
      </c>
    </row>
    <row r="1050" spans="1:13" ht="24.9" customHeight="1" x14ac:dyDescent="0.3">
      <c r="A1050" s="12" t="s">
        <v>4589</v>
      </c>
      <c r="B1050" s="13" t="s">
        <v>4575</v>
      </c>
      <c r="C1050" s="13" t="s">
        <v>720</v>
      </c>
      <c r="D1050" s="13">
        <v>1</v>
      </c>
      <c r="E1050" s="14">
        <v>0</v>
      </c>
      <c r="F1050" s="15">
        <v>95.78</v>
      </c>
      <c r="G1050" s="14">
        <v>3.8314926981168098E-10</v>
      </c>
      <c r="H1050" s="13">
        <v>2</v>
      </c>
      <c r="I1050" s="16" t="s">
        <v>14551</v>
      </c>
      <c r="J1050" s="17" t="s">
        <v>15650</v>
      </c>
      <c r="K1050" s="16" t="s">
        <v>16750</v>
      </c>
      <c r="L1050" s="18" t="s">
        <v>17850</v>
      </c>
      <c r="M1050" s="19">
        <v>1</v>
      </c>
    </row>
    <row r="1051" spans="1:13" ht="24.9" customHeight="1" x14ac:dyDescent="0.3">
      <c r="A1051" s="12" t="s">
        <v>6296</v>
      </c>
      <c r="B1051" s="13" t="s">
        <v>6290</v>
      </c>
      <c r="C1051" s="13" t="s">
        <v>7319</v>
      </c>
      <c r="D1051" s="13">
        <v>1</v>
      </c>
      <c r="E1051" s="14">
        <v>8.9999999999999993E-3</v>
      </c>
      <c r="F1051" s="15">
        <v>19.829999999999998</v>
      </c>
      <c r="G1051" s="14">
        <v>1.03745675872746E-2</v>
      </c>
      <c r="H1051" s="13">
        <v>2</v>
      </c>
      <c r="I1051" s="16" t="s">
        <v>14552</v>
      </c>
      <c r="J1051" s="17" t="s">
        <v>15651</v>
      </c>
      <c r="K1051" s="16" t="s">
        <v>16751</v>
      </c>
      <c r="L1051" s="18" t="s">
        <v>17851</v>
      </c>
      <c r="M1051" s="19">
        <v>1</v>
      </c>
    </row>
    <row r="1052" spans="1:13" ht="24.9" customHeight="1" x14ac:dyDescent="0.3">
      <c r="A1052" s="12" t="s">
        <v>1186</v>
      </c>
      <c r="B1052" s="13" t="s">
        <v>1184</v>
      </c>
      <c r="C1052" s="13" t="s">
        <v>29</v>
      </c>
      <c r="D1052" s="13">
        <v>1</v>
      </c>
      <c r="E1052" s="14">
        <v>3.0000000000000001E-3</v>
      </c>
      <c r="F1052" s="15">
        <v>20.12</v>
      </c>
      <c r="G1052" s="14">
        <v>1.5077581968543001E-2</v>
      </c>
      <c r="H1052" s="13">
        <v>2</v>
      </c>
      <c r="I1052" s="16" t="s">
        <v>14553</v>
      </c>
      <c r="J1052" s="17" t="s">
        <v>15652</v>
      </c>
      <c r="K1052" s="16" t="s">
        <v>16752</v>
      </c>
      <c r="L1052" s="18" t="s">
        <v>17852</v>
      </c>
      <c r="M1052" s="19">
        <v>1</v>
      </c>
    </row>
    <row r="1053" spans="1:13" ht="24.9" customHeight="1" x14ac:dyDescent="0.3">
      <c r="A1053" s="12" t="s">
        <v>4351</v>
      </c>
      <c r="B1053" s="13" t="s">
        <v>4344</v>
      </c>
      <c r="C1053" s="13" t="s">
        <v>425</v>
      </c>
      <c r="D1053" s="13">
        <v>1</v>
      </c>
      <c r="E1053" s="14">
        <v>0</v>
      </c>
      <c r="F1053" s="15">
        <v>44.54</v>
      </c>
      <c r="G1053" s="14">
        <v>4.5702857268678798E-5</v>
      </c>
      <c r="H1053" s="13">
        <v>2</v>
      </c>
      <c r="I1053" s="16" t="s">
        <v>14554</v>
      </c>
      <c r="J1053" s="17" t="s">
        <v>15653</v>
      </c>
      <c r="K1053" s="16" t="s">
        <v>16753</v>
      </c>
      <c r="L1053" s="18" t="s">
        <v>17853</v>
      </c>
      <c r="M1053" s="19">
        <v>1</v>
      </c>
    </row>
    <row r="1054" spans="1:13" ht="24.9" customHeight="1" x14ac:dyDescent="0.3">
      <c r="A1054" s="12" t="s">
        <v>6030</v>
      </c>
      <c r="B1054" s="13" t="s">
        <v>6028</v>
      </c>
      <c r="C1054" s="13" t="s">
        <v>219</v>
      </c>
      <c r="D1054" s="13">
        <v>1</v>
      </c>
      <c r="E1054" s="14">
        <v>1E-3</v>
      </c>
      <c r="F1054" s="15">
        <v>44.32</v>
      </c>
      <c r="G1054" s="14">
        <v>4.9926804270336002E-5</v>
      </c>
      <c r="H1054" s="13">
        <v>2</v>
      </c>
      <c r="I1054" s="16" t="s">
        <v>14555</v>
      </c>
      <c r="J1054" s="17" t="s">
        <v>15654</v>
      </c>
      <c r="K1054" s="16" t="s">
        <v>16754</v>
      </c>
      <c r="L1054" s="18" t="s">
        <v>17854</v>
      </c>
      <c r="M1054" s="19">
        <v>1</v>
      </c>
    </row>
    <row r="1055" spans="1:13" ht="24.9" customHeight="1" x14ac:dyDescent="0.3">
      <c r="A1055" s="12" t="s">
        <v>196</v>
      </c>
      <c r="B1055" s="13" t="s">
        <v>189</v>
      </c>
      <c r="C1055" s="13" t="s">
        <v>29</v>
      </c>
      <c r="D1055" s="13">
        <v>1</v>
      </c>
      <c r="E1055" s="14">
        <v>0</v>
      </c>
      <c r="F1055" s="15">
        <v>76.62</v>
      </c>
      <c r="G1055" s="14">
        <v>2.1725511208578599E-8</v>
      </c>
      <c r="H1055" s="13">
        <v>2</v>
      </c>
      <c r="I1055" s="16" t="s">
        <v>14556</v>
      </c>
      <c r="J1055" s="17" t="s">
        <v>15655</v>
      </c>
      <c r="K1055" s="16" t="s">
        <v>16755</v>
      </c>
      <c r="L1055" s="18" t="s">
        <v>17855</v>
      </c>
      <c r="M1055" s="19">
        <v>1</v>
      </c>
    </row>
    <row r="1056" spans="1:13" ht="24.9" customHeight="1" x14ac:dyDescent="0.3">
      <c r="A1056" s="12" t="s">
        <v>6160</v>
      </c>
      <c r="B1056" s="13" t="s">
        <v>6153</v>
      </c>
      <c r="C1056" s="13" t="s">
        <v>526</v>
      </c>
      <c r="D1056" s="13">
        <v>1</v>
      </c>
      <c r="E1056" s="14">
        <v>0</v>
      </c>
      <c r="F1056" s="15">
        <v>74.69</v>
      </c>
      <c r="G1056" s="14">
        <v>5.77362963403694E-8</v>
      </c>
      <c r="H1056" s="13">
        <v>2</v>
      </c>
      <c r="I1056" s="16" t="s">
        <v>14557</v>
      </c>
      <c r="J1056" s="17" t="s">
        <v>15656</v>
      </c>
      <c r="K1056" s="16" t="s">
        <v>16756</v>
      </c>
      <c r="L1056" s="18" t="s">
        <v>17856</v>
      </c>
      <c r="M1056" s="19">
        <v>1</v>
      </c>
    </row>
    <row r="1057" spans="1:13" ht="24.9" customHeight="1" x14ac:dyDescent="0.3">
      <c r="A1057" s="12" t="s">
        <v>883</v>
      </c>
      <c r="B1057" s="13" t="s">
        <v>874</v>
      </c>
      <c r="C1057" s="13" t="s">
        <v>80</v>
      </c>
      <c r="D1057" s="13">
        <v>1</v>
      </c>
      <c r="E1057" s="14">
        <v>0</v>
      </c>
      <c r="F1057" s="15">
        <v>65.59</v>
      </c>
      <c r="G1057" s="14">
        <v>2.7540384820270099E-7</v>
      </c>
      <c r="H1057" s="13">
        <v>2</v>
      </c>
      <c r="I1057" s="16" t="s">
        <v>14558</v>
      </c>
      <c r="J1057" s="17" t="s">
        <v>15657</v>
      </c>
      <c r="K1057" s="16" t="s">
        <v>16757</v>
      </c>
      <c r="L1057" s="18" t="s">
        <v>17857</v>
      </c>
      <c r="M1057" s="19">
        <v>1</v>
      </c>
    </row>
    <row r="1058" spans="1:13" ht="24.9" customHeight="1" x14ac:dyDescent="0.3">
      <c r="A1058" s="12" t="s">
        <v>4316</v>
      </c>
      <c r="B1058" s="13" t="s">
        <v>4307</v>
      </c>
      <c r="C1058" s="13" t="s">
        <v>142</v>
      </c>
      <c r="D1058" s="13">
        <v>1</v>
      </c>
      <c r="E1058" s="14">
        <v>0</v>
      </c>
      <c r="F1058" s="15">
        <v>33.32</v>
      </c>
      <c r="G1058" s="14">
        <v>7.9149635898902995E-4</v>
      </c>
      <c r="H1058" s="13">
        <v>2</v>
      </c>
      <c r="I1058" s="16" t="s">
        <v>14559</v>
      </c>
      <c r="J1058" s="17" t="s">
        <v>15658</v>
      </c>
      <c r="K1058" s="16" t="s">
        <v>16758</v>
      </c>
      <c r="L1058" s="18" t="s">
        <v>17858</v>
      </c>
      <c r="M1058" s="19">
        <v>1</v>
      </c>
    </row>
    <row r="1059" spans="1:13" ht="24.9" customHeight="1" x14ac:dyDescent="0.3">
      <c r="A1059" s="12" t="s">
        <v>4962</v>
      </c>
      <c r="B1059" s="13" t="s">
        <v>4960</v>
      </c>
      <c r="C1059" s="13" t="s">
        <v>29</v>
      </c>
      <c r="D1059" s="13">
        <v>1</v>
      </c>
      <c r="E1059" s="14">
        <v>1E-3</v>
      </c>
      <c r="F1059" s="15">
        <v>49.51</v>
      </c>
      <c r="G1059" s="14">
        <v>2.0149881902408702E-5</v>
      </c>
      <c r="H1059" s="13">
        <v>2</v>
      </c>
      <c r="I1059" s="16" t="s">
        <v>14560</v>
      </c>
      <c r="J1059" s="17" t="s">
        <v>15659</v>
      </c>
      <c r="K1059" s="16" t="s">
        <v>16759</v>
      </c>
      <c r="L1059" s="18" t="s">
        <v>17859</v>
      </c>
      <c r="M1059" s="19">
        <v>1</v>
      </c>
    </row>
    <row r="1060" spans="1:13" ht="24.9" customHeight="1" x14ac:dyDescent="0.3">
      <c r="A1060" s="12" t="s">
        <v>4336</v>
      </c>
      <c r="B1060" s="13" t="s">
        <v>4331</v>
      </c>
      <c r="C1060" s="13" t="s">
        <v>526</v>
      </c>
      <c r="D1060" s="13">
        <v>1</v>
      </c>
      <c r="E1060" s="14">
        <v>0</v>
      </c>
      <c r="F1060" s="15">
        <v>77.56</v>
      </c>
      <c r="G1060" s="14">
        <v>3.5077610036835199E-8</v>
      </c>
      <c r="H1060" s="13">
        <v>2</v>
      </c>
      <c r="I1060" s="16" t="s">
        <v>14561</v>
      </c>
      <c r="J1060" s="17" t="s">
        <v>15660</v>
      </c>
      <c r="K1060" s="16" t="s">
        <v>16760</v>
      </c>
      <c r="L1060" s="18" t="s">
        <v>17860</v>
      </c>
      <c r="M1060" s="19">
        <v>1</v>
      </c>
    </row>
    <row r="1061" spans="1:13" ht="24.9" customHeight="1" x14ac:dyDescent="0.3">
      <c r="A1061" s="12" t="s">
        <v>6692</v>
      </c>
      <c r="B1061" s="13" t="s">
        <v>6686</v>
      </c>
      <c r="C1061" s="13" t="s">
        <v>3976</v>
      </c>
      <c r="D1061" s="13">
        <v>1</v>
      </c>
      <c r="E1061" s="14">
        <v>0</v>
      </c>
      <c r="F1061" s="15">
        <v>55.82</v>
      </c>
      <c r="G1061" s="14">
        <v>3.79636536191753E-6</v>
      </c>
      <c r="H1061" s="13">
        <v>2</v>
      </c>
      <c r="I1061" s="16" t="s">
        <v>14562</v>
      </c>
      <c r="J1061" s="17" t="s">
        <v>15661</v>
      </c>
      <c r="K1061" s="16" t="s">
        <v>16761</v>
      </c>
      <c r="L1061" s="18" t="s">
        <v>17861</v>
      </c>
      <c r="M1061" s="19">
        <v>1</v>
      </c>
    </row>
    <row r="1062" spans="1:13" ht="24.9" customHeight="1" x14ac:dyDescent="0.3">
      <c r="A1062" s="12" t="s">
        <v>4776</v>
      </c>
      <c r="B1062" s="13" t="s">
        <v>4775</v>
      </c>
      <c r="C1062" s="13" t="s">
        <v>29</v>
      </c>
      <c r="D1062" s="13">
        <v>1</v>
      </c>
      <c r="E1062" s="14">
        <v>2E-3</v>
      </c>
      <c r="F1062" s="15">
        <v>37.590000000000003</v>
      </c>
      <c r="G1062" s="14">
        <v>1.7376808072160299E-4</v>
      </c>
      <c r="H1062" s="13">
        <v>2</v>
      </c>
      <c r="I1062" s="16" t="s">
        <v>14563</v>
      </c>
      <c r="J1062" s="17" t="s">
        <v>15662</v>
      </c>
      <c r="K1062" s="16" t="s">
        <v>16762</v>
      </c>
      <c r="L1062" s="18" t="s">
        <v>17862</v>
      </c>
      <c r="M1062" s="19">
        <v>1</v>
      </c>
    </row>
    <row r="1063" spans="1:13" ht="24.9" customHeight="1" x14ac:dyDescent="0.3">
      <c r="A1063" s="12" t="s">
        <v>6005</v>
      </c>
      <c r="B1063" s="13" t="s">
        <v>5996</v>
      </c>
      <c r="C1063" s="13" t="s">
        <v>47</v>
      </c>
      <c r="D1063" s="13">
        <v>1</v>
      </c>
      <c r="E1063" s="14">
        <v>0</v>
      </c>
      <c r="F1063" s="15">
        <v>30.4</v>
      </c>
      <c r="G1063" s="14">
        <v>1.2312146331304799E-3</v>
      </c>
      <c r="H1063" s="13">
        <v>2</v>
      </c>
      <c r="I1063" s="16" t="s">
        <v>14564</v>
      </c>
      <c r="J1063" s="17" t="s">
        <v>15663</v>
      </c>
      <c r="K1063" s="16" t="s">
        <v>16763</v>
      </c>
      <c r="L1063" s="18" t="s">
        <v>17863</v>
      </c>
      <c r="M1063" s="19">
        <v>1</v>
      </c>
    </row>
    <row r="1064" spans="1:13" ht="24.9" customHeight="1" x14ac:dyDescent="0.3">
      <c r="A1064" s="12" t="s">
        <v>4569</v>
      </c>
      <c r="B1064" s="13" t="s">
        <v>4565</v>
      </c>
      <c r="C1064" s="13" t="s">
        <v>47</v>
      </c>
      <c r="D1064" s="13">
        <v>1</v>
      </c>
      <c r="E1064" s="14">
        <v>0</v>
      </c>
      <c r="F1064" s="15">
        <v>71.900000000000006</v>
      </c>
      <c r="G1064" s="14">
        <v>6.4412477584656595E-8</v>
      </c>
      <c r="H1064" s="13">
        <v>2</v>
      </c>
      <c r="I1064" s="16" t="s">
        <v>14565</v>
      </c>
      <c r="J1064" s="17" t="s">
        <v>15664</v>
      </c>
      <c r="K1064" s="16" t="s">
        <v>16764</v>
      </c>
      <c r="L1064" s="18" t="s">
        <v>17864</v>
      </c>
      <c r="M1064" s="19">
        <v>1</v>
      </c>
    </row>
    <row r="1065" spans="1:13" ht="24.9" customHeight="1" x14ac:dyDescent="0.3">
      <c r="A1065" s="12" t="s">
        <v>4577</v>
      </c>
      <c r="B1065" s="13" t="s">
        <v>4575</v>
      </c>
      <c r="C1065" s="13" t="s">
        <v>4582</v>
      </c>
      <c r="D1065" s="13">
        <v>1</v>
      </c>
      <c r="E1065" s="14">
        <v>0</v>
      </c>
      <c r="F1065" s="15">
        <v>57.89</v>
      </c>
      <c r="G1065" s="14">
        <v>2.7634328847758199E-6</v>
      </c>
      <c r="H1065" s="13">
        <v>2</v>
      </c>
      <c r="I1065" s="16" t="s">
        <v>14566</v>
      </c>
      <c r="J1065" s="17" t="s">
        <v>15665</v>
      </c>
      <c r="K1065" s="16" t="s">
        <v>16765</v>
      </c>
      <c r="L1065" s="18" t="s">
        <v>17865</v>
      </c>
      <c r="M1065" s="19">
        <v>1</v>
      </c>
    </row>
    <row r="1066" spans="1:13" ht="24.9" customHeight="1" x14ac:dyDescent="0.3">
      <c r="A1066" s="12" t="s">
        <v>1568</v>
      </c>
      <c r="B1066" s="13" t="s">
        <v>1566</v>
      </c>
      <c r="C1066" s="13" t="s">
        <v>1572</v>
      </c>
      <c r="D1066" s="13">
        <v>1</v>
      </c>
      <c r="E1066" s="14">
        <v>1E-3</v>
      </c>
      <c r="F1066" s="15">
        <v>31.21</v>
      </c>
      <c r="G1066" s="14">
        <v>7.5504007708207402E-4</v>
      </c>
      <c r="H1066" s="13">
        <v>2</v>
      </c>
      <c r="I1066" s="16" t="s">
        <v>14567</v>
      </c>
      <c r="J1066" s="17" t="s">
        <v>15666</v>
      </c>
      <c r="K1066" s="16" t="s">
        <v>16766</v>
      </c>
      <c r="L1066" s="18" t="s">
        <v>17866</v>
      </c>
      <c r="M1066" s="19">
        <v>1</v>
      </c>
    </row>
    <row r="1067" spans="1:13" ht="24.9" customHeight="1" x14ac:dyDescent="0.3">
      <c r="A1067" s="12" t="s">
        <v>681</v>
      </c>
      <c r="B1067" s="13" t="s">
        <v>674</v>
      </c>
      <c r="C1067" s="13" t="s">
        <v>80</v>
      </c>
      <c r="D1067" s="13">
        <v>1</v>
      </c>
      <c r="E1067" s="14">
        <v>0</v>
      </c>
      <c r="F1067" s="15">
        <v>58.82</v>
      </c>
      <c r="G1067" s="14">
        <v>1.30909150410949E-6</v>
      </c>
      <c r="H1067" s="13">
        <v>2</v>
      </c>
      <c r="I1067" s="16" t="s">
        <v>14568</v>
      </c>
      <c r="J1067" s="17" t="s">
        <v>15667</v>
      </c>
      <c r="K1067" s="16" t="s">
        <v>16767</v>
      </c>
      <c r="L1067" s="18" t="s">
        <v>17867</v>
      </c>
      <c r="M1067" s="19">
        <v>1</v>
      </c>
    </row>
    <row r="1068" spans="1:13" ht="24.9" customHeight="1" x14ac:dyDescent="0.3">
      <c r="A1068" s="12" t="s">
        <v>1434</v>
      </c>
      <c r="B1068" s="13" t="s">
        <v>1427</v>
      </c>
      <c r="C1068" s="13" t="s">
        <v>142</v>
      </c>
      <c r="D1068" s="13">
        <v>1</v>
      </c>
      <c r="E1068" s="14">
        <v>0</v>
      </c>
      <c r="F1068" s="15">
        <v>70.72</v>
      </c>
      <c r="G1068" s="14">
        <v>8.4522046582163206E-8</v>
      </c>
      <c r="H1068" s="13">
        <v>2</v>
      </c>
      <c r="I1068" s="16" t="s">
        <v>14569</v>
      </c>
      <c r="J1068" s="17" t="s">
        <v>15668</v>
      </c>
      <c r="K1068" s="16" t="s">
        <v>16768</v>
      </c>
      <c r="L1068" s="18" t="s">
        <v>17868</v>
      </c>
      <c r="M1068" s="19">
        <v>1</v>
      </c>
    </row>
    <row r="1069" spans="1:13" ht="24.9" customHeight="1" x14ac:dyDescent="0.3">
      <c r="A1069" s="12" t="s">
        <v>675</v>
      </c>
      <c r="B1069" s="13" t="s">
        <v>674</v>
      </c>
      <c r="C1069" s="13" t="s">
        <v>47</v>
      </c>
      <c r="D1069" s="13">
        <v>1</v>
      </c>
      <c r="E1069" s="14">
        <v>0</v>
      </c>
      <c r="F1069" s="15">
        <v>52.95</v>
      </c>
      <c r="G1069" s="14">
        <v>5.0578972712994899E-6</v>
      </c>
      <c r="H1069" s="13">
        <v>2</v>
      </c>
      <c r="I1069" s="16" t="s">
        <v>14570</v>
      </c>
      <c r="J1069" s="17" t="s">
        <v>15669</v>
      </c>
      <c r="K1069" s="16" t="s">
        <v>16769</v>
      </c>
      <c r="L1069" s="18" t="s">
        <v>17869</v>
      </c>
      <c r="M1069" s="19">
        <v>1</v>
      </c>
    </row>
    <row r="1070" spans="1:13" ht="24.9" customHeight="1" x14ac:dyDescent="0.3">
      <c r="A1070" s="12" t="s">
        <v>1101</v>
      </c>
      <c r="B1070" s="13" t="s">
        <v>1099</v>
      </c>
      <c r="C1070" s="13" t="s">
        <v>720</v>
      </c>
      <c r="D1070" s="13">
        <v>1</v>
      </c>
      <c r="E1070" s="14">
        <v>0</v>
      </c>
      <c r="F1070" s="15">
        <v>31.27</v>
      </c>
      <c r="G1070" s="14">
        <v>1.00770582385359E-3</v>
      </c>
      <c r="H1070" s="13">
        <v>2</v>
      </c>
      <c r="I1070" s="16" t="s">
        <v>14571</v>
      </c>
      <c r="J1070" s="17" t="s">
        <v>15670</v>
      </c>
      <c r="K1070" s="16" t="s">
        <v>16770</v>
      </c>
      <c r="L1070" s="18" t="s">
        <v>17870</v>
      </c>
      <c r="M1070" s="19">
        <v>1</v>
      </c>
    </row>
    <row r="1071" spans="1:13" ht="24.9" customHeight="1" x14ac:dyDescent="0.3">
      <c r="A1071" s="12" t="s">
        <v>3531</v>
      </c>
      <c r="B1071" s="13" t="s">
        <v>7328</v>
      </c>
      <c r="C1071" s="13" t="s">
        <v>80</v>
      </c>
      <c r="D1071" s="13">
        <v>1</v>
      </c>
      <c r="E1071" s="14">
        <v>0</v>
      </c>
      <c r="F1071" s="15">
        <v>35.82</v>
      </c>
      <c r="G1071" s="14">
        <v>2.6119809449956001E-4</v>
      </c>
      <c r="H1071" s="13">
        <v>2</v>
      </c>
      <c r="I1071" s="16" t="s">
        <v>14572</v>
      </c>
      <c r="J1071" s="17" t="s">
        <v>15671</v>
      </c>
      <c r="K1071" s="16" t="s">
        <v>16771</v>
      </c>
      <c r="L1071" s="18" t="s">
        <v>17871</v>
      </c>
      <c r="M1071" s="19">
        <v>1</v>
      </c>
    </row>
    <row r="1072" spans="1:13" ht="24.9" customHeight="1" x14ac:dyDescent="0.3">
      <c r="A1072" s="12" t="s">
        <v>5757</v>
      </c>
      <c r="B1072" s="13" t="s">
        <v>5755</v>
      </c>
      <c r="C1072" s="13" t="s">
        <v>80</v>
      </c>
      <c r="D1072" s="13">
        <v>1</v>
      </c>
      <c r="E1072" s="14">
        <v>2E-3</v>
      </c>
      <c r="F1072" s="15">
        <v>30.24</v>
      </c>
      <c r="G1072" s="14">
        <v>9.4623716136579405E-4</v>
      </c>
      <c r="H1072" s="13">
        <v>2</v>
      </c>
      <c r="I1072" s="16" t="s">
        <v>14573</v>
      </c>
      <c r="J1072" s="17" t="s">
        <v>15672</v>
      </c>
      <c r="K1072" s="16" t="s">
        <v>16772</v>
      </c>
      <c r="L1072" s="18" t="s">
        <v>17872</v>
      </c>
      <c r="M1072" s="19">
        <v>1</v>
      </c>
    </row>
    <row r="1073" spans="1:13" ht="24.9" customHeight="1" x14ac:dyDescent="0.3">
      <c r="A1073" s="12" t="s">
        <v>2342</v>
      </c>
      <c r="B1073" s="13" t="s">
        <v>2340</v>
      </c>
      <c r="C1073" s="13" t="s">
        <v>80</v>
      </c>
      <c r="D1073" s="13">
        <v>1</v>
      </c>
      <c r="E1073" s="14">
        <v>0</v>
      </c>
      <c r="F1073" s="15">
        <v>38.119999999999997</v>
      </c>
      <c r="G1073" s="14">
        <v>1.5380484073703601E-4</v>
      </c>
      <c r="H1073" s="13">
        <v>3</v>
      </c>
      <c r="I1073" s="16" t="s">
        <v>14574</v>
      </c>
      <c r="J1073" s="17" t="s">
        <v>15673</v>
      </c>
      <c r="K1073" s="16" t="s">
        <v>16773</v>
      </c>
      <c r="L1073" s="18" t="s">
        <v>17873</v>
      </c>
      <c r="M1073" s="19">
        <v>1</v>
      </c>
    </row>
    <row r="1074" spans="1:13" ht="24.9" customHeight="1" x14ac:dyDescent="0.3">
      <c r="A1074" s="12" t="s">
        <v>1429</v>
      </c>
      <c r="B1074" s="13" t="s">
        <v>1427</v>
      </c>
      <c r="C1074" s="13" t="s">
        <v>1433</v>
      </c>
      <c r="D1074" s="13">
        <v>1</v>
      </c>
      <c r="E1074" s="14">
        <v>0</v>
      </c>
      <c r="F1074" s="15">
        <v>59.5</v>
      </c>
      <c r="G1074" s="14">
        <v>1.1193605692841701E-6</v>
      </c>
      <c r="H1074" s="13">
        <v>2</v>
      </c>
      <c r="I1074" s="16" t="s">
        <v>14575</v>
      </c>
      <c r="J1074" s="17" t="s">
        <v>15674</v>
      </c>
      <c r="K1074" s="16" t="s">
        <v>16774</v>
      </c>
      <c r="L1074" s="18" t="s">
        <v>17874</v>
      </c>
      <c r="M1074" s="19">
        <v>1</v>
      </c>
    </row>
    <row r="1075" spans="1:13" ht="24.9" customHeight="1" x14ac:dyDescent="0.3">
      <c r="A1075" s="12" t="s">
        <v>1766</v>
      </c>
      <c r="B1075" s="13" t="s">
        <v>7294</v>
      </c>
      <c r="C1075" s="13" t="s">
        <v>142</v>
      </c>
      <c r="D1075" s="13">
        <v>1</v>
      </c>
      <c r="E1075" s="14">
        <v>0</v>
      </c>
      <c r="F1075" s="15">
        <v>14.8</v>
      </c>
      <c r="G1075" s="14">
        <v>4.9669668222388698E-2</v>
      </c>
      <c r="H1075" s="13">
        <v>2</v>
      </c>
      <c r="I1075" s="16" t="s">
        <v>14576</v>
      </c>
      <c r="J1075" s="17" t="s">
        <v>15675</v>
      </c>
      <c r="K1075" s="16" t="s">
        <v>16775</v>
      </c>
      <c r="L1075" s="18" t="s">
        <v>17875</v>
      </c>
      <c r="M1075" s="19">
        <v>1</v>
      </c>
    </row>
    <row r="1076" spans="1:13" ht="24.9" customHeight="1" x14ac:dyDescent="0.3">
      <c r="A1076" s="12" t="s">
        <v>4587</v>
      </c>
      <c r="B1076" s="13" t="s">
        <v>4575</v>
      </c>
      <c r="C1076" s="13" t="s">
        <v>617</v>
      </c>
      <c r="D1076" s="13">
        <v>1</v>
      </c>
      <c r="E1076" s="14">
        <v>0</v>
      </c>
      <c r="F1076" s="15">
        <v>38.840000000000003</v>
      </c>
      <c r="G1076" s="14">
        <v>1.3714794325384299E-4</v>
      </c>
      <c r="H1076" s="13">
        <v>2</v>
      </c>
      <c r="I1076" s="16" t="s">
        <v>14577</v>
      </c>
      <c r="J1076" s="17" t="s">
        <v>15676</v>
      </c>
      <c r="K1076" s="16" t="s">
        <v>16776</v>
      </c>
      <c r="L1076" s="18" t="s">
        <v>17876</v>
      </c>
      <c r="M1076" s="19">
        <v>1</v>
      </c>
    </row>
    <row r="1077" spans="1:13" ht="24.9" customHeight="1" x14ac:dyDescent="0.3">
      <c r="A1077" s="12" t="s">
        <v>6334</v>
      </c>
      <c r="B1077" s="13" t="s">
        <v>6332</v>
      </c>
      <c r="C1077" s="13" t="s">
        <v>47</v>
      </c>
      <c r="D1077" s="13">
        <v>1</v>
      </c>
      <c r="E1077" s="14">
        <v>0</v>
      </c>
      <c r="F1077" s="15">
        <v>57.49</v>
      </c>
      <c r="G1077" s="14">
        <v>2.0497355825653002E-6</v>
      </c>
      <c r="H1077" s="13">
        <v>2</v>
      </c>
      <c r="I1077" s="16" t="s">
        <v>14578</v>
      </c>
      <c r="J1077" s="17" t="s">
        <v>15677</v>
      </c>
      <c r="K1077" s="16" t="s">
        <v>16777</v>
      </c>
      <c r="L1077" s="18" t="s">
        <v>17877</v>
      </c>
      <c r="M1077" s="19">
        <v>1</v>
      </c>
    </row>
    <row r="1078" spans="1:13" ht="24.9" customHeight="1" x14ac:dyDescent="0.3">
      <c r="A1078" s="12" t="s">
        <v>1801</v>
      </c>
      <c r="B1078" s="13" t="s">
        <v>1791</v>
      </c>
      <c r="C1078" s="13" t="s">
        <v>219</v>
      </c>
      <c r="D1078" s="13">
        <v>1</v>
      </c>
      <c r="E1078" s="14">
        <v>0</v>
      </c>
      <c r="F1078" s="15">
        <v>47.61</v>
      </c>
      <c r="G1078" s="14">
        <v>1.8204941976418498E-5</v>
      </c>
      <c r="H1078" s="13">
        <v>2</v>
      </c>
      <c r="I1078" s="16" t="s">
        <v>14579</v>
      </c>
      <c r="J1078" s="17" t="s">
        <v>15678</v>
      </c>
      <c r="K1078" s="16" t="s">
        <v>16778</v>
      </c>
      <c r="L1078" s="18" t="s">
        <v>17878</v>
      </c>
      <c r="M1078" s="19">
        <v>1</v>
      </c>
    </row>
    <row r="1079" spans="1:13" ht="24.9" customHeight="1" x14ac:dyDescent="0.3">
      <c r="A1079" s="12" t="s">
        <v>829</v>
      </c>
      <c r="B1079" s="13" t="s">
        <v>820</v>
      </c>
      <c r="C1079" s="13" t="s">
        <v>244</v>
      </c>
      <c r="D1079" s="13">
        <v>1</v>
      </c>
      <c r="E1079" s="14">
        <v>0</v>
      </c>
      <c r="F1079" s="15">
        <v>35.479999999999997</v>
      </c>
      <c r="G1079" s="14">
        <v>3.6808095945392003E-4</v>
      </c>
      <c r="H1079" s="13">
        <v>2</v>
      </c>
      <c r="I1079" s="16" t="s">
        <v>14580</v>
      </c>
      <c r="J1079" s="17" t="s">
        <v>15679</v>
      </c>
      <c r="K1079" s="16" t="s">
        <v>16779</v>
      </c>
      <c r="L1079" s="18" t="s">
        <v>17879</v>
      </c>
      <c r="M1079" s="19">
        <v>1</v>
      </c>
    </row>
    <row r="1080" spans="1:13" ht="24.9" customHeight="1" x14ac:dyDescent="0.3">
      <c r="A1080" s="12" t="s">
        <v>2390</v>
      </c>
      <c r="B1080" s="13" t="s">
        <v>2383</v>
      </c>
      <c r="C1080" s="13" t="s">
        <v>80</v>
      </c>
      <c r="D1080" s="13">
        <v>1</v>
      </c>
      <c r="E1080" s="14">
        <v>1E-3</v>
      </c>
      <c r="F1080" s="15">
        <v>64.099999999999994</v>
      </c>
      <c r="G1080" s="14">
        <v>6.4192448924056397E-7</v>
      </c>
      <c r="H1080" s="13">
        <v>2</v>
      </c>
      <c r="I1080" s="16" t="s">
        <v>14581</v>
      </c>
      <c r="J1080" s="17" t="s">
        <v>15680</v>
      </c>
      <c r="K1080" s="16" t="s">
        <v>16780</v>
      </c>
      <c r="L1080" s="18" t="s">
        <v>17880</v>
      </c>
      <c r="M1080" s="19">
        <v>1</v>
      </c>
    </row>
    <row r="1081" spans="1:13" ht="24.9" customHeight="1" x14ac:dyDescent="0.3">
      <c r="A1081" s="12" t="s">
        <v>3896</v>
      </c>
      <c r="B1081" s="13" t="s">
        <v>3894</v>
      </c>
      <c r="C1081" s="13" t="s">
        <v>7308</v>
      </c>
      <c r="D1081" s="13">
        <v>1</v>
      </c>
      <c r="E1081" s="14">
        <v>3.0000000000000001E-3</v>
      </c>
      <c r="F1081" s="15">
        <v>29.43</v>
      </c>
      <c r="G1081" s="14">
        <v>1.5393372132075801E-3</v>
      </c>
      <c r="H1081" s="13">
        <v>2</v>
      </c>
      <c r="I1081" s="16" t="s">
        <v>14582</v>
      </c>
      <c r="J1081" s="17" t="s">
        <v>15681</v>
      </c>
      <c r="K1081" s="16" t="s">
        <v>16781</v>
      </c>
      <c r="L1081" s="18" t="s">
        <v>17881</v>
      </c>
      <c r="M1081" s="19">
        <v>1</v>
      </c>
    </row>
    <row r="1082" spans="1:13" ht="24.9" customHeight="1" x14ac:dyDescent="0.3">
      <c r="A1082" s="12" t="s">
        <v>4787</v>
      </c>
      <c r="B1082" s="13" t="s">
        <v>4785</v>
      </c>
      <c r="C1082" s="13" t="s">
        <v>29</v>
      </c>
      <c r="D1082" s="13">
        <v>1</v>
      </c>
      <c r="E1082" s="14">
        <v>0</v>
      </c>
      <c r="F1082" s="15">
        <v>32.96</v>
      </c>
      <c r="G1082" s="14">
        <v>6.06989594403737E-4</v>
      </c>
      <c r="H1082" s="13">
        <v>2</v>
      </c>
      <c r="I1082" s="16" t="s">
        <v>14583</v>
      </c>
      <c r="J1082" s="17" t="s">
        <v>15682</v>
      </c>
      <c r="K1082" s="16" t="s">
        <v>16782</v>
      </c>
      <c r="L1082" s="18" t="s">
        <v>17882</v>
      </c>
      <c r="M1082" s="19">
        <v>1</v>
      </c>
    </row>
    <row r="1083" spans="1:13" ht="24.9" customHeight="1" x14ac:dyDescent="0.3">
      <c r="A1083" s="12" t="s">
        <v>5894</v>
      </c>
      <c r="B1083" s="13" t="s">
        <v>5893</v>
      </c>
      <c r="C1083" s="13" t="s">
        <v>29</v>
      </c>
      <c r="D1083" s="13">
        <v>1</v>
      </c>
      <c r="E1083" s="14">
        <v>0</v>
      </c>
      <c r="F1083" s="15">
        <v>36.17</v>
      </c>
      <c r="G1083" s="14">
        <v>2.4097389881256399E-4</v>
      </c>
      <c r="H1083" s="13">
        <v>2</v>
      </c>
      <c r="I1083" s="16" t="s">
        <v>14584</v>
      </c>
      <c r="J1083" s="17" t="s">
        <v>15683</v>
      </c>
      <c r="K1083" s="16" t="s">
        <v>16783</v>
      </c>
      <c r="L1083" s="18" t="s">
        <v>17883</v>
      </c>
      <c r="M1083" s="19">
        <v>1</v>
      </c>
    </row>
    <row r="1084" spans="1:13" ht="24.9" customHeight="1" x14ac:dyDescent="0.3">
      <c r="A1084" s="12" t="s">
        <v>4243</v>
      </c>
      <c r="B1084" s="13" t="s">
        <v>4241</v>
      </c>
      <c r="C1084" s="13" t="s">
        <v>29</v>
      </c>
      <c r="D1084" s="13">
        <v>1</v>
      </c>
      <c r="E1084" s="14">
        <v>1E-3</v>
      </c>
      <c r="F1084" s="15">
        <v>39.4</v>
      </c>
      <c r="G1084" s="14">
        <v>1.26296898364657E-4</v>
      </c>
      <c r="H1084" s="13">
        <v>2</v>
      </c>
      <c r="I1084" s="16" t="s">
        <v>14585</v>
      </c>
      <c r="J1084" s="17" t="s">
        <v>15684</v>
      </c>
      <c r="K1084" s="16" t="s">
        <v>16784</v>
      </c>
      <c r="L1084" s="18" t="s">
        <v>17884</v>
      </c>
      <c r="M1084" s="19">
        <v>1</v>
      </c>
    </row>
    <row r="1085" spans="1:13" ht="24.9" customHeight="1" x14ac:dyDescent="0.3">
      <c r="A1085" s="12" t="s">
        <v>689</v>
      </c>
      <c r="B1085" s="13" t="s">
        <v>674</v>
      </c>
      <c r="C1085" s="13" t="s">
        <v>244</v>
      </c>
      <c r="D1085" s="13">
        <v>1</v>
      </c>
      <c r="E1085" s="14">
        <v>2E-3</v>
      </c>
      <c r="F1085" s="15">
        <v>18.690000000000001</v>
      </c>
      <c r="G1085" s="14">
        <v>1.6224870758331299E-2</v>
      </c>
      <c r="H1085" s="13">
        <v>2</v>
      </c>
      <c r="I1085" s="16" t="s">
        <v>14586</v>
      </c>
      <c r="J1085" s="17" t="s">
        <v>15685</v>
      </c>
      <c r="K1085" s="16" t="s">
        <v>16785</v>
      </c>
      <c r="L1085" s="18" t="s">
        <v>17885</v>
      </c>
      <c r="M1085" s="19">
        <v>1</v>
      </c>
    </row>
    <row r="1086" spans="1:13" ht="24.9" customHeight="1" x14ac:dyDescent="0.3">
      <c r="A1086" s="12" t="s">
        <v>4280</v>
      </c>
      <c r="B1086" s="13" t="s">
        <v>4272</v>
      </c>
      <c r="C1086" s="13" t="s">
        <v>319</v>
      </c>
      <c r="D1086" s="13">
        <v>1</v>
      </c>
      <c r="E1086" s="14">
        <v>0</v>
      </c>
      <c r="F1086" s="15">
        <v>21.29</v>
      </c>
      <c r="G1086" s="14">
        <v>7.4125904257297702E-3</v>
      </c>
      <c r="H1086" s="13">
        <v>2</v>
      </c>
      <c r="I1086" s="16" t="s">
        <v>14587</v>
      </c>
      <c r="J1086" s="17" t="s">
        <v>15686</v>
      </c>
      <c r="K1086" s="16" t="s">
        <v>16786</v>
      </c>
      <c r="L1086" s="18" t="s">
        <v>17886</v>
      </c>
      <c r="M1086" s="19">
        <v>1</v>
      </c>
    </row>
    <row r="1087" spans="1:13" ht="24.9" customHeight="1" x14ac:dyDescent="0.3">
      <c r="A1087" s="12" t="s">
        <v>4279</v>
      </c>
      <c r="B1087" s="13" t="s">
        <v>4272</v>
      </c>
      <c r="C1087" s="13" t="s">
        <v>425</v>
      </c>
      <c r="D1087" s="13">
        <v>1</v>
      </c>
      <c r="E1087" s="14">
        <v>0</v>
      </c>
      <c r="F1087" s="15">
        <v>30.48</v>
      </c>
      <c r="G1087" s="14">
        <v>8.9324378742602505E-4</v>
      </c>
      <c r="H1087" s="13">
        <v>2</v>
      </c>
      <c r="I1087" s="16" t="s">
        <v>14588</v>
      </c>
      <c r="J1087" s="17" t="s">
        <v>15687</v>
      </c>
      <c r="K1087" s="16" t="s">
        <v>16787</v>
      </c>
      <c r="L1087" s="18" t="s">
        <v>17887</v>
      </c>
      <c r="M1087" s="19">
        <v>2</v>
      </c>
    </row>
    <row r="1088" spans="1:13" ht="24.9" customHeight="1" x14ac:dyDescent="0.3">
      <c r="A1088" s="12" t="s">
        <v>5401</v>
      </c>
      <c r="B1088" s="13" t="s">
        <v>5399</v>
      </c>
      <c r="C1088" s="13" t="s">
        <v>5406</v>
      </c>
      <c r="D1088" s="13">
        <v>1</v>
      </c>
      <c r="E1088" s="14">
        <v>3.7999999999999999E-2</v>
      </c>
      <c r="F1088" s="15">
        <v>20.38</v>
      </c>
      <c r="G1088" s="14">
        <v>9.1405010807137192E-3</v>
      </c>
      <c r="H1088" s="13">
        <v>2</v>
      </c>
      <c r="I1088" s="16" t="s">
        <v>14589</v>
      </c>
      <c r="J1088" s="17" t="s">
        <v>15688</v>
      </c>
      <c r="K1088" s="16" t="s">
        <v>16788</v>
      </c>
      <c r="L1088" s="18" t="s">
        <v>17888</v>
      </c>
      <c r="M1088" s="19">
        <v>1</v>
      </c>
    </row>
    <row r="1089" spans="1:13" ht="24.9" customHeight="1" x14ac:dyDescent="0.3">
      <c r="A1089" s="12" t="s">
        <v>4934</v>
      </c>
      <c r="B1089" s="13" t="s">
        <v>4932</v>
      </c>
      <c r="C1089" s="13" t="s">
        <v>319</v>
      </c>
      <c r="D1089" s="13">
        <v>1</v>
      </c>
      <c r="E1089" s="14">
        <v>0</v>
      </c>
      <c r="F1089" s="15">
        <v>17.55</v>
      </c>
      <c r="G1089" s="14">
        <v>2.81267778233391E-2</v>
      </c>
      <c r="H1089" s="13">
        <v>2</v>
      </c>
      <c r="I1089" s="16" t="s">
        <v>14590</v>
      </c>
      <c r="J1089" s="17" t="s">
        <v>15689</v>
      </c>
      <c r="K1089" s="16" t="s">
        <v>16789</v>
      </c>
      <c r="L1089" s="18" t="s">
        <v>17889</v>
      </c>
      <c r="M1089" s="19">
        <v>1</v>
      </c>
    </row>
    <row r="1090" spans="1:13" ht="24.9" customHeight="1" x14ac:dyDescent="0.3">
      <c r="A1090" s="12" t="s">
        <v>2262</v>
      </c>
      <c r="B1090" s="13" t="s">
        <v>2253</v>
      </c>
      <c r="C1090" s="13" t="s">
        <v>80</v>
      </c>
      <c r="D1090" s="13">
        <v>1</v>
      </c>
      <c r="E1090" s="14">
        <v>0</v>
      </c>
      <c r="F1090" s="15">
        <v>41.6</v>
      </c>
      <c r="G1090" s="14">
        <v>7.95605616556777E-5</v>
      </c>
      <c r="H1090" s="13">
        <v>2</v>
      </c>
      <c r="I1090" s="16" t="s">
        <v>14591</v>
      </c>
      <c r="J1090" s="17" t="s">
        <v>15690</v>
      </c>
      <c r="K1090" s="16" t="s">
        <v>16790</v>
      </c>
      <c r="L1090" s="18" t="s">
        <v>17890</v>
      </c>
      <c r="M1090" s="19">
        <v>1</v>
      </c>
    </row>
    <row r="1091" spans="1:13" ht="24.9" customHeight="1" x14ac:dyDescent="0.3">
      <c r="A1091" s="12" t="s">
        <v>1776</v>
      </c>
      <c r="B1091" s="13" t="s">
        <v>1774</v>
      </c>
      <c r="C1091" s="13" t="s">
        <v>244</v>
      </c>
      <c r="D1091" s="13">
        <v>1</v>
      </c>
      <c r="E1091" s="14">
        <v>0</v>
      </c>
      <c r="F1091" s="15">
        <v>29.64</v>
      </c>
      <c r="G1091" s="14">
        <v>1.0838520524098501E-3</v>
      </c>
      <c r="H1091" s="13">
        <v>2</v>
      </c>
      <c r="I1091" s="16" t="s">
        <v>14592</v>
      </c>
      <c r="J1091" s="17" t="s">
        <v>15691</v>
      </c>
      <c r="K1091" s="16" t="s">
        <v>16791</v>
      </c>
      <c r="L1091" s="18" t="s">
        <v>17891</v>
      </c>
      <c r="M1091" s="19">
        <v>1</v>
      </c>
    </row>
    <row r="1092" spans="1:13" ht="24.9" customHeight="1" x14ac:dyDescent="0.3">
      <c r="A1092" s="12" t="s">
        <v>3674</v>
      </c>
      <c r="B1092" s="13" t="s">
        <v>3672</v>
      </c>
      <c r="C1092" s="13" t="s">
        <v>3678</v>
      </c>
      <c r="D1092" s="13">
        <v>1</v>
      </c>
      <c r="E1092" s="14">
        <v>0</v>
      </c>
      <c r="F1092" s="15">
        <v>64.650000000000006</v>
      </c>
      <c r="G1092" s="14">
        <v>6.8553557309290005E-7</v>
      </c>
      <c r="H1092" s="13">
        <v>2</v>
      </c>
      <c r="I1092" s="16" t="s">
        <v>14593</v>
      </c>
      <c r="J1092" s="17" t="s">
        <v>15692</v>
      </c>
      <c r="K1092" s="16" t="s">
        <v>16792</v>
      </c>
      <c r="L1092" s="18" t="s">
        <v>17892</v>
      </c>
      <c r="M1092" s="19">
        <v>1</v>
      </c>
    </row>
    <row r="1093" spans="1:13" ht="24.9" customHeight="1" x14ac:dyDescent="0.3">
      <c r="A1093" s="12" t="s">
        <v>3518</v>
      </c>
      <c r="B1093" s="13" t="s">
        <v>3512</v>
      </c>
      <c r="C1093" s="13" t="s">
        <v>1065</v>
      </c>
      <c r="D1093" s="13">
        <v>1</v>
      </c>
      <c r="E1093" s="14">
        <v>1E-3</v>
      </c>
      <c r="F1093" s="15">
        <v>41.62</v>
      </c>
      <c r="G1093" s="14">
        <v>6.8702098750625794E-5</v>
      </c>
      <c r="H1093" s="13">
        <v>2</v>
      </c>
      <c r="I1093" s="16" t="s">
        <v>14594</v>
      </c>
      <c r="J1093" s="17" t="s">
        <v>15693</v>
      </c>
      <c r="K1093" s="16" t="s">
        <v>16793</v>
      </c>
      <c r="L1093" s="18" t="s">
        <v>17893</v>
      </c>
      <c r="M1093" s="19">
        <v>1</v>
      </c>
    </row>
    <row r="1094" spans="1:13" ht="24.9" customHeight="1" x14ac:dyDescent="0.3">
      <c r="A1094" s="12" t="s">
        <v>3801</v>
      </c>
      <c r="B1094" s="13" t="s">
        <v>3799</v>
      </c>
      <c r="C1094" s="13" t="s">
        <v>3804</v>
      </c>
      <c r="D1094" s="13">
        <v>1</v>
      </c>
      <c r="E1094" s="14">
        <v>0</v>
      </c>
      <c r="F1094" s="15">
        <v>29.58</v>
      </c>
      <c r="G1094" s="14">
        <v>1.09892993639241E-3</v>
      </c>
      <c r="H1094" s="13">
        <v>2</v>
      </c>
      <c r="I1094" s="16" t="s">
        <v>14595</v>
      </c>
      <c r="J1094" s="17" t="s">
        <v>15694</v>
      </c>
      <c r="K1094" s="16" t="s">
        <v>16794</v>
      </c>
      <c r="L1094" s="18" t="s">
        <v>17894</v>
      </c>
      <c r="M1094" s="19">
        <v>1</v>
      </c>
    </row>
    <row r="1095" spans="1:13" ht="24.9" customHeight="1" x14ac:dyDescent="0.3">
      <c r="A1095" s="12" t="s">
        <v>1904</v>
      </c>
      <c r="B1095" s="13" t="s">
        <v>1898</v>
      </c>
      <c r="C1095" s="13" t="s">
        <v>83</v>
      </c>
      <c r="D1095" s="13">
        <v>1</v>
      </c>
      <c r="E1095" s="14">
        <v>0</v>
      </c>
      <c r="F1095" s="15">
        <v>76.95</v>
      </c>
      <c r="G1095" s="14">
        <v>3.1284678637064202E-8</v>
      </c>
      <c r="H1095" s="13">
        <v>2</v>
      </c>
      <c r="I1095" s="16" t="s">
        <v>14596</v>
      </c>
      <c r="J1095" s="17" t="s">
        <v>15695</v>
      </c>
      <c r="K1095" s="16" t="s">
        <v>16795</v>
      </c>
      <c r="L1095" s="18" t="s">
        <v>17895</v>
      </c>
      <c r="M1095" s="19">
        <v>1</v>
      </c>
    </row>
    <row r="1096" spans="1:13" ht="24.9" customHeight="1" x14ac:dyDescent="0.3">
      <c r="A1096" s="12" t="s">
        <v>3193</v>
      </c>
      <c r="B1096" s="13" t="s">
        <v>3186</v>
      </c>
      <c r="C1096" s="13" t="s">
        <v>244</v>
      </c>
      <c r="D1096" s="13">
        <v>1</v>
      </c>
      <c r="E1096" s="14">
        <v>1E-3</v>
      </c>
      <c r="F1096" s="15">
        <v>20.440000000000001</v>
      </c>
      <c r="G1096" s="14">
        <v>9.0150887042978398E-3</v>
      </c>
      <c r="H1096" s="13">
        <v>2</v>
      </c>
      <c r="I1096" s="16" t="s">
        <v>14597</v>
      </c>
      <c r="J1096" s="17" t="s">
        <v>15696</v>
      </c>
      <c r="K1096" s="16" t="s">
        <v>16796</v>
      </c>
      <c r="L1096" s="18" t="s">
        <v>17896</v>
      </c>
      <c r="M1096" s="19">
        <v>1</v>
      </c>
    </row>
    <row r="1097" spans="1:13" ht="24.9" customHeight="1" x14ac:dyDescent="0.3">
      <c r="A1097" s="12" t="s">
        <v>2856</v>
      </c>
      <c r="B1097" s="13" t="s">
        <v>2855</v>
      </c>
      <c r="C1097" s="13" t="s">
        <v>244</v>
      </c>
      <c r="D1097" s="13">
        <v>1</v>
      </c>
      <c r="E1097" s="14">
        <v>0</v>
      </c>
      <c r="F1097" s="15">
        <v>59.9</v>
      </c>
      <c r="G1097" s="14">
        <v>1.53493948842113E-6</v>
      </c>
      <c r="H1097" s="13">
        <v>2</v>
      </c>
      <c r="I1097" s="16" t="s">
        <v>14598</v>
      </c>
      <c r="J1097" s="17" t="s">
        <v>15697</v>
      </c>
      <c r="K1097" s="16" t="s">
        <v>16797</v>
      </c>
      <c r="L1097" s="18" t="s">
        <v>17897</v>
      </c>
      <c r="M1097" s="19">
        <v>1</v>
      </c>
    </row>
    <row r="1098" spans="1:13" ht="24.9" customHeight="1" x14ac:dyDescent="0.3">
      <c r="A1098" s="12" t="s">
        <v>2934</v>
      </c>
      <c r="B1098" s="13" t="s">
        <v>2921</v>
      </c>
      <c r="C1098" s="13" t="s">
        <v>80</v>
      </c>
      <c r="D1098" s="13">
        <v>1</v>
      </c>
      <c r="E1098" s="14">
        <v>0</v>
      </c>
      <c r="F1098" s="15">
        <v>72.98</v>
      </c>
      <c r="G1098" s="14">
        <v>7.0490085230306705E-8</v>
      </c>
      <c r="H1098" s="13">
        <v>2</v>
      </c>
      <c r="I1098" s="16" t="s">
        <v>14599</v>
      </c>
      <c r="J1098" s="17" t="s">
        <v>15698</v>
      </c>
      <c r="K1098" s="16" t="s">
        <v>16798</v>
      </c>
      <c r="L1098" s="18" t="s">
        <v>17898</v>
      </c>
      <c r="M1098" s="19">
        <v>1</v>
      </c>
    </row>
    <row r="1099" spans="1:13" ht="24.9" customHeight="1" x14ac:dyDescent="0.3">
      <c r="A1099" s="12" t="s">
        <v>4315</v>
      </c>
      <c r="B1099" s="13" t="s">
        <v>4307</v>
      </c>
      <c r="C1099" s="13" t="s">
        <v>142</v>
      </c>
      <c r="D1099" s="13">
        <v>1</v>
      </c>
      <c r="E1099" s="14">
        <v>1E-3</v>
      </c>
      <c r="F1099" s="15">
        <v>19.71</v>
      </c>
      <c r="G1099" s="14">
        <v>1.0665224565732901E-2</v>
      </c>
      <c r="H1099" s="13">
        <v>2</v>
      </c>
      <c r="I1099" s="16" t="s">
        <v>14600</v>
      </c>
      <c r="J1099" s="17" t="s">
        <v>15699</v>
      </c>
      <c r="K1099" s="16" t="s">
        <v>16799</v>
      </c>
      <c r="L1099" s="18" t="s">
        <v>17899</v>
      </c>
      <c r="M1099" s="19">
        <v>1</v>
      </c>
    </row>
    <row r="1100" spans="1:13" ht="24.9" customHeight="1" x14ac:dyDescent="0.3">
      <c r="A1100" s="12" t="s">
        <v>1423</v>
      </c>
      <c r="B1100" s="13" t="s">
        <v>1421</v>
      </c>
      <c r="C1100" s="13" t="s">
        <v>80</v>
      </c>
      <c r="D1100" s="13">
        <v>1</v>
      </c>
      <c r="E1100" s="14">
        <v>0</v>
      </c>
      <c r="F1100" s="15">
        <v>43.43</v>
      </c>
      <c r="G1100" s="14">
        <v>4.5286630044910002E-5</v>
      </c>
      <c r="H1100" s="13">
        <v>2</v>
      </c>
      <c r="I1100" s="16" t="s">
        <v>14601</v>
      </c>
      <c r="J1100" s="17" t="s">
        <v>15700</v>
      </c>
      <c r="K1100" s="16" t="s">
        <v>16800</v>
      </c>
      <c r="L1100" s="18" t="s">
        <v>17900</v>
      </c>
      <c r="M1100" s="19">
        <v>1</v>
      </c>
    </row>
    <row r="1101" spans="1:13" ht="24.9" customHeight="1" x14ac:dyDescent="0.3">
      <c r="A1101" s="12" t="s">
        <v>6275</v>
      </c>
      <c r="B1101" s="13" t="s">
        <v>6273</v>
      </c>
      <c r="C1101" s="13" t="s">
        <v>142</v>
      </c>
      <c r="D1101" s="13">
        <v>1</v>
      </c>
      <c r="E1101" s="14">
        <v>0</v>
      </c>
      <c r="F1101" s="15">
        <v>38.119999999999997</v>
      </c>
      <c r="G1101" s="14">
        <v>1.61878547559704E-4</v>
      </c>
      <c r="H1101" s="13">
        <v>2</v>
      </c>
      <c r="I1101" s="16" t="s">
        <v>14602</v>
      </c>
      <c r="J1101" s="17" t="s">
        <v>15701</v>
      </c>
      <c r="K1101" s="16" t="s">
        <v>16801</v>
      </c>
      <c r="L1101" s="18" t="s">
        <v>17901</v>
      </c>
      <c r="M1101" s="19">
        <v>1</v>
      </c>
    </row>
    <row r="1102" spans="1:13" ht="24.9" customHeight="1" x14ac:dyDescent="0.3">
      <c r="A1102" s="12" t="s">
        <v>2254</v>
      </c>
      <c r="B1102" s="13" t="s">
        <v>2253</v>
      </c>
      <c r="C1102" s="13" t="s">
        <v>80</v>
      </c>
      <c r="D1102" s="13">
        <v>1</v>
      </c>
      <c r="E1102" s="14">
        <v>1E-3</v>
      </c>
      <c r="F1102" s="15">
        <v>41.33</v>
      </c>
      <c r="G1102" s="14">
        <v>8.4663816211894702E-5</v>
      </c>
      <c r="H1102" s="13">
        <v>2</v>
      </c>
      <c r="I1102" s="16" t="s">
        <v>14603</v>
      </c>
      <c r="J1102" s="17" t="s">
        <v>15702</v>
      </c>
      <c r="K1102" s="16" t="s">
        <v>16802</v>
      </c>
      <c r="L1102" s="18" t="s">
        <v>17902</v>
      </c>
      <c r="M1102" s="19">
        <v>1</v>
      </c>
    </row>
    <row r="1103" spans="1:13" ht="24.9" customHeight="1" x14ac:dyDescent="0.3">
      <c r="A1103" s="12" t="s">
        <v>5674</v>
      </c>
      <c r="B1103" s="13" t="s">
        <v>5672</v>
      </c>
      <c r="C1103" s="13" t="s">
        <v>425</v>
      </c>
      <c r="D1103" s="13">
        <v>1</v>
      </c>
      <c r="E1103" s="14">
        <v>1E-3</v>
      </c>
      <c r="F1103" s="15">
        <v>31.65</v>
      </c>
      <c r="G1103" s="14">
        <v>6.8229156829446305E-4</v>
      </c>
      <c r="H1103" s="13">
        <v>2</v>
      </c>
      <c r="I1103" s="16" t="s">
        <v>14604</v>
      </c>
      <c r="J1103" s="17" t="s">
        <v>15703</v>
      </c>
      <c r="K1103" s="16" t="s">
        <v>16803</v>
      </c>
      <c r="L1103" s="18" t="s">
        <v>17903</v>
      </c>
      <c r="M1103" s="19">
        <v>1</v>
      </c>
    </row>
    <row r="1104" spans="1:13" ht="24.9" customHeight="1" x14ac:dyDescent="0.3">
      <c r="A1104" s="12" t="s">
        <v>779</v>
      </c>
      <c r="B1104" s="13" t="s">
        <v>770</v>
      </c>
      <c r="C1104" s="13" t="s">
        <v>244</v>
      </c>
      <c r="D1104" s="13">
        <v>1</v>
      </c>
      <c r="E1104" s="14">
        <v>0</v>
      </c>
      <c r="F1104" s="15">
        <v>86.94</v>
      </c>
      <c r="G1104" s="14">
        <v>2.6299249322817498E-9</v>
      </c>
      <c r="H1104" s="13">
        <v>2</v>
      </c>
      <c r="I1104" s="16" t="s">
        <v>14605</v>
      </c>
      <c r="J1104" s="17" t="s">
        <v>15704</v>
      </c>
      <c r="K1104" s="16" t="s">
        <v>16804</v>
      </c>
      <c r="L1104" s="18" t="s">
        <v>17904</v>
      </c>
      <c r="M1104" s="19">
        <v>1</v>
      </c>
    </row>
    <row r="1105" spans="1:13" ht="24.9" customHeight="1" x14ac:dyDescent="0.3">
      <c r="A1105" s="12" t="s">
        <v>4536</v>
      </c>
      <c r="B1105" s="13" t="s">
        <v>4529</v>
      </c>
      <c r="C1105" s="13" t="s">
        <v>720</v>
      </c>
      <c r="D1105" s="13">
        <v>1</v>
      </c>
      <c r="E1105" s="14">
        <v>0</v>
      </c>
      <c r="F1105" s="15">
        <v>68.72</v>
      </c>
      <c r="G1105" s="14">
        <v>2.28270043393437E-7</v>
      </c>
      <c r="H1105" s="13">
        <v>2</v>
      </c>
      <c r="I1105" s="16" t="s">
        <v>14606</v>
      </c>
      <c r="J1105" s="17" t="s">
        <v>15705</v>
      </c>
      <c r="K1105" s="16" t="s">
        <v>16805</v>
      </c>
      <c r="L1105" s="18" t="s">
        <v>17905</v>
      </c>
      <c r="M1105" s="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BCDA-E10C-4D37-86D1-A2BD17256104}">
  <dimension ref="A1:E12"/>
  <sheetViews>
    <sheetView workbookViewId="0"/>
  </sheetViews>
  <sheetFormatPr baseColWidth="10" defaultColWidth="11.44140625" defaultRowHeight="24.9" customHeight="1" x14ac:dyDescent="0.3"/>
  <cols>
    <col min="1" max="1" width="27.88671875" style="70" customWidth="1"/>
    <col min="2" max="3" width="11.44140625" style="65"/>
    <col min="4" max="4" width="10.5546875" style="65" customWidth="1"/>
    <col min="5" max="5" width="14.6640625" style="65" customWidth="1"/>
    <col min="6" max="6" width="29.6640625" style="65" customWidth="1"/>
    <col min="7" max="16384" width="11.44140625" style="65"/>
  </cols>
  <sheetData>
    <row r="1" spans="1:5" ht="24.9" customHeight="1" x14ac:dyDescent="0.3">
      <c r="A1" s="165" t="s">
        <v>18219</v>
      </c>
    </row>
    <row r="3" spans="1:5" ht="24.9" customHeight="1" x14ac:dyDescent="0.3">
      <c r="A3" s="62" t="s">
        <v>7225</v>
      </c>
      <c r="B3" s="63" t="s">
        <v>7227</v>
      </c>
      <c r="C3" s="63" t="s">
        <v>7226</v>
      </c>
      <c r="D3" s="63" t="s">
        <v>18016</v>
      </c>
      <c r="E3" s="64" t="s">
        <v>18015</v>
      </c>
    </row>
    <row r="4" spans="1:5" ht="24.9" customHeight="1" x14ac:dyDescent="0.3">
      <c r="A4" s="71" t="s">
        <v>7228</v>
      </c>
      <c r="B4" s="66">
        <v>651</v>
      </c>
      <c r="C4" s="66">
        <v>288</v>
      </c>
      <c r="D4" s="66" t="s">
        <v>7240</v>
      </c>
      <c r="E4" s="67">
        <v>26</v>
      </c>
    </row>
    <row r="5" spans="1:5" ht="24.9" customHeight="1" x14ac:dyDescent="0.3">
      <c r="A5" s="71" t="s">
        <v>7229</v>
      </c>
      <c r="B5" s="66">
        <v>1732</v>
      </c>
      <c r="C5" s="66">
        <v>686</v>
      </c>
      <c r="D5" s="66" t="s">
        <v>7238</v>
      </c>
      <c r="E5" s="67">
        <v>39</v>
      </c>
    </row>
    <row r="6" spans="1:5" ht="24.9" customHeight="1" x14ac:dyDescent="0.3">
      <c r="A6" s="71" t="s">
        <v>7230</v>
      </c>
      <c r="B6" s="66">
        <v>2580</v>
      </c>
      <c r="C6" s="66">
        <v>670</v>
      </c>
      <c r="D6" s="66" t="s">
        <v>7239</v>
      </c>
      <c r="E6" s="67">
        <v>36</v>
      </c>
    </row>
    <row r="7" spans="1:5" ht="24.9" customHeight="1" x14ac:dyDescent="0.3">
      <c r="A7" s="71" t="s">
        <v>7231</v>
      </c>
      <c r="B7" s="66">
        <v>1931</v>
      </c>
      <c r="C7" s="66">
        <v>642</v>
      </c>
      <c r="D7" s="66" t="s">
        <v>7241</v>
      </c>
      <c r="E7" s="67">
        <v>38</v>
      </c>
    </row>
    <row r="8" spans="1:5" ht="24.9" customHeight="1" x14ac:dyDescent="0.3">
      <c r="A8" s="73" t="s">
        <v>7233</v>
      </c>
      <c r="B8" s="74">
        <v>1520</v>
      </c>
      <c r="C8" s="74">
        <v>612</v>
      </c>
      <c r="D8" s="74" t="s">
        <v>7247</v>
      </c>
      <c r="E8" s="75" t="s">
        <v>7232</v>
      </c>
    </row>
    <row r="9" spans="1:5" ht="24.9" customHeight="1" x14ac:dyDescent="0.3">
      <c r="A9" s="71" t="s">
        <v>7234</v>
      </c>
      <c r="B9" s="66">
        <v>327</v>
      </c>
      <c r="C9" s="66">
        <v>204</v>
      </c>
      <c r="D9" s="66" t="s">
        <v>7242</v>
      </c>
      <c r="E9" s="67">
        <v>25</v>
      </c>
    </row>
    <row r="10" spans="1:5" ht="24.9" customHeight="1" x14ac:dyDescent="0.3">
      <c r="A10" s="71" t="s">
        <v>7235</v>
      </c>
      <c r="B10" s="66">
        <v>65</v>
      </c>
      <c r="C10" s="66">
        <v>48</v>
      </c>
      <c r="D10" s="66" t="s">
        <v>7243</v>
      </c>
      <c r="E10" s="67">
        <v>37</v>
      </c>
    </row>
    <row r="11" spans="1:5" ht="24.9" customHeight="1" x14ac:dyDescent="0.3">
      <c r="A11" s="71" t="s">
        <v>7236</v>
      </c>
      <c r="B11" s="66">
        <v>18</v>
      </c>
      <c r="C11" s="66">
        <v>14</v>
      </c>
      <c r="D11" s="66" t="s">
        <v>7244</v>
      </c>
      <c r="E11" s="67">
        <v>37</v>
      </c>
    </row>
    <row r="12" spans="1:5" ht="24.9" customHeight="1" x14ac:dyDescent="0.3">
      <c r="A12" s="72" t="s">
        <v>7237</v>
      </c>
      <c r="B12" s="68">
        <v>16</v>
      </c>
      <c r="C12" s="68">
        <v>13</v>
      </c>
      <c r="D12" s="68" t="s">
        <v>7245</v>
      </c>
      <c r="E12" s="69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890A-6945-45FC-B3B8-2265C8720156}">
  <dimension ref="A1:F12"/>
  <sheetViews>
    <sheetView zoomScaleNormal="100" workbookViewId="0"/>
  </sheetViews>
  <sheetFormatPr baseColWidth="10" defaultColWidth="11.44140625" defaultRowHeight="24.9" customHeight="1" x14ac:dyDescent="0.3"/>
  <cols>
    <col min="1" max="6" width="20.5546875" style="77" customWidth="1"/>
    <col min="7" max="16384" width="11.44140625" style="1"/>
  </cols>
  <sheetData>
    <row r="1" spans="1:6" ht="24.9" customHeight="1" x14ac:dyDescent="0.3">
      <c r="A1" s="81" t="s">
        <v>18220</v>
      </c>
    </row>
    <row r="2" spans="1:6" ht="24.9" customHeight="1" x14ac:dyDescent="0.3">
      <c r="A2" s="7" t="s">
        <v>7355</v>
      </c>
    </row>
    <row r="3" spans="1:6" ht="24.9" customHeight="1" x14ac:dyDescent="0.3">
      <c r="A3" s="89" t="s">
        <v>7428</v>
      </c>
    </row>
    <row r="5" spans="1:6" ht="32.25" customHeight="1" x14ac:dyDescent="0.3">
      <c r="A5" s="100" t="s">
        <v>18018</v>
      </c>
      <c r="B5" s="101" t="s">
        <v>18022</v>
      </c>
      <c r="C5" s="101" t="s">
        <v>18021</v>
      </c>
      <c r="D5" s="101" t="s">
        <v>18020</v>
      </c>
      <c r="E5" s="101" t="s">
        <v>18019</v>
      </c>
      <c r="F5" s="102" t="s">
        <v>18017</v>
      </c>
    </row>
    <row r="6" spans="1:6" ht="21" customHeight="1" x14ac:dyDescent="0.3">
      <c r="A6" s="113" t="s">
        <v>7346</v>
      </c>
      <c r="B6" s="114" t="s">
        <v>7346</v>
      </c>
      <c r="C6" s="114" t="s">
        <v>7348</v>
      </c>
      <c r="D6" s="114" t="s">
        <v>7354</v>
      </c>
      <c r="E6" s="115" t="s">
        <v>7356</v>
      </c>
      <c r="F6" s="116" t="s">
        <v>7358</v>
      </c>
    </row>
    <row r="7" spans="1:6" ht="21" customHeight="1" x14ac:dyDescent="0.3">
      <c r="A7" s="117"/>
      <c r="B7" s="114" t="s">
        <v>7347</v>
      </c>
      <c r="C7" s="114" t="s">
        <v>7349</v>
      </c>
      <c r="D7" s="115" t="s">
        <v>7363</v>
      </c>
      <c r="E7" s="114" t="s">
        <v>7357</v>
      </c>
      <c r="F7" s="118" t="s">
        <v>7367</v>
      </c>
    </row>
    <row r="8" spans="1:6" ht="21" customHeight="1" x14ac:dyDescent="0.3">
      <c r="A8" s="117"/>
      <c r="B8" s="119"/>
      <c r="C8" s="120" t="s">
        <v>7351</v>
      </c>
      <c r="D8" s="119"/>
      <c r="E8" s="114" t="s">
        <v>7366</v>
      </c>
      <c r="F8" s="112" t="s">
        <v>7364</v>
      </c>
    </row>
    <row r="9" spans="1:6" ht="21" customHeight="1" x14ac:dyDescent="0.3">
      <c r="A9" s="117"/>
      <c r="B9" s="119"/>
      <c r="C9" s="120" t="s">
        <v>7353</v>
      </c>
      <c r="D9" s="119"/>
      <c r="E9" s="115" t="s">
        <v>7368</v>
      </c>
      <c r="F9" s="116" t="s">
        <v>7361</v>
      </c>
    </row>
    <row r="10" spans="1:6" ht="21" customHeight="1" x14ac:dyDescent="0.3">
      <c r="A10" s="117"/>
      <c r="B10" s="119"/>
      <c r="C10" s="114" t="s">
        <v>7350</v>
      </c>
      <c r="D10" s="119"/>
      <c r="E10" s="115" t="s">
        <v>7359</v>
      </c>
      <c r="F10" s="116" t="s">
        <v>7362</v>
      </c>
    </row>
    <row r="11" spans="1:6" ht="21" customHeight="1" x14ac:dyDescent="0.3">
      <c r="A11" s="117"/>
      <c r="B11" s="119"/>
      <c r="C11" s="114" t="s">
        <v>7352</v>
      </c>
      <c r="D11" s="119"/>
      <c r="E11" s="114"/>
      <c r="F11" s="118" t="s">
        <v>7360</v>
      </c>
    </row>
    <row r="12" spans="1:6" ht="21" customHeight="1" x14ac:dyDescent="0.3">
      <c r="A12" s="121"/>
      <c r="B12" s="122"/>
      <c r="C12" s="114" t="s">
        <v>7365</v>
      </c>
      <c r="D12" s="122"/>
      <c r="E12" s="122"/>
      <c r="F12" s="123" t="s">
        <v>7359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C6F0-F7BD-495C-B237-764E10C69E69}">
  <dimension ref="A1:F15"/>
  <sheetViews>
    <sheetView workbookViewId="0"/>
  </sheetViews>
  <sheetFormatPr baseColWidth="10" defaultColWidth="19.109375" defaultRowHeight="14.4" x14ac:dyDescent="0.3"/>
  <cols>
    <col min="1" max="4" width="25.21875" customWidth="1"/>
    <col min="5" max="5" width="22.88671875" customWidth="1"/>
  </cols>
  <sheetData>
    <row r="1" spans="1:6" s="1" customFormat="1" ht="24.9" customHeight="1" x14ac:dyDescent="0.3">
      <c r="A1" s="81" t="s">
        <v>18221</v>
      </c>
      <c r="B1" s="77"/>
      <c r="C1" s="77"/>
      <c r="D1" s="77"/>
      <c r="E1" s="77"/>
      <c r="F1" s="77"/>
    </row>
    <row r="2" spans="1:6" s="1" customFormat="1" ht="24.9" customHeight="1" x14ac:dyDescent="0.3">
      <c r="A2" s="7" t="s">
        <v>18036</v>
      </c>
      <c r="B2" s="77"/>
      <c r="C2" s="77"/>
      <c r="D2" s="77"/>
      <c r="E2" s="77"/>
      <c r="F2" s="77"/>
    </row>
    <row r="3" spans="1:6" s="1" customFormat="1" ht="24.9" customHeight="1" x14ac:dyDescent="0.3">
      <c r="A3" s="89"/>
      <c r="B3" s="77"/>
      <c r="C3" s="77"/>
      <c r="D3" s="77"/>
      <c r="E3" s="77"/>
      <c r="F3" s="77"/>
    </row>
    <row r="5" spans="1:6" ht="30.6" x14ac:dyDescent="0.3">
      <c r="A5" s="101" t="s">
        <v>18180</v>
      </c>
      <c r="B5" s="101" t="s">
        <v>18025</v>
      </c>
      <c r="C5" s="101" t="s">
        <v>18024</v>
      </c>
      <c r="D5" s="101" t="s">
        <v>18023</v>
      </c>
      <c r="E5" s="102" t="s">
        <v>18017</v>
      </c>
    </row>
    <row r="6" spans="1:6" ht="15.6" x14ac:dyDescent="0.3">
      <c r="A6" s="112" t="s">
        <v>18037</v>
      </c>
      <c r="B6" s="124" t="s">
        <v>18038</v>
      </c>
      <c r="C6" s="112" t="s">
        <v>18038</v>
      </c>
      <c r="D6" s="112" t="s">
        <v>18038</v>
      </c>
      <c r="E6" s="111" t="s">
        <v>18026</v>
      </c>
    </row>
    <row r="7" spans="1:6" ht="15.6" x14ac:dyDescent="0.3">
      <c r="A7" s="112" t="s">
        <v>18039</v>
      </c>
      <c r="B7" s="125" t="s">
        <v>18043</v>
      </c>
      <c r="C7" s="112" t="s">
        <v>18037</v>
      </c>
      <c r="D7" s="112" t="s">
        <v>18037</v>
      </c>
      <c r="E7" s="112" t="s">
        <v>18027</v>
      </c>
    </row>
    <row r="8" spans="1:6" ht="15.6" x14ac:dyDescent="0.3">
      <c r="A8" s="112" t="s">
        <v>18041</v>
      </c>
      <c r="B8" s="125" t="s">
        <v>18044</v>
      </c>
      <c r="C8" s="112" t="s">
        <v>18040</v>
      </c>
      <c r="D8" s="112" t="s">
        <v>18040</v>
      </c>
      <c r="E8" s="112" t="s">
        <v>18028</v>
      </c>
    </row>
    <row r="9" spans="1:6" ht="15.6" x14ac:dyDescent="0.3">
      <c r="A9" s="112" t="s">
        <v>18042</v>
      </c>
      <c r="B9" s="124" t="s">
        <v>18039</v>
      </c>
      <c r="C9" s="112" t="s">
        <v>18039</v>
      </c>
      <c r="D9" s="112" t="s">
        <v>18039</v>
      </c>
      <c r="E9" s="112" t="s">
        <v>18029</v>
      </c>
    </row>
    <row r="10" spans="1:6" ht="15.6" x14ac:dyDescent="0.3">
      <c r="A10" s="79"/>
      <c r="B10" s="78"/>
      <c r="C10" s="124" t="s">
        <v>18041</v>
      </c>
      <c r="D10" s="108"/>
      <c r="E10" s="112" t="s">
        <v>18030</v>
      </c>
    </row>
    <row r="11" spans="1:6" ht="15.6" x14ac:dyDescent="0.3">
      <c r="A11" s="79"/>
      <c r="B11" s="78"/>
      <c r="C11" s="125" t="s">
        <v>18042</v>
      </c>
      <c r="D11" s="108"/>
      <c r="E11" s="112" t="s">
        <v>18031</v>
      </c>
    </row>
    <row r="12" spans="1:6" ht="15.6" x14ac:dyDescent="0.3">
      <c r="A12" s="80"/>
      <c r="B12" s="78"/>
      <c r="C12" s="109"/>
      <c r="D12" s="78"/>
      <c r="E12" s="111" t="s">
        <v>18032</v>
      </c>
    </row>
    <row r="13" spans="1:6" ht="15.6" x14ac:dyDescent="0.3">
      <c r="A13" s="79"/>
      <c r="B13" s="78"/>
      <c r="C13" s="79"/>
      <c r="D13" s="78"/>
      <c r="E13" s="111" t="s">
        <v>18033</v>
      </c>
    </row>
    <row r="14" spans="1:6" ht="15.6" x14ac:dyDescent="0.3">
      <c r="A14" s="79"/>
      <c r="B14" s="78"/>
      <c r="C14" s="79"/>
      <c r="D14" s="78"/>
      <c r="E14" s="112" t="s">
        <v>18035</v>
      </c>
    </row>
    <row r="15" spans="1:6" ht="15.6" x14ac:dyDescent="0.3">
      <c r="A15" s="79"/>
      <c r="B15" s="78"/>
      <c r="C15" s="79"/>
      <c r="D15" s="107"/>
      <c r="E15" s="111" t="s">
        <v>18034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B04C-A143-4FC6-8E02-9EE469A88C3E}">
  <dimension ref="A1:D68"/>
  <sheetViews>
    <sheetView workbookViewId="0"/>
  </sheetViews>
  <sheetFormatPr baseColWidth="10" defaultRowHeight="15" customHeight="1" x14ac:dyDescent="0.3"/>
  <cols>
    <col min="1" max="1" width="22" style="139" customWidth="1"/>
    <col min="2" max="2" width="11.5546875" style="139" customWidth="1"/>
    <col min="3" max="3" width="64.5546875" style="139" customWidth="1"/>
    <col min="4" max="4" width="14.5546875" style="139" customWidth="1"/>
  </cols>
  <sheetData>
    <row r="1" spans="1:4" ht="15" customHeight="1" x14ac:dyDescent="0.3">
      <c r="A1" s="139" t="s">
        <v>18222</v>
      </c>
    </row>
    <row r="4" spans="1:4" ht="34.200000000000003" customHeight="1" x14ac:dyDescent="0.3">
      <c r="A4" s="134" t="s">
        <v>18187</v>
      </c>
      <c r="B4" s="134" t="s">
        <v>18186</v>
      </c>
      <c r="C4" s="135" t="s">
        <v>18188</v>
      </c>
      <c r="D4" s="135" t="s">
        <v>18189</v>
      </c>
    </row>
    <row r="5" spans="1:4" ht="15" customHeight="1" x14ac:dyDescent="0.3">
      <c r="A5" s="136" t="s">
        <v>4981</v>
      </c>
      <c r="B5" s="137" t="s">
        <v>13</v>
      </c>
      <c r="C5" s="140" t="s">
        <v>1471</v>
      </c>
      <c r="D5" s="138" t="s">
        <v>4980</v>
      </c>
    </row>
    <row r="6" spans="1:4" ht="15" customHeight="1" x14ac:dyDescent="0.3">
      <c r="A6" s="136" t="s">
        <v>6856</v>
      </c>
      <c r="B6" s="137" t="s">
        <v>13</v>
      </c>
      <c r="C6" s="141" t="s">
        <v>6848</v>
      </c>
      <c r="D6" s="137" t="s">
        <v>6844</v>
      </c>
    </row>
    <row r="7" spans="1:4" ht="15" customHeight="1" x14ac:dyDescent="0.3">
      <c r="A7" s="136" t="s">
        <v>6189</v>
      </c>
      <c r="B7" s="137" t="s">
        <v>13</v>
      </c>
      <c r="C7" s="141" t="s">
        <v>6180</v>
      </c>
      <c r="D7" s="137" t="s">
        <v>6176</v>
      </c>
    </row>
    <row r="8" spans="1:4" ht="15" customHeight="1" x14ac:dyDescent="0.3">
      <c r="A8" s="136" t="s">
        <v>3403</v>
      </c>
      <c r="B8" s="137" t="s">
        <v>13</v>
      </c>
      <c r="C8" s="141" t="s">
        <v>3361</v>
      </c>
      <c r="D8" s="137" t="s">
        <v>3369</v>
      </c>
    </row>
    <row r="9" spans="1:4" ht="15" customHeight="1" x14ac:dyDescent="0.3">
      <c r="A9" s="136" t="s">
        <v>1298</v>
      </c>
      <c r="B9" s="137" t="s">
        <v>7330</v>
      </c>
      <c r="C9" s="141" t="s">
        <v>1286</v>
      </c>
      <c r="D9" s="137" t="s">
        <v>1282</v>
      </c>
    </row>
    <row r="10" spans="1:4" ht="15" customHeight="1" x14ac:dyDescent="0.3">
      <c r="A10" s="136" t="s">
        <v>5334</v>
      </c>
      <c r="B10" s="137" t="s">
        <v>13</v>
      </c>
      <c r="C10" s="141" t="s">
        <v>5325</v>
      </c>
      <c r="D10" s="137" t="s">
        <v>5321</v>
      </c>
    </row>
    <row r="11" spans="1:4" ht="15" customHeight="1" x14ac:dyDescent="0.3">
      <c r="A11" s="136" t="s">
        <v>4015</v>
      </c>
      <c r="B11" s="137" t="s">
        <v>7330</v>
      </c>
      <c r="C11" s="141" t="s">
        <v>4008</v>
      </c>
      <c r="D11" s="137" t="s">
        <v>4005</v>
      </c>
    </row>
    <row r="12" spans="1:4" ht="15" customHeight="1" x14ac:dyDescent="0.3">
      <c r="A12" s="136" t="s">
        <v>3533</v>
      </c>
      <c r="B12" s="137" t="s">
        <v>7330</v>
      </c>
      <c r="C12" s="141" t="s">
        <v>3529</v>
      </c>
      <c r="D12" s="137" t="s">
        <v>3525</v>
      </c>
    </row>
    <row r="13" spans="1:4" ht="15" customHeight="1" x14ac:dyDescent="0.3">
      <c r="A13" s="136" t="s">
        <v>3507</v>
      </c>
      <c r="B13" s="137" t="s">
        <v>13</v>
      </c>
      <c r="C13" s="141" t="s">
        <v>3505</v>
      </c>
      <c r="D13" s="137" t="s">
        <v>3501</v>
      </c>
    </row>
    <row r="14" spans="1:4" ht="15" customHeight="1" x14ac:dyDescent="0.3">
      <c r="A14" s="136" t="s">
        <v>1048</v>
      </c>
      <c r="B14" s="137" t="s">
        <v>13</v>
      </c>
      <c r="C14" s="141" t="s">
        <v>1023</v>
      </c>
      <c r="D14" s="137" t="s">
        <v>1019</v>
      </c>
    </row>
    <row r="15" spans="1:4" ht="15" customHeight="1" x14ac:dyDescent="0.3">
      <c r="A15" s="136" t="s">
        <v>3846</v>
      </c>
      <c r="B15" s="137" t="s">
        <v>13</v>
      </c>
      <c r="C15" s="141" t="s">
        <v>1471</v>
      </c>
      <c r="D15" s="137" t="s">
        <v>3842</v>
      </c>
    </row>
    <row r="16" spans="1:4" ht="15" customHeight="1" x14ac:dyDescent="0.3">
      <c r="A16" s="136" t="s">
        <v>5919</v>
      </c>
      <c r="B16" s="137"/>
      <c r="C16" s="141" t="s">
        <v>110</v>
      </c>
      <c r="D16" s="137" t="s">
        <v>5902</v>
      </c>
    </row>
    <row r="17" spans="1:4" ht="15" customHeight="1" x14ac:dyDescent="0.3">
      <c r="A17" s="136" t="s">
        <v>3087</v>
      </c>
      <c r="B17" s="137" t="s">
        <v>13</v>
      </c>
      <c r="C17" s="141" t="s">
        <v>3074</v>
      </c>
      <c r="D17" s="137" t="s">
        <v>3070</v>
      </c>
    </row>
    <row r="18" spans="1:4" ht="15" customHeight="1" x14ac:dyDescent="0.3">
      <c r="A18" s="136" t="s">
        <v>2059</v>
      </c>
      <c r="B18" s="137" t="s">
        <v>13</v>
      </c>
      <c r="C18" s="141" t="s">
        <v>2046</v>
      </c>
      <c r="D18" s="137" t="s">
        <v>2042</v>
      </c>
    </row>
    <row r="19" spans="1:4" ht="15" customHeight="1" x14ac:dyDescent="0.3">
      <c r="A19" s="136" t="s">
        <v>6771</v>
      </c>
      <c r="B19" s="137" t="s">
        <v>7330</v>
      </c>
      <c r="C19" s="141" t="s">
        <v>1403</v>
      </c>
      <c r="D19" s="137" t="s">
        <v>6764</v>
      </c>
    </row>
    <row r="20" spans="1:4" ht="15" customHeight="1" x14ac:dyDescent="0.3">
      <c r="A20" s="136" t="s">
        <v>5917</v>
      </c>
      <c r="B20" s="137" t="s">
        <v>13</v>
      </c>
      <c r="C20" s="141" t="s">
        <v>110</v>
      </c>
      <c r="D20" s="137" t="s">
        <v>5902</v>
      </c>
    </row>
    <row r="21" spans="1:4" ht="15" customHeight="1" x14ac:dyDescent="0.3">
      <c r="A21" s="136" t="s">
        <v>4258</v>
      </c>
      <c r="B21" s="137" t="s">
        <v>13</v>
      </c>
      <c r="C21" s="141" t="s">
        <v>3581</v>
      </c>
      <c r="D21" s="137" t="s">
        <v>4241</v>
      </c>
    </row>
    <row r="22" spans="1:4" ht="15" customHeight="1" x14ac:dyDescent="0.3">
      <c r="A22" s="136" t="s">
        <v>803</v>
      </c>
      <c r="B22" s="137" t="s">
        <v>13</v>
      </c>
      <c r="C22" s="141" t="s">
        <v>797</v>
      </c>
      <c r="D22" s="137" t="s">
        <v>793</v>
      </c>
    </row>
    <row r="23" spans="1:4" ht="15" customHeight="1" x14ac:dyDescent="0.3">
      <c r="A23" s="136" t="s">
        <v>5192</v>
      </c>
      <c r="B23" s="137" t="s">
        <v>7330</v>
      </c>
      <c r="C23" s="141" t="s">
        <v>5184</v>
      </c>
      <c r="D23" s="137" t="s">
        <v>5180</v>
      </c>
    </row>
    <row r="24" spans="1:4" ht="15" customHeight="1" x14ac:dyDescent="0.3">
      <c r="A24" s="136" t="s">
        <v>1126</v>
      </c>
      <c r="B24" s="137" t="s">
        <v>7330</v>
      </c>
      <c r="C24" s="141" t="s">
        <v>1103</v>
      </c>
      <c r="D24" s="137" t="s">
        <v>1099</v>
      </c>
    </row>
    <row r="25" spans="1:4" ht="15" customHeight="1" x14ac:dyDescent="0.3">
      <c r="A25" s="136" t="s">
        <v>5290</v>
      </c>
      <c r="B25" s="137" t="s">
        <v>7330</v>
      </c>
      <c r="C25" s="141" t="s">
        <v>5274</v>
      </c>
      <c r="D25" s="137" t="s">
        <v>5270</v>
      </c>
    </row>
    <row r="26" spans="1:4" ht="15" customHeight="1" x14ac:dyDescent="0.3">
      <c r="A26" s="136" t="s">
        <v>6183</v>
      </c>
      <c r="B26" s="137" t="s">
        <v>13</v>
      </c>
      <c r="C26" s="141" t="s">
        <v>6180</v>
      </c>
      <c r="D26" s="137" t="s">
        <v>6176</v>
      </c>
    </row>
    <row r="27" spans="1:4" ht="15" customHeight="1" x14ac:dyDescent="0.3">
      <c r="A27" s="136" t="s">
        <v>225</v>
      </c>
      <c r="B27" s="137" t="s">
        <v>7330</v>
      </c>
      <c r="C27" s="141" t="s">
        <v>216</v>
      </c>
      <c r="D27" s="137" t="s">
        <v>212</v>
      </c>
    </row>
    <row r="28" spans="1:4" ht="15" customHeight="1" x14ac:dyDescent="0.3">
      <c r="A28" s="136" t="s">
        <v>4256</v>
      </c>
      <c r="B28" s="137" t="s">
        <v>13</v>
      </c>
      <c r="C28" s="141" t="s">
        <v>3581</v>
      </c>
      <c r="D28" s="137" t="s">
        <v>4241</v>
      </c>
    </row>
    <row r="29" spans="1:4" ht="15" customHeight="1" x14ac:dyDescent="0.3">
      <c r="A29" s="136" t="s">
        <v>3390</v>
      </c>
      <c r="B29" s="137" t="s">
        <v>7330</v>
      </c>
      <c r="C29" s="141" t="s">
        <v>3361</v>
      </c>
      <c r="D29" s="137" t="s">
        <v>3369</v>
      </c>
    </row>
    <row r="30" spans="1:4" ht="15" customHeight="1" x14ac:dyDescent="0.3">
      <c r="A30" s="136" t="s">
        <v>4668</v>
      </c>
      <c r="B30" s="137" t="s">
        <v>13</v>
      </c>
      <c r="C30" s="141" t="s">
        <v>4649</v>
      </c>
      <c r="D30" s="137" t="s">
        <v>4645</v>
      </c>
    </row>
    <row r="31" spans="1:4" ht="15" customHeight="1" x14ac:dyDescent="0.3">
      <c r="A31" s="136" t="s">
        <v>3337</v>
      </c>
      <c r="B31" s="137" t="s">
        <v>13</v>
      </c>
      <c r="C31" s="141" t="s">
        <v>3331</v>
      </c>
      <c r="D31" s="137" t="s">
        <v>3327</v>
      </c>
    </row>
    <row r="32" spans="1:4" ht="15" customHeight="1" x14ac:dyDescent="0.3">
      <c r="A32" s="136" t="s">
        <v>5921</v>
      </c>
      <c r="B32" s="137"/>
      <c r="C32" s="141" t="s">
        <v>110</v>
      </c>
      <c r="D32" s="137" t="s">
        <v>5902</v>
      </c>
    </row>
    <row r="33" spans="1:4" ht="15" customHeight="1" x14ac:dyDescent="0.3">
      <c r="A33" s="136" t="s">
        <v>903</v>
      </c>
      <c r="B33" s="137" t="s">
        <v>7330</v>
      </c>
      <c r="C33" s="141" t="s">
        <v>110</v>
      </c>
      <c r="D33" s="137" t="s">
        <v>874</v>
      </c>
    </row>
    <row r="34" spans="1:4" ht="15" customHeight="1" x14ac:dyDescent="0.3">
      <c r="A34" s="136" t="s">
        <v>2144</v>
      </c>
      <c r="B34" s="137" t="s">
        <v>13</v>
      </c>
      <c r="C34" s="141" t="s">
        <v>2133</v>
      </c>
      <c r="D34" s="137" t="s">
        <v>2129</v>
      </c>
    </row>
    <row r="35" spans="1:4" ht="15" customHeight="1" x14ac:dyDescent="0.3">
      <c r="A35" s="136" t="s">
        <v>1093</v>
      </c>
      <c r="B35" s="137" t="s">
        <v>7330</v>
      </c>
      <c r="C35" s="141" t="s">
        <v>1091</v>
      </c>
      <c r="D35" s="137" t="s">
        <v>1087</v>
      </c>
    </row>
    <row r="36" spans="1:4" ht="15" customHeight="1" x14ac:dyDescent="0.3">
      <c r="A36" s="136" t="s">
        <v>1749</v>
      </c>
      <c r="B36" s="137" t="s">
        <v>13</v>
      </c>
      <c r="C36" s="141" t="s">
        <v>1743</v>
      </c>
      <c r="D36" s="137" t="s">
        <v>1739</v>
      </c>
    </row>
    <row r="37" spans="1:4" ht="15" customHeight="1" x14ac:dyDescent="0.3">
      <c r="A37" s="136" t="s">
        <v>2659</v>
      </c>
      <c r="B37" s="137" t="s">
        <v>13</v>
      </c>
      <c r="C37" s="141" t="s">
        <v>2655</v>
      </c>
      <c r="D37" s="137" t="s">
        <v>2651</v>
      </c>
    </row>
    <row r="38" spans="1:4" ht="15" customHeight="1" x14ac:dyDescent="0.3">
      <c r="A38" s="136" t="s">
        <v>801</v>
      </c>
      <c r="B38" s="137" t="s">
        <v>13</v>
      </c>
      <c r="C38" s="141" t="s">
        <v>797</v>
      </c>
      <c r="D38" s="137" t="s">
        <v>793</v>
      </c>
    </row>
    <row r="39" spans="1:4" ht="15" customHeight="1" x14ac:dyDescent="0.3">
      <c r="A39" s="136" t="s">
        <v>6678</v>
      </c>
      <c r="B39" s="137" t="s">
        <v>13</v>
      </c>
      <c r="C39" s="141" t="s">
        <v>6680</v>
      </c>
      <c r="D39" s="137" t="s">
        <v>6677</v>
      </c>
    </row>
    <row r="40" spans="1:4" ht="15" customHeight="1" x14ac:dyDescent="0.3">
      <c r="A40" s="136" t="s">
        <v>4187</v>
      </c>
      <c r="B40" s="137" t="s">
        <v>7330</v>
      </c>
      <c r="C40" s="141" t="s">
        <v>4163</v>
      </c>
      <c r="D40" s="137" t="s">
        <v>4159</v>
      </c>
    </row>
    <row r="41" spans="1:4" ht="15" customHeight="1" x14ac:dyDescent="0.3">
      <c r="A41" s="136" t="s">
        <v>2399</v>
      </c>
      <c r="B41" s="137" t="s">
        <v>7330</v>
      </c>
      <c r="C41" s="141" t="s">
        <v>2387</v>
      </c>
      <c r="D41" s="137" t="s">
        <v>2383</v>
      </c>
    </row>
    <row r="42" spans="1:4" ht="15" customHeight="1" x14ac:dyDescent="0.3">
      <c r="A42" s="136" t="s">
        <v>6255</v>
      </c>
      <c r="B42" s="137" t="s">
        <v>13</v>
      </c>
      <c r="C42" s="141" t="s">
        <v>6252</v>
      </c>
      <c r="D42" s="137" t="s">
        <v>6248</v>
      </c>
    </row>
    <row r="43" spans="1:4" ht="15" customHeight="1" x14ac:dyDescent="0.3">
      <c r="A43" s="136" t="s">
        <v>1438</v>
      </c>
      <c r="B43" s="137" t="s">
        <v>7330</v>
      </c>
      <c r="C43" s="141" t="s">
        <v>1431</v>
      </c>
      <c r="D43" s="137" t="s">
        <v>1427</v>
      </c>
    </row>
    <row r="44" spans="1:4" ht="15" customHeight="1" x14ac:dyDescent="0.3">
      <c r="A44" s="136" t="s">
        <v>2053</v>
      </c>
      <c r="B44" s="137" t="s">
        <v>7330</v>
      </c>
      <c r="C44" s="141" t="s">
        <v>2046</v>
      </c>
      <c r="D44" s="137" t="s">
        <v>2042</v>
      </c>
    </row>
    <row r="45" spans="1:4" ht="15" customHeight="1" x14ac:dyDescent="0.3">
      <c r="A45" s="136" t="s">
        <v>3876</v>
      </c>
      <c r="B45" s="137" t="s">
        <v>13</v>
      </c>
      <c r="C45" s="141" t="s">
        <v>3874</v>
      </c>
      <c r="D45" s="137" t="s">
        <v>3870</v>
      </c>
    </row>
    <row r="46" spans="1:4" ht="15" customHeight="1" x14ac:dyDescent="0.3">
      <c r="A46" s="136" t="s">
        <v>2264</v>
      </c>
      <c r="B46" s="137" t="s">
        <v>13</v>
      </c>
      <c r="C46" s="141" t="s">
        <v>2256</v>
      </c>
      <c r="D46" s="137" t="s">
        <v>2253</v>
      </c>
    </row>
    <row r="47" spans="1:4" ht="15" customHeight="1" x14ac:dyDescent="0.3">
      <c r="A47" s="136" t="s">
        <v>5913</v>
      </c>
      <c r="B47" s="137" t="s">
        <v>7330</v>
      </c>
      <c r="C47" s="141" t="s">
        <v>110</v>
      </c>
      <c r="D47" s="137" t="s">
        <v>5902</v>
      </c>
    </row>
    <row r="48" spans="1:4" ht="15" customHeight="1" x14ac:dyDescent="0.3">
      <c r="A48" s="136" t="s">
        <v>5286</v>
      </c>
      <c r="B48" s="137" t="s">
        <v>7330</v>
      </c>
      <c r="C48" s="141" t="s">
        <v>5274</v>
      </c>
      <c r="D48" s="137" t="s">
        <v>5270</v>
      </c>
    </row>
    <row r="49" spans="1:4" ht="15" customHeight="1" x14ac:dyDescent="0.3">
      <c r="A49" s="136" t="s">
        <v>5760</v>
      </c>
      <c r="B49" s="137" t="s">
        <v>13</v>
      </c>
      <c r="C49" s="141" t="s">
        <v>3529</v>
      </c>
      <c r="D49" s="137" t="s">
        <v>5755</v>
      </c>
    </row>
    <row r="50" spans="1:4" ht="15" customHeight="1" x14ac:dyDescent="0.3">
      <c r="A50" s="136" t="s">
        <v>1136</v>
      </c>
      <c r="B50" s="137" t="s">
        <v>13</v>
      </c>
      <c r="C50" s="141" t="s">
        <v>1103</v>
      </c>
      <c r="D50" s="137" t="s">
        <v>1099</v>
      </c>
    </row>
    <row r="51" spans="1:4" ht="15" customHeight="1" x14ac:dyDescent="0.3">
      <c r="A51" s="136" t="s">
        <v>6243</v>
      </c>
      <c r="B51" s="137" t="s">
        <v>7330</v>
      </c>
      <c r="C51" s="141" t="s">
        <v>6245</v>
      </c>
      <c r="D51" s="137" t="s">
        <v>6241</v>
      </c>
    </row>
    <row r="52" spans="1:4" ht="15" customHeight="1" x14ac:dyDescent="0.3">
      <c r="A52" s="136" t="s">
        <v>2878</v>
      </c>
      <c r="B52" s="137" t="s">
        <v>13</v>
      </c>
      <c r="C52" s="141" t="s">
        <v>2873</v>
      </c>
      <c r="D52" s="137" t="s">
        <v>2869</v>
      </c>
    </row>
    <row r="53" spans="1:4" ht="15" customHeight="1" x14ac:dyDescent="0.3">
      <c r="A53" s="136" t="s">
        <v>1436</v>
      </c>
      <c r="B53" s="137" t="s">
        <v>7330</v>
      </c>
      <c r="C53" s="141" t="s">
        <v>1431</v>
      </c>
      <c r="D53" s="137" t="s">
        <v>1427</v>
      </c>
    </row>
    <row r="54" spans="1:4" ht="15" customHeight="1" x14ac:dyDescent="0.3">
      <c r="A54" s="136" t="s">
        <v>4966</v>
      </c>
      <c r="B54" s="137" t="s">
        <v>13</v>
      </c>
      <c r="C54" s="141" t="s">
        <v>4964</v>
      </c>
      <c r="D54" s="137" t="s">
        <v>4960</v>
      </c>
    </row>
    <row r="55" spans="1:4" ht="15" customHeight="1" x14ac:dyDescent="0.3">
      <c r="A55" s="136" t="s">
        <v>2405</v>
      </c>
      <c r="B55" s="137" t="s">
        <v>13</v>
      </c>
      <c r="C55" s="141" t="s">
        <v>2387</v>
      </c>
      <c r="D55" s="137" t="s">
        <v>2383</v>
      </c>
    </row>
    <row r="56" spans="1:4" ht="15" customHeight="1" x14ac:dyDescent="0.3">
      <c r="A56" s="136" t="s">
        <v>2959</v>
      </c>
      <c r="B56" s="137" t="s">
        <v>13</v>
      </c>
      <c r="C56" s="141" t="s">
        <v>2600</v>
      </c>
      <c r="D56" s="137" t="s">
        <v>2949</v>
      </c>
    </row>
    <row r="57" spans="1:4" ht="15" customHeight="1" x14ac:dyDescent="0.3">
      <c r="A57" s="136" t="s">
        <v>2347</v>
      </c>
      <c r="B57" s="137" t="s">
        <v>13</v>
      </c>
      <c r="C57" s="141" t="s">
        <v>2344</v>
      </c>
      <c r="D57" s="137" t="s">
        <v>2340</v>
      </c>
    </row>
    <row r="58" spans="1:4" ht="15" customHeight="1" x14ac:dyDescent="0.3">
      <c r="A58" s="136" t="s">
        <v>3085</v>
      </c>
      <c r="B58" s="137" t="s">
        <v>13</v>
      </c>
      <c r="C58" s="141" t="s">
        <v>3074</v>
      </c>
      <c r="D58" s="137" t="s">
        <v>3070</v>
      </c>
    </row>
    <row r="59" spans="1:4" ht="15" customHeight="1" x14ac:dyDescent="0.3">
      <c r="A59" s="136" t="s">
        <v>5300</v>
      </c>
      <c r="B59" s="137" t="s">
        <v>13</v>
      </c>
      <c r="C59" s="141" t="s">
        <v>5274</v>
      </c>
      <c r="D59" s="137" t="s">
        <v>5270</v>
      </c>
    </row>
    <row r="60" spans="1:4" ht="15" customHeight="1" x14ac:dyDescent="0.3">
      <c r="A60" s="136" t="s">
        <v>3316</v>
      </c>
      <c r="B60" s="137" t="s">
        <v>13</v>
      </c>
      <c r="C60" s="141" t="s">
        <v>3318</v>
      </c>
      <c r="D60" s="137" t="s">
        <v>3314</v>
      </c>
    </row>
    <row r="61" spans="1:4" ht="15" customHeight="1" x14ac:dyDescent="0.3">
      <c r="A61" s="136" t="s">
        <v>5907</v>
      </c>
      <c r="B61" s="137" t="s">
        <v>13</v>
      </c>
      <c r="C61" s="141" t="s">
        <v>110</v>
      </c>
      <c r="D61" s="137" t="s">
        <v>5902</v>
      </c>
    </row>
    <row r="62" spans="1:4" ht="15" customHeight="1" x14ac:dyDescent="0.3">
      <c r="A62" s="136" t="s">
        <v>5337</v>
      </c>
      <c r="B62" s="137" t="s">
        <v>13</v>
      </c>
      <c r="C62" s="141" t="s">
        <v>3038</v>
      </c>
      <c r="D62" s="137" t="s">
        <v>5336</v>
      </c>
    </row>
    <row r="63" spans="1:4" ht="15" customHeight="1" x14ac:dyDescent="0.3">
      <c r="A63" s="136" t="s">
        <v>3079</v>
      </c>
      <c r="B63" s="137" t="s">
        <v>7330</v>
      </c>
      <c r="C63" s="141" t="s">
        <v>3074</v>
      </c>
      <c r="D63" s="137" t="s">
        <v>3070</v>
      </c>
    </row>
    <row r="64" spans="1:4" ht="15" customHeight="1" x14ac:dyDescent="0.3">
      <c r="A64" s="136" t="s">
        <v>1134</v>
      </c>
      <c r="B64" s="137" t="s">
        <v>13</v>
      </c>
      <c r="C64" s="141" t="s">
        <v>1103</v>
      </c>
      <c r="D64" s="137" t="s">
        <v>1099</v>
      </c>
    </row>
    <row r="65" spans="1:4" ht="15" customHeight="1" x14ac:dyDescent="0.3">
      <c r="A65" s="136" t="s">
        <v>2957</v>
      </c>
      <c r="B65" s="137" t="s">
        <v>13</v>
      </c>
      <c r="C65" s="141" t="s">
        <v>2600</v>
      </c>
      <c r="D65" s="137" t="s">
        <v>2949</v>
      </c>
    </row>
    <row r="66" spans="1:4" ht="15" customHeight="1" x14ac:dyDescent="0.3">
      <c r="A66" s="136" t="s">
        <v>4589</v>
      </c>
      <c r="B66" s="137" t="s">
        <v>7330</v>
      </c>
      <c r="C66" s="141" t="s">
        <v>4579</v>
      </c>
      <c r="D66" s="137" t="s">
        <v>4575</v>
      </c>
    </row>
    <row r="67" spans="1:4" ht="15" customHeight="1" x14ac:dyDescent="0.3">
      <c r="A67" s="136" t="s">
        <v>196</v>
      </c>
      <c r="B67" s="137" t="s">
        <v>7330</v>
      </c>
      <c r="C67" s="141" t="s">
        <v>192</v>
      </c>
      <c r="D67" s="137" t="s">
        <v>189</v>
      </c>
    </row>
    <row r="68" spans="1:4" ht="15" customHeight="1" x14ac:dyDescent="0.3">
      <c r="A68" s="136" t="s">
        <v>4316</v>
      </c>
      <c r="B68" s="137" t="s">
        <v>7330</v>
      </c>
      <c r="C68" s="141" t="s">
        <v>4311</v>
      </c>
      <c r="D68" s="137" t="s">
        <v>4307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B8A3-EAB8-48BF-9900-BF503102B8F5}">
  <dimension ref="A1:EH57"/>
  <sheetViews>
    <sheetView zoomScale="80" zoomScaleNormal="80" workbookViewId="0">
      <selection sqref="A1:A3"/>
    </sheetView>
  </sheetViews>
  <sheetFormatPr baseColWidth="10" defaultColWidth="24.88671875" defaultRowHeight="14.4" x14ac:dyDescent="0.3"/>
  <cols>
    <col min="1" max="1" width="24.88671875" style="144"/>
    <col min="2" max="16384" width="24.88671875" style="110"/>
  </cols>
  <sheetData>
    <row r="1" spans="1:138" x14ac:dyDescent="0.3">
      <c r="A1" s="144" t="s">
        <v>18223</v>
      </c>
    </row>
    <row r="2" spans="1:138" x14ac:dyDescent="0.3">
      <c r="A2" s="144" t="s">
        <v>18183</v>
      </c>
    </row>
    <row r="3" spans="1:138" ht="16.2" x14ac:dyDescent="0.3">
      <c r="A3" s="144" t="s">
        <v>18185</v>
      </c>
    </row>
    <row r="6" spans="1:138" x14ac:dyDescent="0.3">
      <c r="A6" s="144" t="s">
        <v>18181</v>
      </c>
    </row>
    <row r="7" spans="1:138" s="126" customFormat="1" ht="16.2" customHeight="1" x14ac:dyDescent="0.3">
      <c r="A7" s="145" t="s">
        <v>18045</v>
      </c>
      <c r="B7" s="126" t="s">
        <v>18046</v>
      </c>
      <c r="C7" s="126" t="s">
        <v>6189</v>
      </c>
      <c r="D7" s="126" t="s">
        <v>18047</v>
      </c>
      <c r="E7" s="126" t="s">
        <v>1298</v>
      </c>
      <c r="F7" s="126" t="s">
        <v>18048</v>
      </c>
      <c r="G7" s="126" t="s">
        <v>4013</v>
      </c>
      <c r="H7" s="126" t="s">
        <v>18049</v>
      </c>
      <c r="I7" s="126" t="s">
        <v>3533</v>
      </c>
      <c r="J7" s="126" t="s">
        <v>18050</v>
      </c>
      <c r="K7" s="126" t="s">
        <v>1048</v>
      </c>
      <c r="L7" s="126" t="s">
        <v>18051</v>
      </c>
      <c r="M7" s="126" t="s">
        <v>5919</v>
      </c>
      <c r="N7" s="126" t="s">
        <v>18052</v>
      </c>
      <c r="O7" s="126" t="s">
        <v>5917</v>
      </c>
      <c r="P7" s="126" t="s">
        <v>18053</v>
      </c>
      <c r="Q7" s="126" t="s">
        <v>803</v>
      </c>
      <c r="R7" s="126" t="s">
        <v>18054</v>
      </c>
      <c r="S7" s="126" t="s">
        <v>1126</v>
      </c>
      <c r="T7" s="126" t="s">
        <v>18055</v>
      </c>
      <c r="U7" s="126" t="s">
        <v>5290</v>
      </c>
      <c r="V7" s="126" t="s">
        <v>18056</v>
      </c>
      <c r="W7" s="126" t="s">
        <v>4668</v>
      </c>
      <c r="X7" s="126" t="s">
        <v>18057</v>
      </c>
      <c r="Y7" s="126" t="s">
        <v>903</v>
      </c>
      <c r="Z7" s="126" t="s">
        <v>18058</v>
      </c>
      <c r="AA7" s="126" t="s">
        <v>2659</v>
      </c>
      <c r="AB7" s="126" t="s">
        <v>18059</v>
      </c>
      <c r="AC7" s="126" t="s">
        <v>4187</v>
      </c>
      <c r="AD7" s="126" t="s">
        <v>18060</v>
      </c>
      <c r="AE7" s="126" t="s">
        <v>6255</v>
      </c>
      <c r="AF7" s="126" t="s">
        <v>18061</v>
      </c>
      <c r="AG7" s="126" t="s">
        <v>2053</v>
      </c>
      <c r="AH7" s="126" t="s">
        <v>18062</v>
      </c>
      <c r="AI7" s="126" t="s">
        <v>3876</v>
      </c>
      <c r="AJ7" s="126" t="s">
        <v>18063</v>
      </c>
      <c r="AK7" s="126" t="s">
        <v>5913</v>
      </c>
      <c r="AL7" s="126" t="s">
        <v>18064</v>
      </c>
      <c r="AM7" s="126" t="s">
        <v>5760</v>
      </c>
      <c r="AN7" s="126" t="s">
        <v>18065</v>
      </c>
      <c r="AO7" s="126" t="s">
        <v>2878</v>
      </c>
      <c r="AP7" s="126" t="s">
        <v>18066</v>
      </c>
      <c r="AQ7" s="126" t="s">
        <v>1436</v>
      </c>
      <c r="AR7" s="126" t="s">
        <v>18067</v>
      </c>
      <c r="AS7" s="126" t="s">
        <v>2405</v>
      </c>
      <c r="AT7" s="126" t="s">
        <v>18068</v>
      </c>
      <c r="AU7" s="126" t="s">
        <v>2347</v>
      </c>
      <c r="AV7" s="126" t="s">
        <v>18069</v>
      </c>
      <c r="AW7" s="126" t="s">
        <v>5300</v>
      </c>
      <c r="AX7" s="126" t="s">
        <v>18070</v>
      </c>
      <c r="AY7" s="126" t="s">
        <v>5907</v>
      </c>
      <c r="AZ7" s="126" t="s">
        <v>18071</v>
      </c>
      <c r="BA7" s="126" t="s">
        <v>1134</v>
      </c>
      <c r="BB7" s="126" t="s">
        <v>18072</v>
      </c>
      <c r="BC7" s="126" t="s">
        <v>4589</v>
      </c>
      <c r="BD7" s="126" t="s">
        <v>18073</v>
      </c>
      <c r="BE7" s="126" t="s">
        <v>4316</v>
      </c>
      <c r="BF7" s="126" t="s">
        <v>18074</v>
      </c>
      <c r="BG7" s="126" t="s">
        <v>6856</v>
      </c>
      <c r="BH7" s="126" t="s">
        <v>18075</v>
      </c>
      <c r="BI7" s="126" t="s">
        <v>18076</v>
      </c>
      <c r="BJ7" s="126" t="s">
        <v>18077</v>
      </c>
      <c r="BK7" s="126" t="s">
        <v>18078</v>
      </c>
      <c r="BL7" s="126" t="s">
        <v>18079</v>
      </c>
      <c r="BM7" s="126" t="s">
        <v>3403</v>
      </c>
      <c r="BN7" s="126" t="s">
        <v>18080</v>
      </c>
      <c r="BO7" s="126" t="s">
        <v>5334</v>
      </c>
      <c r="BP7" s="126" t="s">
        <v>18081</v>
      </c>
      <c r="BQ7" s="126" t="s">
        <v>3846</v>
      </c>
      <c r="BR7" s="126" t="s">
        <v>18082</v>
      </c>
      <c r="BS7" s="126" t="s">
        <v>3087</v>
      </c>
      <c r="BT7" s="126" t="s">
        <v>18083</v>
      </c>
      <c r="BU7" s="126" t="s">
        <v>6771</v>
      </c>
      <c r="BV7" s="126" t="s">
        <v>18084</v>
      </c>
      <c r="BW7" s="126" t="s">
        <v>4258</v>
      </c>
      <c r="BX7" s="126" t="s">
        <v>18085</v>
      </c>
      <c r="BY7" s="126" t="s">
        <v>5192</v>
      </c>
      <c r="BZ7" s="126" t="s">
        <v>18086</v>
      </c>
      <c r="CA7" s="126" t="s">
        <v>6183</v>
      </c>
      <c r="CB7" s="126" t="s">
        <v>18087</v>
      </c>
      <c r="CC7" s="126" t="s">
        <v>18088</v>
      </c>
      <c r="CD7" s="126" t="s">
        <v>18089</v>
      </c>
      <c r="CE7" s="126" t="s">
        <v>18090</v>
      </c>
      <c r="CF7" s="126" t="s">
        <v>18091</v>
      </c>
      <c r="CG7" s="126" t="s">
        <v>3390</v>
      </c>
      <c r="CH7" s="126" t="s">
        <v>18092</v>
      </c>
      <c r="CI7" s="126" t="s">
        <v>18093</v>
      </c>
      <c r="CJ7" s="126" t="s">
        <v>18094</v>
      </c>
      <c r="CK7" s="126" t="s">
        <v>3337</v>
      </c>
      <c r="CL7" s="126" t="s">
        <v>18095</v>
      </c>
      <c r="CM7" s="126" t="s">
        <v>5921</v>
      </c>
      <c r="CN7" s="126" t="s">
        <v>18096</v>
      </c>
      <c r="CO7" s="126" t="s">
        <v>1093</v>
      </c>
      <c r="CP7" s="126" t="s">
        <v>18097</v>
      </c>
      <c r="CQ7" s="126" t="s">
        <v>1749</v>
      </c>
      <c r="CR7" s="126" t="s">
        <v>18098</v>
      </c>
      <c r="CS7" s="126" t="s">
        <v>801</v>
      </c>
      <c r="CT7" s="126" t="s">
        <v>18099</v>
      </c>
      <c r="CU7" s="126" t="s">
        <v>6678</v>
      </c>
      <c r="CV7" s="126" t="s">
        <v>18100</v>
      </c>
      <c r="CW7" s="126" t="s">
        <v>2399</v>
      </c>
      <c r="CX7" s="126" t="s">
        <v>18101</v>
      </c>
      <c r="CY7" s="126" t="s">
        <v>1438</v>
      </c>
      <c r="CZ7" s="126" t="s">
        <v>18102</v>
      </c>
      <c r="DA7" s="126" t="s">
        <v>2264</v>
      </c>
      <c r="DB7" s="126" t="s">
        <v>18103</v>
      </c>
      <c r="DC7" s="126" t="s">
        <v>5286</v>
      </c>
      <c r="DD7" s="126" t="s">
        <v>18104</v>
      </c>
      <c r="DE7" s="126" t="s">
        <v>1136</v>
      </c>
      <c r="DF7" s="126" t="s">
        <v>18105</v>
      </c>
      <c r="DG7" s="126" t="s">
        <v>6243</v>
      </c>
      <c r="DH7" s="126" t="s">
        <v>18106</v>
      </c>
      <c r="DI7" s="126" t="s">
        <v>4966</v>
      </c>
      <c r="DJ7" s="126" t="s">
        <v>18107</v>
      </c>
      <c r="DK7" s="126" t="s">
        <v>2959</v>
      </c>
      <c r="DL7" s="126" t="s">
        <v>18108</v>
      </c>
      <c r="DM7" s="126" t="s">
        <v>18109</v>
      </c>
      <c r="DN7" s="126" t="s">
        <v>18110</v>
      </c>
      <c r="DO7" s="126" t="s">
        <v>3085</v>
      </c>
      <c r="DP7" s="126" t="s">
        <v>18111</v>
      </c>
      <c r="DQ7" s="126" t="s">
        <v>3316</v>
      </c>
      <c r="DR7" s="126" t="s">
        <v>18112</v>
      </c>
      <c r="DS7" s="126" t="s">
        <v>5337</v>
      </c>
      <c r="DT7" s="126" t="s">
        <v>18113</v>
      </c>
      <c r="DU7" s="126" t="s">
        <v>3079</v>
      </c>
      <c r="DV7" s="126" t="s">
        <v>18114</v>
      </c>
      <c r="DW7" s="126" t="s">
        <v>2957</v>
      </c>
      <c r="DX7" s="126" t="s">
        <v>18115</v>
      </c>
      <c r="DY7" s="126" t="s">
        <v>196</v>
      </c>
      <c r="DZ7" s="126" t="s">
        <v>18116</v>
      </c>
      <c r="EA7" s="126" t="s">
        <v>2059</v>
      </c>
      <c r="EB7" s="126" t="s">
        <v>18117</v>
      </c>
      <c r="EC7" s="126" t="s">
        <v>225</v>
      </c>
      <c r="ED7" s="126" t="s">
        <v>18118</v>
      </c>
      <c r="EE7" s="126" t="s">
        <v>2144</v>
      </c>
      <c r="EF7" s="126" t="s">
        <v>18119</v>
      </c>
      <c r="EG7" s="126" t="s">
        <v>4981</v>
      </c>
      <c r="EH7" s="143" t="s">
        <v>18120</v>
      </c>
    </row>
    <row r="8" spans="1:138" x14ac:dyDescent="0.3">
      <c r="A8" s="144" t="s">
        <v>18121</v>
      </c>
      <c r="B8" s="110">
        <v>23980655127</v>
      </c>
      <c r="C8" s="110">
        <v>27579396</v>
      </c>
      <c r="D8" s="153">
        <f>Tableau1[[#This Row],[AEDLkIVTR]]/Tableau1[[#This Row],[aire TIC]]</f>
        <v>1.1500684970423578E-3</v>
      </c>
      <c r="E8" s="110">
        <v>164355776</v>
      </c>
      <c r="F8" s="153">
        <f>Tableau1[[#This Row],[AkIFSQVGK]]/Tableau1[[#This Row],[aire TIC]]</f>
        <v>6.8536816500459402E-3</v>
      </c>
      <c r="G8" s="110">
        <v>118737264</v>
      </c>
      <c r="H8" s="153">
        <f>Tableau1[[#This Row],[ALLGDmLAEkAAK]]/Tableau1[[#This Row],[aire TIC]]</f>
        <v>4.9513769899602461E-3</v>
      </c>
      <c r="I8" s="110">
        <v>30552368</v>
      </c>
      <c r="J8" s="153">
        <f>Tableau1[[#This Row],[ANEEIEkK]]/Tableau1[[#This Row],[aire TIC]]</f>
        <v>1.2740422577363559E-3</v>
      </c>
      <c r="K8" s="110">
        <v>6259653</v>
      </c>
      <c r="L8" s="153">
        <f>Tableau1[[#This Row],[ASDVkDTSLR]]/Tableau1[[#This Row],[aire TIC]]</f>
        <v>2.6102927408985625E-4</v>
      </c>
      <c r="M8" s="110">
        <v>174316144</v>
      </c>
      <c r="N8" s="153">
        <f>Tableau1[[#This Row],[AVSADGLkSVE]]/Tableau1[[#This Row],[aire TIC]]</f>
        <v>7.2690317706848697E-3</v>
      </c>
      <c r="O8" s="110">
        <v>363806944</v>
      </c>
      <c r="P8" s="153">
        <f>Tableau1[[#This Row],[DLAIETAkGIK]]/Tableau1[[#This Row],[aire TIC]]</f>
        <v>1.5170850924351397E-2</v>
      </c>
      <c r="Q8" s="154">
        <v>29359728</v>
      </c>
      <c r="R8" s="153">
        <f>Tableau1[[#This Row],[EDLNVPVkDGQVQSDAR]]/Tableau1[[#This Row],[aire TIC]]</f>
        <v>1.2243088374572246E-3</v>
      </c>
      <c r="S8" s="110">
        <v>30331350</v>
      </c>
      <c r="T8" s="153">
        <f>Tableau1[[#This Row],[ETITkDNVEIEGK]]/Tableau1[[#This Row],[aire TIC]]</f>
        <v>1.264825745558957E-3</v>
      </c>
      <c r="U8" s="110">
        <v>118154032</v>
      </c>
      <c r="V8" s="153">
        <f>Tableau1[[#This Row],[EVkFGDSAR]]/Tableau1[[#This Row],[aire TIC]]</f>
        <v>4.9270560530671028E-3</v>
      </c>
      <c r="W8" s="154">
        <v>30016116</v>
      </c>
      <c r="X8" s="153">
        <f>Tableau1[[#This Row],[GIEkAGEADPEK]]/Tableau1[[#This Row],[aire TIC]]</f>
        <v>1.25168039993222E-3</v>
      </c>
      <c r="Y8" s="110">
        <v>35421684</v>
      </c>
      <c r="Z8" s="153">
        <f>Tableau1[[#This Row],[GYTEkQVR]]/Tableau1[[#This Row],[aire TIC]]</f>
        <v>1.4770940915671007E-3</v>
      </c>
      <c r="AA8" s="110">
        <v>46223208</v>
      </c>
      <c r="AB8" s="153">
        <f>Tableau1[[#This Row],[kAIEEAR]]/Tableau1[[#This Row],[aire TIC]]</f>
        <v>1.9275206517588813E-3</v>
      </c>
      <c r="AC8" s="110">
        <v>57433528</v>
      </c>
      <c r="AD8" s="153">
        <f>Tableau1[[#This Row],[LAkNEPEQYK]]/Tableau1[[#This Row],[aire TIC]]</f>
        <v>2.3949941190445278E-3</v>
      </c>
      <c r="AE8" s="154">
        <v>76434888</v>
      </c>
      <c r="AF8" s="153">
        <f>Tableau1[[#This Row],[LIGSGEkDSVTFDVSK]]/Tableau1[[#This Row],[aire TIC]]</f>
        <v>3.1873561249768103E-3</v>
      </c>
      <c r="AG8" s="154">
        <v>172878784</v>
      </c>
      <c r="AH8" s="153">
        <f>Tableau1[[#This Row],[LTDkFIGEIEK]]/Tableau1[[#This Row],[aire TIC]]</f>
        <v>7.2090934582247704E-3</v>
      </c>
      <c r="AI8" s="110">
        <v>522499488</v>
      </c>
      <c r="AJ8" s="153">
        <f>Tableau1[[#This Row],[NPQTGkPIK]]/Tableau1[[#This Row],[aire TIC]]</f>
        <v>2.1788374222175187E-2</v>
      </c>
      <c r="AK8" s="154">
        <v>58275928</v>
      </c>
      <c r="AL8" s="153">
        <f>Tableau1[[#This Row],[NVSGVDIkVETNK]]/Tableau1[[#This Row],[aire TIC]]</f>
        <v>2.4301224337439677E-3</v>
      </c>
      <c r="AM8" s="154">
        <v>48133788</v>
      </c>
      <c r="AN8" s="153">
        <f>Tableau1[[#This Row],[QDITGkDADAALGR]]/Tableau1[[#This Row],[aire TIC]]</f>
        <v>2.0071923700618922E-3</v>
      </c>
      <c r="AO8" s="154">
        <v>32244360</v>
      </c>
      <c r="AP8" s="153">
        <f>Tableau1[[#This Row],[SIQkAANFGR]]/Tableau1[[#This Row],[aire TIC]]</f>
        <v>1.3445987955389856E-3</v>
      </c>
      <c r="AQ8" s="154">
        <v>22128130</v>
      </c>
      <c r="AR8" s="153">
        <f>Tableau1[[#This Row],[SYSkIPAGK]]/Tableau1[[#This Row],[aire TIC]]</f>
        <v>9.2274918607564529E-4</v>
      </c>
      <c r="AS8" s="154">
        <v>14483137</v>
      </c>
      <c r="AT8" s="153">
        <f>Tableau1[[#This Row],[TDVANNANLGAEEkAAK]]/Tableau1[[#This Row],[aire TIC]]</f>
        <v>6.0395084801888202E-4</v>
      </c>
      <c r="AU8" s="154">
        <v>231740192</v>
      </c>
      <c r="AV8" s="153">
        <f>Tableau1[[#This Row],[TITkAIIR]]/Tableau1[[#This Row],[aire TIC]]</f>
        <v>9.6636305710881918E-3</v>
      </c>
      <c r="AW8" s="154">
        <v>165103360</v>
      </c>
      <c r="AX8" s="153">
        <f>Tableau1[[#This Row],[VAAVkAPGFGDR]]/Tableau1[[#This Row],[aire TIC]]</f>
        <v>6.8848561111288778E-3</v>
      </c>
      <c r="AY8" s="110">
        <v>104270000</v>
      </c>
      <c r="AZ8" s="153">
        <f>Tableau1[[#This Row],[VETNkGVVSLSGNVK]]/Tableau1[[#This Row],[aire TIC]]</f>
        <v>4.3480880504637096E-3</v>
      </c>
      <c r="BA8" s="110">
        <v>22819290</v>
      </c>
      <c r="BB8" s="153">
        <f>Tableau1[[#This Row],[VVEQIkK]]/Tableau1[[#This Row],[aire TIC]]</f>
        <v>9.5157075063840061E-4</v>
      </c>
      <c r="BC8" s="110">
        <v>17269792</v>
      </c>
      <c r="BD8" s="153">
        <f>Tableau1[[#This Row],[VVNDTAVAVNQGGkR]]/Tableau1[[#This Row],[aire TIC]]</f>
        <v>7.2015513790346002E-4</v>
      </c>
      <c r="BE8" s="154">
        <v>86670936</v>
      </c>
      <c r="BF8" s="153">
        <f>Tableau1[[#This Row],[VYkNFDPR]]/Tableau1[[#This Row],[aire TIC]]</f>
        <v>3.6142021784224126E-3</v>
      </c>
      <c r="BG8" s="154">
        <v>39668460</v>
      </c>
      <c r="BH8" s="153">
        <f>Tableau1[[#This Row],[AANTGkIGDGK]]/Tableau1[[#This Row],[aire TIC]]</f>
        <v>1.6541858339531759E-3</v>
      </c>
      <c r="BI8" s="110">
        <v>119969024</v>
      </c>
      <c r="BJ8" s="153">
        <f>Tableau1[[#This Row],[AQVTLkGNPVNVDGQLPQK 2+]]/Tableau1[[#This Row],[aire TIC]]</f>
        <v>5.0027417251385254E-3</v>
      </c>
      <c r="BK8" s="110">
        <v>199299536</v>
      </c>
      <c r="BL8" s="153">
        <f>Tableau1[[#This Row],[AQVTLkGNPVNVDGQLPQK 3+]]/Tableau1[[#This Row],[aire TIC]]</f>
        <v>8.3108461776595574E-3</v>
      </c>
      <c r="BM8" s="154">
        <v>14982547</v>
      </c>
      <c r="BN8" s="153">
        <f>Tableau1[[#This Row],[AGSPEAEkVIK]]/Tableau1[[#This Row],[aire TIC]]</f>
        <v>6.2477638415853946E-4</v>
      </c>
      <c r="BO8" s="110">
        <v>59363752</v>
      </c>
      <c r="BP8" s="153">
        <f>Tableau1[[#This Row],[ALAVkVGDK]]/Tableau1[[#This Row],[aire TIC]]</f>
        <v>2.4754849976205157E-3</v>
      </c>
      <c r="BQ8" s="155">
        <v>68649072</v>
      </c>
      <c r="BR8" s="153">
        <f>Tableau1[[#This Row],[ATVADGVDkPLLK]]/Tableau1[[#This Row],[aire TIC]]</f>
        <v>2.8626854285856225E-3</v>
      </c>
      <c r="BS8" s="154">
        <v>34298272</v>
      </c>
      <c r="BT8" s="153">
        <f>Tableau1[[#This Row],[AVVDkEQPQLVILGK]]/Tableau1[[#This Row],[aire TIC]]</f>
        <v>1.4302474981754488E-3</v>
      </c>
      <c r="BU8" s="154">
        <v>277101888</v>
      </c>
      <c r="BV8" s="153">
        <f>Tableau1[[#This Row],[DGNVEATkVGALSK]]/Tableau1[[#This Row],[aire TIC]]</f>
        <v>1.1555225932422876E-2</v>
      </c>
      <c r="BW8" s="155">
        <v>111415216</v>
      </c>
      <c r="BX8" s="153">
        <f>Tableau1[[#This Row],[EALkVLTK]]/Tableau1[[#This Row],[aire TIC]]</f>
        <v>4.6460455483785662E-3</v>
      </c>
      <c r="BY8" s="155">
        <v>69712400</v>
      </c>
      <c r="BZ8" s="153">
        <f>Tableau1[[#This Row],[ELEFEEkLR]]/Tableau1[[#This Row],[aire TIC]]</f>
        <v>2.9070265024373869E-3</v>
      </c>
      <c r="CA8" s="155">
        <v>80600128</v>
      </c>
      <c r="CB8" s="153">
        <f>Tableau1[[#This Row],[EVVAAkANVR]]/Tableau1[[#This Row],[aire TIC]]</f>
        <v>3.3610477934462981E-3</v>
      </c>
      <c r="CC8" s="155">
        <v>155999696</v>
      </c>
      <c r="CD8" s="153">
        <f>Tableau1[[#This Row],[FLPAADEQIAkEALK 2+]]/Tableau1[[#This Row],[aire TIC]]</f>
        <v>6.5052307859745986E-3</v>
      </c>
      <c r="CE8" s="155">
        <v>27715178</v>
      </c>
      <c r="CF8" s="153">
        <f>Tableau1[[#This Row],[FLPAADEQIAkEALK 3+]]/Tableau1[[#This Row],[aire TIC]]</f>
        <v>1.1557306442723191E-3</v>
      </c>
      <c r="CG8" s="155">
        <v>199022176</v>
      </c>
      <c r="CH8" s="153">
        <f>Tableau1[[#This Row],[FTEGAFkDWGYEVAR]]/Tableau1[[#This Row],[aire TIC]]</f>
        <v>8.2992801883848225E-3</v>
      </c>
      <c r="CI8" s="155">
        <v>11221109</v>
      </c>
      <c r="CJ8" s="153">
        <f>Tableau1[[#This Row],[FTEGAFkDWGYEVAR 3+]]/Tableau1[[#This Row],[aire TIC]]</f>
        <v>4.6792337159154879E-4</v>
      </c>
      <c r="CK8" s="155">
        <v>35598392</v>
      </c>
      <c r="CL8" s="153">
        <f>Tableau1[[#This Row],[GIGkLELNAQR]]/Tableau1[[#This Row],[aire TIC]]</f>
        <v>1.4844628643993758E-3</v>
      </c>
      <c r="CM8" s="155">
        <v>233570496</v>
      </c>
      <c r="CN8" s="153">
        <f>Tableau1[[#This Row],[GVkAVSADGLK]]/Tableau1[[#This Row],[aire TIC]]</f>
        <v>9.7399547578256619E-3</v>
      </c>
      <c r="CO8" s="155">
        <v>38736820</v>
      </c>
      <c r="CP8" s="153">
        <f>Tableau1[[#This Row],[IVYGALDkVK]]/Tableau1[[#This Row],[aire TIC]]</f>
        <v>1.6153361863907513E-3</v>
      </c>
      <c r="CQ8" s="155">
        <v>51096416</v>
      </c>
      <c r="CR8" s="153">
        <f>Tableau1[[#This Row],[kADAGTIR]]/Tableau1[[#This Row],[aire TIC]]</f>
        <v>2.1307347830739685E-3</v>
      </c>
      <c r="CS8" s="155">
        <v>47243836</v>
      </c>
      <c r="CT8" s="153">
        <f>Tableau1[[#This Row],[kNADELAQK]]/Tableau1[[#This Row],[aire TIC]]</f>
        <v>1.9700811237140809E-3</v>
      </c>
      <c r="CU8" s="155">
        <v>30740792</v>
      </c>
      <c r="CV8" s="153">
        <f>Tableau1[[#This Row],[kSISAPGPGNYLTVAK]]/Tableau1[[#This Row],[aire TIC]]</f>
        <v>1.2818995910328034E-3</v>
      </c>
      <c r="CW8" s="155">
        <v>67183440</v>
      </c>
      <c r="CX8" s="153">
        <f>Tableau1[[#This Row],[LELTQPEkAR]]/Tableau1[[#This Row],[aire TIC]]</f>
        <v>2.8015681658487162E-3</v>
      </c>
      <c r="CY8" s="155">
        <v>107414704</v>
      </c>
      <c r="CZ8" s="153">
        <f>Tableau1[[#This Row],[LSVLYkDVK]]/Tableau1[[#This Row],[aire TIC]]</f>
        <v>4.4792230834036295E-3</v>
      </c>
      <c r="DA8" s="155">
        <v>111026072</v>
      </c>
      <c r="DB8" s="153">
        <f>Tableau1[[#This Row],[NTPVDkGGIGAVK]]/Tableau1[[#This Row],[aire TIC]]</f>
        <v>4.6298181351599067E-3</v>
      </c>
      <c r="DC8" s="155">
        <v>50278720</v>
      </c>
      <c r="DD8" s="153">
        <f>Tableau1[[#This Row],[NVVLDkSFGAPTITK]]/Tableau1[[#This Row],[aire TIC]]</f>
        <v>2.0966366320572622E-3</v>
      </c>
      <c r="DE8" s="155">
        <v>39745252</v>
      </c>
      <c r="DF8" s="153">
        <f>Tableau1[[#This Row],[QLAQkGGGK]]/Tableau1[[#This Row],[aire TIC]]</f>
        <v>1.657388081748047E-3</v>
      </c>
      <c r="DG8" s="155">
        <v>48206256</v>
      </c>
      <c r="DH8" s="153">
        <f>Tableau1[[#This Row],[SDFVIGNIkAR]]/Tableau1[[#This Row],[aire TIC]]</f>
        <v>2.0102143058520622E-3</v>
      </c>
      <c r="DI8" s="155">
        <v>15223552</v>
      </c>
      <c r="DJ8" s="153">
        <f>Tableau1[[#This Row],[TDEVAkTAEGR]]/Tableau1[[#This Row],[aire TIC]]</f>
        <v>6.3482635980447789E-4</v>
      </c>
      <c r="DK8" s="156">
        <v>1084248832</v>
      </c>
      <c r="DL8" s="153">
        <f>Tableau1[[#This Row],[TGAATAAAkALPVLK]]/Tableau1[[#This Row],[aire TIC]]</f>
        <v>4.5213478374877096E-2</v>
      </c>
      <c r="DM8" s="154">
        <v>134221168</v>
      </c>
      <c r="DN8" s="153">
        <f>Tableau1[[#This Row],[TGAATAAAkALPVLK 3+]]/Tableau1[[#This Row],[aire TIC]]</f>
        <v>5.597060100700893E-3</v>
      </c>
      <c r="DO8" s="155">
        <v>45021576</v>
      </c>
      <c r="DP8" s="153">
        <f>Tableau1[[#This Row],[TLkVEAPAAR]]/Tableau1[[#This Row],[aire TIC]]</f>
        <v>1.8774122625745062E-3</v>
      </c>
      <c r="DQ8" s="155">
        <v>16408157</v>
      </c>
      <c r="DR8" s="153">
        <f>Tableau1[[#This Row],[VADEkIR]]/Tableau1[[#This Row],[aire TIC]]</f>
        <v>6.842247183449935E-4</v>
      </c>
      <c r="DS8" s="155">
        <v>48754296</v>
      </c>
      <c r="DT8" s="153">
        <f>Tableau1[[#This Row],[VkDGQLSK]]/Tableau1[[#This Row],[aire TIC]]</f>
        <v>2.0330677265404302E-3</v>
      </c>
      <c r="DU8" s="155">
        <v>38705620</v>
      </c>
      <c r="DV8" s="153">
        <f>Tableau1[[#This Row],[VVDYNVkVR]]/Tableau1[[#This Row],[aire TIC]]</f>
        <v>1.6140351376981795E-3</v>
      </c>
      <c r="DW8" s="156">
        <v>1407120256</v>
      </c>
      <c r="DX8" s="153">
        <f>Tableau1[[#This Row],[VVLTAPGkGALK]]/Tableau1[[#This Row],[aire TIC]]</f>
        <v>5.8677306710262167E-2</v>
      </c>
      <c r="DY8" s="156">
        <v>41740200</v>
      </c>
      <c r="DZ8" s="153">
        <f>Tableau1[[#This Row],[VVVSkSIGTVGIR]]/Tableau1[[#This Row],[aire TIC]]</f>
        <v>1.7405779691566639E-3</v>
      </c>
      <c r="EA8" s="155">
        <v>73755248</v>
      </c>
      <c r="EB8" s="153">
        <f>Tableau1[[#This Row],[DALAQLkDLQK]]/Tableau1[[#This Row],[aire TIC]]</f>
        <v>3.0756143904074754E-3</v>
      </c>
      <c r="EC8" s="155">
        <v>26341794</v>
      </c>
      <c r="ED8" s="153">
        <f>Tableau1[[#This Row],[FIEVTEESLkGK]]/Tableau1[[#This Row],[aire TIC]]</f>
        <v>1.09846014883645E-3</v>
      </c>
      <c r="EE8" s="155">
        <v>18274670</v>
      </c>
      <c r="EF8" s="153">
        <f>Tableau1[[#This Row],[IEEQLGAkAPYR]]/Tableau1[[#This Row],[aire TIC]]</f>
        <v>7.6205883047058263E-4</v>
      </c>
      <c r="EG8" s="154">
        <v>62503548</v>
      </c>
      <c r="EH8" s="153">
        <f>Tableau1[[#This Row],[AAGLNPSDVkNVLGR]]/Tableau1[[#This Row],[aire TIC]]</f>
        <v>2.6064153655930267E-3</v>
      </c>
    </row>
    <row r="9" spans="1:138" x14ac:dyDescent="0.3">
      <c r="A9" s="144" t="s">
        <v>18122</v>
      </c>
      <c r="B9" s="110">
        <v>19807978165</v>
      </c>
      <c r="C9" s="110">
        <v>29737208</v>
      </c>
      <c r="D9" s="153">
        <f>Tableau1[[#This Row],[AEDLkIVTR]]/Tableau1[[#This Row],[aire TIC]]</f>
        <v>1.5012742720276518E-3</v>
      </c>
      <c r="E9" s="110">
        <v>172975936</v>
      </c>
      <c r="F9" s="153">
        <f>Tableau1[[#This Row],[AkIFSQVGK]]/Tableau1[[#This Row],[aire TIC]]</f>
        <v>8.732639674736838E-3</v>
      </c>
      <c r="G9" s="110">
        <v>136340736</v>
      </c>
      <c r="H9" s="153">
        <f>Tableau1[[#This Row],[ALLGDmLAEkAAK]]/Tableau1[[#This Row],[aire TIC]]</f>
        <v>6.8831222886195061E-3</v>
      </c>
      <c r="I9" s="110">
        <v>36703104</v>
      </c>
      <c r="J9" s="153">
        <f>Tableau1[[#This Row],[ANEEIEkK]]/Tableau1[[#This Row],[aire TIC]]</f>
        <v>1.8529454997508576E-3</v>
      </c>
      <c r="K9" s="110">
        <v>8077365</v>
      </c>
      <c r="L9" s="153">
        <f>Tableau1[[#This Row],[ASDVkDTSLR]]/Tableau1[[#This Row],[aire TIC]]</f>
        <v>4.0778341599105854E-4</v>
      </c>
      <c r="M9" s="110">
        <v>219607008</v>
      </c>
      <c r="N9" s="153">
        <f>Tableau1[[#This Row],[AVSADGLkSVE]]/Tableau1[[#This Row],[aire TIC]]</f>
        <v>1.1086795743143429E-2</v>
      </c>
      <c r="O9" s="110">
        <v>401630240</v>
      </c>
      <c r="P9" s="153">
        <f>Tableau1[[#This Row],[DLAIETAkGIK]]/Tableau1[[#This Row],[aire TIC]]</f>
        <v>2.0276185517493477E-2</v>
      </c>
      <c r="Q9" s="154">
        <v>31321116</v>
      </c>
      <c r="R9" s="153">
        <f>Tableau1[[#This Row],[EDLNVPVkDGQVQSDAR]]/Tableau1[[#This Row],[aire TIC]]</f>
        <v>1.5812374054078528E-3</v>
      </c>
      <c r="S9" s="110">
        <v>30397436</v>
      </c>
      <c r="T9" s="153">
        <f>Tableau1[[#This Row],[ETITkDNVEIEGK]]/Tableau1[[#This Row],[aire TIC]]</f>
        <v>1.5346056900300505E-3</v>
      </c>
      <c r="U9" s="110">
        <v>145519552</v>
      </c>
      <c r="V9" s="153">
        <f>Tableau1[[#This Row],[EVkFGDSAR]]/Tableau1[[#This Row],[aire TIC]]</f>
        <v>7.3465121370705029E-3</v>
      </c>
      <c r="W9" s="154">
        <v>34658344</v>
      </c>
      <c r="X9" s="153">
        <f>Tableau1[[#This Row],[GIEkAGEADPEK]]/Tableau1[[#This Row],[aire TIC]]</f>
        <v>1.7497163875735725E-3</v>
      </c>
      <c r="Y9" s="110">
        <v>50818676</v>
      </c>
      <c r="Z9" s="153">
        <f>Tableau1[[#This Row],[GYTEkQVR]]/Tableau1[[#This Row],[aire TIC]]</f>
        <v>2.5655660348916785E-3</v>
      </c>
      <c r="AA9" s="110">
        <v>53934056</v>
      </c>
      <c r="AB9" s="153">
        <f>Tableau1[[#This Row],[kAIEEAR]]/Tableau1[[#This Row],[aire TIC]]</f>
        <v>2.7228450854867954E-3</v>
      </c>
      <c r="AC9" s="110">
        <v>65959312</v>
      </c>
      <c r="AD9" s="153">
        <f>Tableau1[[#This Row],[LAkNEPEQYK]]/Tableau1[[#This Row],[aire TIC]]</f>
        <v>3.3299366270782638E-3</v>
      </c>
      <c r="AE9" s="154">
        <v>69336496</v>
      </c>
      <c r="AF9" s="153">
        <f>Tableau1[[#This Row],[LIGSGEkDSVTFDVSK]]/Tableau1[[#This Row],[aire TIC]]</f>
        <v>3.5004327762494783E-3</v>
      </c>
      <c r="AG9" s="154">
        <v>175388192</v>
      </c>
      <c r="AH9" s="153">
        <f>Tableau1[[#This Row],[LTDkFIGEIEK]]/Tableau1[[#This Row],[aire TIC]]</f>
        <v>8.8544217152816112E-3</v>
      </c>
      <c r="AI9" s="110">
        <v>516073952</v>
      </c>
      <c r="AJ9" s="153">
        <f>Tableau1[[#This Row],[NPQTGkPIK]]/Tableau1[[#This Row],[aire TIC]]</f>
        <v>2.6053842936473167E-2</v>
      </c>
      <c r="AK9" s="154">
        <v>60366536</v>
      </c>
      <c r="AL9" s="153">
        <f>Tableau1[[#This Row],[NVSGVDIkVETNK]]/Tableau1[[#This Row],[aire TIC]]</f>
        <v>3.0475869620386368E-3</v>
      </c>
      <c r="AM9" s="154">
        <v>43969900</v>
      </c>
      <c r="AN9" s="153">
        <f>Tableau1[[#This Row],[QDITGkDADAALGR]]/Tableau1[[#This Row],[aire TIC]]</f>
        <v>2.2198075762065038E-3</v>
      </c>
      <c r="AO9" s="154">
        <v>33777272</v>
      </c>
      <c r="AP9" s="153">
        <f>Tableau1[[#This Row],[SIQkAANFGR]]/Tableau1[[#This Row],[aire TIC]]</f>
        <v>1.7052357246477206E-3</v>
      </c>
      <c r="AQ9" s="154">
        <v>25335880</v>
      </c>
      <c r="AR9" s="153">
        <f>Tableau1[[#This Row],[SYSkIPAGK]]/Tableau1[[#This Row],[aire TIC]]</f>
        <v>1.2790745117423246E-3</v>
      </c>
      <c r="AS9" s="154">
        <v>14163142</v>
      </c>
      <c r="AT9" s="153">
        <f>Tableau1[[#This Row],[TDVANNANLGAEEkAAK]]/Tableau1[[#This Row],[aire TIC]]</f>
        <v>7.1502209271543792E-4</v>
      </c>
      <c r="AU9" s="154">
        <v>271962944</v>
      </c>
      <c r="AV9" s="153">
        <f>Tableau1[[#This Row],[TITkAIIR]]/Tableau1[[#This Row],[aire TIC]]</f>
        <v>1.3729969900741761E-2</v>
      </c>
      <c r="AW9" s="154">
        <v>162205792</v>
      </c>
      <c r="AX9" s="153">
        <f>Tableau1[[#This Row],[VAAVkAPGFGDR]]/Tableau1[[#This Row],[aire TIC]]</f>
        <v>8.1889120963699324E-3</v>
      </c>
      <c r="AY9" s="110">
        <v>89377568</v>
      </c>
      <c r="AZ9" s="153">
        <f>Tableau1[[#This Row],[VETNkGVVSLSGNVK]]/Tableau1[[#This Row],[aire TIC]]</f>
        <v>4.5122004505198324E-3</v>
      </c>
      <c r="BA9" s="110">
        <v>35558488</v>
      </c>
      <c r="BB9" s="153">
        <f>Tableau1[[#This Row],[VVEQIkK]]/Tableau1[[#This Row],[aire TIC]]</f>
        <v>1.7951598948564369E-3</v>
      </c>
      <c r="BC9" s="110">
        <v>17182698</v>
      </c>
      <c r="BD9" s="153">
        <f>Tableau1[[#This Row],[VVNDTAVAVNQGGkR]]/Tableau1[[#This Row],[aire TIC]]</f>
        <v>8.6746349662083241E-4</v>
      </c>
      <c r="BE9" s="154">
        <v>91335928</v>
      </c>
      <c r="BF9" s="153">
        <f>Tableau1[[#This Row],[VYkNFDPR]]/Tableau1[[#This Row],[aire TIC]]</f>
        <v>4.6110676838985705E-3</v>
      </c>
      <c r="BG9" s="154">
        <v>41231488</v>
      </c>
      <c r="BH9" s="153">
        <f>Tableau1[[#This Row],[AANTGkIGDGK]]/Tableau1[[#This Row],[aire TIC]]</f>
        <v>2.0815596451360485E-3</v>
      </c>
      <c r="BI9" s="110">
        <v>112587872</v>
      </c>
      <c r="BJ9" s="153">
        <f>Tableau1[[#This Row],[AQVTLkGNPVNVDGQLPQK 2+]]/Tableau1[[#This Row],[aire TIC]]</f>
        <v>5.6839658778975637E-3</v>
      </c>
      <c r="BK9" s="110">
        <v>191267648</v>
      </c>
      <c r="BL9" s="153">
        <f>Tableau1[[#This Row],[AQVTLkGNPVNVDGQLPQK 3+]]/Tableau1[[#This Row],[aire TIC]]</f>
        <v>9.6560914196666073E-3</v>
      </c>
      <c r="BM9" s="154">
        <v>23272862</v>
      </c>
      <c r="BN9" s="153">
        <f>Tableau1[[#This Row],[AGSPEAEkVIK]]/Tableau1[[#This Row],[aire TIC]]</f>
        <v>1.1749236497605963E-3</v>
      </c>
      <c r="BO9" s="110">
        <v>68890864</v>
      </c>
      <c r="BP9" s="153">
        <f>Tableau1[[#This Row],[ALAVkVGDK]]/Tableau1[[#This Row],[aire TIC]]</f>
        <v>3.4779351747129717E-3</v>
      </c>
      <c r="BQ9" s="155">
        <v>67608832</v>
      </c>
      <c r="BR9" s="153">
        <f>Tableau1[[#This Row],[ATVADGVDkPLLK]]/Tableau1[[#This Row],[aire TIC]]</f>
        <v>3.4132121631405281E-3</v>
      </c>
      <c r="BS9" s="154">
        <v>31239194</v>
      </c>
      <c r="BT9" s="153">
        <f>Tableau1[[#This Row],[AVVDkEQPQLVILGK]]/Tableau1[[#This Row],[aire TIC]]</f>
        <v>1.5771015971331468E-3</v>
      </c>
      <c r="BU9" s="154">
        <v>251716416</v>
      </c>
      <c r="BV9" s="153">
        <f>Tableau1[[#This Row],[DGNVEATkVGALSK]]/Tableau1[[#This Row],[aire TIC]]</f>
        <v>1.2707829840239528E-2</v>
      </c>
      <c r="BW9" s="155">
        <v>125096080</v>
      </c>
      <c r="BX9" s="153">
        <f>Tableau1[[#This Row],[EALkVLTK]]/Tableau1[[#This Row],[aire TIC]]</f>
        <v>6.3154391103399116E-3</v>
      </c>
      <c r="BY9" s="155">
        <v>60506424</v>
      </c>
      <c r="BZ9" s="153">
        <f>Tableau1[[#This Row],[ELEFEEkLR]]/Tableau1[[#This Row],[aire TIC]]</f>
        <v>3.054649166915618E-3</v>
      </c>
      <c r="CA9" s="155">
        <v>93338928</v>
      </c>
      <c r="CB9" s="153">
        <f>Tableau1[[#This Row],[EVVAAkANVR]]/Tableau1[[#This Row],[aire TIC]]</f>
        <v>4.7121885546565576E-3</v>
      </c>
      <c r="CC9" s="155">
        <v>128926088</v>
      </c>
      <c r="CD9" s="153">
        <f>Tableau1[[#This Row],[FLPAADEQIAkEALK 2+]]/Tableau1[[#This Row],[aire TIC]]</f>
        <v>6.5087959470698457E-3</v>
      </c>
      <c r="CE9" s="155">
        <v>21325762</v>
      </c>
      <c r="CF9" s="153">
        <f>Tableau1[[#This Row],[FLPAADEQIAkEALK 3+]]/Tableau1[[#This Row],[aire TIC]]</f>
        <v>1.0766248741975023E-3</v>
      </c>
      <c r="CG9" s="155">
        <v>72989208</v>
      </c>
      <c r="CH9" s="153">
        <f>Tableau1[[#This Row],[FTEGAFkDWGYEVAR]]/Tableau1[[#This Row],[aire TIC]]</f>
        <v>3.6848388761337269E-3</v>
      </c>
      <c r="CI9" s="155">
        <v>3159740</v>
      </c>
      <c r="CJ9" s="153">
        <f>Tableau1[[#This Row],[FTEGAFkDWGYEVAR 3+]]/Tableau1[[#This Row],[aire TIC]]</f>
        <v>1.5951855225603738E-4</v>
      </c>
      <c r="CK9" s="155">
        <v>31871176</v>
      </c>
      <c r="CL9" s="153">
        <f>Tableau1[[#This Row],[GIGkLELNAQR]]/Tableau1[[#This Row],[aire TIC]]</f>
        <v>1.609007024064437E-3</v>
      </c>
      <c r="CM9" s="155">
        <v>264122048</v>
      </c>
      <c r="CN9" s="153">
        <f>Tableau1[[#This Row],[GVkAVSADGLK]]/Tableau1[[#This Row],[aire TIC]]</f>
        <v>1.3334124553241601E-2</v>
      </c>
      <c r="CO9" s="155">
        <v>33971616</v>
      </c>
      <c r="CP9" s="153">
        <f>Tableau1[[#This Row],[IVYGALDkVK]]/Tableau1[[#This Row],[aire TIC]]</f>
        <v>1.715047124800786E-3</v>
      </c>
      <c r="CQ9" s="155">
        <v>56189192</v>
      </c>
      <c r="CR9" s="153">
        <f>Tableau1[[#This Row],[kADAGTIR]]/Tableau1[[#This Row],[aire TIC]]</f>
        <v>2.8366949686608766E-3</v>
      </c>
      <c r="CS9" s="155">
        <v>42459352</v>
      </c>
      <c r="CT9" s="153">
        <f>Tableau1[[#This Row],[kNADELAQK]]/Tableau1[[#This Row],[aire TIC]]</f>
        <v>2.143548001028403E-3</v>
      </c>
      <c r="CU9" s="155">
        <v>20672744</v>
      </c>
      <c r="CV9" s="153">
        <f>Tableau1[[#This Row],[kSISAPGPGNYLTVAK]]/Tableau1[[#This Row],[aire TIC]]</f>
        <v>1.0436574509420659E-3</v>
      </c>
      <c r="CW9" s="155">
        <v>76371376</v>
      </c>
      <c r="CX9" s="153">
        <f>Tableau1[[#This Row],[LELTQPEkAR]]/Tableau1[[#This Row],[aire TIC]]</f>
        <v>3.8555866410911908E-3</v>
      </c>
      <c r="CY9" s="155">
        <v>98682272</v>
      </c>
      <c r="CZ9" s="153">
        <f>Tableau1[[#This Row],[LSVLYkDVK]]/Tableau1[[#This Row],[aire TIC]]</f>
        <v>4.9819457179313791E-3</v>
      </c>
      <c r="DA9" s="155">
        <v>100617552</v>
      </c>
      <c r="DB9" s="153">
        <f>Tableau1[[#This Row],[NTPVDkGGIGAVK]]/Tableau1[[#This Row],[aire TIC]]</f>
        <v>5.0796477642421718E-3</v>
      </c>
      <c r="DC9" s="155">
        <v>45143880</v>
      </c>
      <c r="DD9" s="153">
        <f>Tableau1[[#This Row],[NVVLDkSFGAPTITK]]/Tableau1[[#This Row],[aire TIC]]</f>
        <v>2.2790756140759305E-3</v>
      </c>
      <c r="DE9" s="155">
        <v>46682576</v>
      </c>
      <c r="DF9" s="153">
        <f>Tableau1[[#This Row],[QLAQkGGGK]]/Tableau1[[#This Row],[aire TIC]]</f>
        <v>2.3567562328237249E-3</v>
      </c>
      <c r="DG9" s="155">
        <v>46585504</v>
      </c>
      <c r="DH9" s="153">
        <f>Tableau1[[#This Row],[SDFVIGNIkAR]]/Tableau1[[#This Row],[aire TIC]]</f>
        <v>2.3518555812180237E-3</v>
      </c>
      <c r="DI9" s="155">
        <v>15709582</v>
      </c>
      <c r="DJ9" s="153">
        <f>Tableau1[[#This Row],[TDEVAkTAEGR]]/Tableau1[[#This Row],[aire TIC]]</f>
        <v>7.9309366504443535E-4</v>
      </c>
      <c r="DK9" s="156">
        <v>1085555200</v>
      </c>
      <c r="DL9" s="153">
        <f>Tableau1[[#This Row],[TGAATAAAkALPVLK]]/Tableau1[[#This Row],[aire TIC]]</f>
        <v>5.4803937633480321E-2</v>
      </c>
      <c r="DM9" s="154">
        <v>126441976</v>
      </c>
      <c r="DN9" s="153">
        <f>Tableau1[[#This Row],[TGAATAAAkALPVLK 3+]]/Tableau1[[#This Row],[aire TIC]]</f>
        <v>6.3833862773242812E-3</v>
      </c>
      <c r="DO9" s="155">
        <v>50265348</v>
      </c>
      <c r="DP9" s="153">
        <f>Tableau1[[#This Row],[TLkVEAPAAR]]/Tableau1[[#This Row],[aire TIC]]</f>
        <v>2.5376314322083158E-3</v>
      </c>
      <c r="DQ9" s="155">
        <v>6096931</v>
      </c>
      <c r="DR9" s="153">
        <f>Tableau1[[#This Row],[VADEkIR]]/Tableau1[[#This Row],[aire TIC]]</f>
        <v>3.0780178316094182E-4</v>
      </c>
      <c r="DS9" s="155">
        <v>46290176</v>
      </c>
      <c r="DT9" s="153">
        <f>Tableau1[[#This Row],[VkDGQLSK]]/Tableau1[[#This Row],[aire TIC]]</f>
        <v>2.3369460332803228E-3</v>
      </c>
      <c r="DU9" s="155">
        <v>41306044</v>
      </c>
      <c r="DV9" s="153">
        <f>Tableau1[[#This Row],[VVDYNVkVR]]/Tableau1[[#This Row],[aire TIC]]</f>
        <v>2.0853235830492951E-3</v>
      </c>
      <c r="DW9" s="156">
        <v>1254306304</v>
      </c>
      <c r="DX9" s="153">
        <f>Tableau1[[#This Row],[VVLTAPGkGALK]]/Tableau1[[#This Row],[aire TIC]]</f>
        <v>6.332328789701086E-2</v>
      </c>
      <c r="DY9" s="156">
        <v>39702568</v>
      </c>
      <c r="DZ9" s="153">
        <f>Tableau1[[#This Row],[VVVSkSIGTVGIR]]/Tableau1[[#This Row],[aire TIC]]</f>
        <v>2.0043725648967565E-3</v>
      </c>
      <c r="EA9" s="155">
        <v>76322744</v>
      </c>
      <c r="EB9" s="153">
        <f>Tableau1[[#This Row],[DALAQLkDLQK]]/Tableau1[[#This Row],[aire TIC]]</f>
        <v>3.853131468756342E-3</v>
      </c>
      <c r="EC9" s="155">
        <v>22749290</v>
      </c>
      <c r="ED9" s="153">
        <f>Tableau1[[#This Row],[FIEVTEESLkGK]]/Tableau1[[#This Row],[aire TIC]]</f>
        <v>1.1484912700578998E-3</v>
      </c>
      <c r="EE9" s="155">
        <v>15840708</v>
      </c>
      <c r="EF9" s="153">
        <f>Tableau1[[#This Row],[IEEQLGAkAPYR]]/Tableau1[[#This Row],[aire TIC]]</f>
        <v>7.9971352290714723E-4</v>
      </c>
      <c r="EG9" s="154">
        <v>62411644</v>
      </c>
      <c r="EH9" s="153">
        <f>Tableau1[[#This Row],[AAGLNPSDVkNVLGR]]/Tableau1[[#This Row],[aire TIC]]</f>
        <v>3.1508336428944161E-3</v>
      </c>
    </row>
    <row r="10" spans="1:138" x14ac:dyDescent="0.3">
      <c r="A10" s="144" t="s">
        <v>18123</v>
      </c>
      <c r="B10" s="110">
        <v>68858839709</v>
      </c>
      <c r="C10" s="110">
        <v>93422304</v>
      </c>
      <c r="D10" s="153">
        <f>Tableau1[[#This Row],[AEDLkIVTR]]/Tableau1[[#This Row],[aire TIC]]</f>
        <v>1.3567220184773096E-3</v>
      </c>
      <c r="E10" s="110">
        <v>481844576</v>
      </c>
      <c r="F10" s="153">
        <f>Tableau1[[#This Row],[AkIFSQVGK]]/Tableau1[[#This Row],[aire TIC]]</f>
        <v>6.9975703633156318E-3</v>
      </c>
      <c r="G10" s="110">
        <v>76620256</v>
      </c>
      <c r="H10" s="153">
        <f>Tableau1[[#This Row],[ALLGDmLAEkAAK]]/Tableau1[[#This Row],[aire TIC]]</f>
        <v>1.1127148863355821E-3</v>
      </c>
      <c r="I10" s="110">
        <v>180481840</v>
      </c>
      <c r="J10" s="153">
        <f>Tableau1[[#This Row],[ANEEIEkK]]/Tableau1[[#This Row],[aire TIC]]</f>
        <v>2.6210409696521596E-3</v>
      </c>
      <c r="K10" s="110">
        <v>57412104</v>
      </c>
      <c r="L10" s="153">
        <f>Tableau1[[#This Row],[ASDVkDTSLR]]/Tableau1[[#This Row],[aire TIC]]</f>
        <v>8.3376519619885652E-4</v>
      </c>
      <c r="M10" s="110">
        <v>423723488</v>
      </c>
      <c r="N10" s="153">
        <f>Tableau1[[#This Row],[AVSADGLkSVE]]/Tableau1[[#This Row],[aire TIC]]</f>
        <v>6.1535089727139045E-3</v>
      </c>
      <c r="O10" s="110">
        <v>1303107328</v>
      </c>
      <c r="P10" s="153">
        <f>Tableau1[[#This Row],[DLAIETAkGIK]]/Tableau1[[#This Row],[aire TIC]]</f>
        <v>1.8924328866228066E-2</v>
      </c>
      <c r="Q10" s="154">
        <v>69594224</v>
      </c>
      <c r="R10" s="153">
        <f>Tableau1[[#This Row],[EDLNVPVkDGQVQSDAR]]/Tableau1[[#This Row],[aire TIC]]</f>
        <v>1.0106795916705504E-3</v>
      </c>
      <c r="S10" s="110">
        <v>351041344</v>
      </c>
      <c r="T10" s="153">
        <f>Tableau1[[#This Row],[ETITkDNVEIEGK]]/Tableau1[[#This Row],[aire TIC]]</f>
        <v>5.0979851749392482E-3</v>
      </c>
      <c r="U10" s="110">
        <v>917900224</v>
      </c>
      <c r="V10" s="153">
        <f>Tableau1[[#This Row],[EVkFGDSAR]]/Tableau1[[#This Row],[aire TIC]]</f>
        <v>1.3330172681954565E-2</v>
      </c>
      <c r="W10" s="154">
        <v>75163048</v>
      </c>
      <c r="X10" s="153">
        <f>Tableau1[[#This Row],[GIEkAGEADPEK]]/Tableau1[[#This Row],[aire TIC]]</f>
        <v>1.0915526360543079E-3</v>
      </c>
      <c r="Y10" s="110">
        <v>160488800</v>
      </c>
      <c r="Z10" s="153">
        <f>Tableau1[[#This Row],[GYTEkQVR]]/Tableau1[[#This Row],[aire TIC]]</f>
        <v>2.3306927720279863E-3</v>
      </c>
      <c r="AA10" s="110">
        <v>131106936</v>
      </c>
      <c r="AB10" s="153">
        <f>Tableau1[[#This Row],[kAIEEAR]]/Tableau1[[#This Row],[aire TIC]]</f>
        <v>1.9039957186914964E-3</v>
      </c>
      <c r="AC10" s="110">
        <v>228199616</v>
      </c>
      <c r="AD10" s="153">
        <f>Tableau1[[#This Row],[LAkNEPEQYK]]/Tableau1[[#This Row],[aire TIC]]</f>
        <v>3.3140206393889298E-3</v>
      </c>
      <c r="AE10" s="154">
        <v>272590752</v>
      </c>
      <c r="AF10" s="153">
        <f>Tableau1[[#This Row],[LIGSGEkDSVTFDVSK]]/Tableau1[[#This Row],[aire TIC]]</f>
        <v>3.9586893004874696E-3</v>
      </c>
      <c r="AG10" s="154">
        <v>849552320</v>
      </c>
      <c r="AH10" s="153">
        <f>Tableau1[[#This Row],[LTDkFIGEIEK]]/Tableau1[[#This Row],[aire TIC]]</f>
        <v>1.2337592727240823E-2</v>
      </c>
      <c r="AI10" s="110">
        <v>1935458048</v>
      </c>
      <c r="AJ10" s="153">
        <f>Tableau1[[#This Row],[NPQTGkPIK]]/Tableau1[[#This Row],[aire TIC]]</f>
        <v>2.8107619242196312E-2</v>
      </c>
      <c r="AK10" s="154">
        <v>174428768</v>
      </c>
      <c r="AL10" s="153">
        <f>Tableau1[[#This Row],[NVSGVDIkVETNK]]/Tableau1[[#This Row],[aire TIC]]</f>
        <v>2.5331354512672945E-3</v>
      </c>
      <c r="AM10" s="154">
        <v>139370928</v>
      </c>
      <c r="AN10" s="153">
        <f>Tableau1[[#This Row],[QDITGkDADAALGR]]/Tableau1[[#This Row],[aire TIC]]</f>
        <v>2.0240092425168167E-3</v>
      </c>
      <c r="AO10" s="154">
        <v>148682496</v>
      </c>
      <c r="AP10" s="153">
        <f>Tableau1[[#This Row],[SIQkAANFGR]]/Tableau1[[#This Row],[aire TIC]]</f>
        <v>2.1592361507736368E-3</v>
      </c>
      <c r="AQ10" s="154">
        <v>79441800</v>
      </c>
      <c r="AR10" s="153">
        <f>Tableau1[[#This Row],[SYSkIPAGK]]/Tableau1[[#This Row],[aire TIC]]</f>
        <v>1.1536906566495164E-3</v>
      </c>
      <c r="AS10" s="154">
        <v>33542242</v>
      </c>
      <c r="AT10" s="153">
        <f>Tableau1[[#This Row],[TDVANNANLGAEEkAAK]]/Tableau1[[#This Row],[aire TIC]]</f>
        <v>4.8711599181384344E-4</v>
      </c>
      <c r="AU10" s="154">
        <v>879562240</v>
      </c>
      <c r="AV10" s="153">
        <f>Tableau1[[#This Row],[TITkAIIR]]/Tableau1[[#This Row],[aire TIC]]</f>
        <v>1.2773410701037985E-2</v>
      </c>
      <c r="AW10" s="154">
        <v>656097408</v>
      </c>
      <c r="AX10" s="153">
        <f>Tableau1[[#This Row],[VAAVkAPGFGDR]]/Tableau1[[#This Row],[aire TIC]]</f>
        <v>9.5281507904096535E-3</v>
      </c>
      <c r="AY10" s="110">
        <v>282954976</v>
      </c>
      <c r="AZ10" s="153">
        <f>Tableau1[[#This Row],[VETNkGVVSLSGNVK]]/Tableau1[[#This Row],[aire TIC]]</f>
        <v>4.1092033672913775E-3</v>
      </c>
      <c r="BA10" s="110">
        <v>131408416</v>
      </c>
      <c r="BB10" s="153">
        <f>Tableau1[[#This Row],[VVEQIkK]]/Tableau1[[#This Row],[aire TIC]]</f>
        <v>1.908373951047343E-3</v>
      </c>
      <c r="BC10" s="110">
        <v>38216792</v>
      </c>
      <c r="BD10" s="153">
        <f>Tableau1[[#This Row],[VVNDTAVAVNQGGkR]]/Tableau1[[#This Row],[aire TIC]]</f>
        <v>5.5500197449602072E-4</v>
      </c>
      <c r="BE10" s="154">
        <v>473777600</v>
      </c>
      <c r="BF10" s="153">
        <f>Tableau1[[#This Row],[VYkNFDPR]]/Tableau1[[#This Row],[aire TIC]]</f>
        <v>6.8804179971983497E-3</v>
      </c>
      <c r="BG10" s="154">
        <v>96106136</v>
      </c>
      <c r="BH10" s="153">
        <f>Tableau1[[#This Row],[AANTGkIGDGK]]/Tableau1[[#This Row],[aire TIC]]</f>
        <v>1.3956978712703857E-3</v>
      </c>
      <c r="BI10" s="110">
        <v>430631520</v>
      </c>
      <c r="BJ10" s="153">
        <f>Tableau1[[#This Row],[AQVTLkGNPVNVDGQLPQK 2+]]/Tableau1[[#This Row],[aire TIC]]</f>
        <v>6.2538306166625042E-3</v>
      </c>
      <c r="BK10" s="110">
        <v>507707200</v>
      </c>
      <c r="BL10" s="153">
        <f>Tableau1[[#This Row],[AQVTLkGNPVNVDGQLPQK 3+]]/Tableau1[[#This Row],[aire TIC]]</f>
        <v>7.3731593815055466E-3</v>
      </c>
      <c r="BM10" s="154">
        <v>27478898</v>
      </c>
      <c r="BN10" s="153">
        <f>Tableau1[[#This Row],[AGSPEAEkVIK]]/Tableau1[[#This Row],[aire TIC]]</f>
        <v>3.9906129868186622E-4</v>
      </c>
      <c r="BO10" s="110">
        <v>282635968</v>
      </c>
      <c r="BP10" s="153">
        <f>Tableau1[[#This Row],[ALAVkVGDK]]/Tableau1[[#This Row],[aire TIC]]</f>
        <v>4.1045705851918222E-3</v>
      </c>
      <c r="BQ10" s="155">
        <v>148149664</v>
      </c>
      <c r="BR10" s="153">
        <f>Tableau1[[#This Row],[ATVADGVDkPLLK]]/Tableau1[[#This Row],[aire TIC]]</f>
        <v>2.1514981173961969E-3</v>
      </c>
      <c r="BS10" s="154">
        <v>105431024</v>
      </c>
      <c r="BT10" s="153">
        <f>Tableau1[[#This Row],[AVVDkEQPQLVILGK]]/Tableau1[[#This Row],[aire TIC]]</f>
        <v>1.5311182187436705E-3</v>
      </c>
      <c r="BU10" s="154">
        <v>207232848</v>
      </c>
      <c r="BV10" s="153">
        <f>Tableau1[[#This Row],[DGNVEATkVGALSK]]/Tableau1[[#This Row],[aire TIC]]</f>
        <v>3.0095315122324697E-3</v>
      </c>
      <c r="BW10" s="155">
        <v>669156224</v>
      </c>
      <c r="BX10" s="153">
        <f>Tableau1[[#This Row],[EALkVLTK]]/Tableau1[[#This Row],[aire TIC]]</f>
        <v>9.7177969717160348E-3</v>
      </c>
      <c r="BY10" s="155">
        <v>776815552</v>
      </c>
      <c r="BZ10" s="153">
        <f>Tableau1[[#This Row],[ELEFEEkLR]]/Tableau1[[#This Row],[aire TIC]]</f>
        <v>1.1281275654409095E-2</v>
      </c>
      <c r="CA10" s="155">
        <v>267545344</v>
      </c>
      <c r="CB10" s="153">
        <f>Tableau1[[#This Row],[EVVAAkANVR]]/Tableau1[[#This Row],[aire TIC]]</f>
        <v>3.8854175459629658E-3</v>
      </c>
      <c r="CC10" s="155">
        <v>707603136</v>
      </c>
      <c r="CD10" s="153">
        <f>Tableau1[[#This Row],[FLPAADEQIAkEALK 2+]]/Tableau1[[#This Row],[aire TIC]]</f>
        <v>1.0276140855558372E-2</v>
      </c>
      <c r="CE10" s="155">
        <v>90405128</v>
      </c>
      <c r="CF10" s="153">
        <f>Tableau1[[#This Row],[FLPAADEQIAkEALK 3+]]/Tableau1[[#This Row],[aire TIC]]</f>
        <v>1.3129051895450956E-3</v>
      </c>
      <c r="CG10" s="155">
        <v>1858593536</v>
      </c>
      <c r="CH10" s="153">
        <f>Tableau1[[#This Row],[FTEGAFkDWGYEVAR]]/Tableau1[[#This Row],[aire TIC]]</f>
        <v>2.6991357156967571E-2</v>
      </c>
      <c r="CI10" s="155">
        <v>79795552</v>
      </c>
      <c r="CJ10" s="153">
        <f>Tableau1[[#This Row],[FTEGAFkDWGYEVAR 3+]]/Tableau1[[#This Row],[aire TIC]]</f>
        <v>1.1588280072278149E-3</v>
      </c>
      <c r="CK10" s="155">
        <v>76191656</v>
      </c>
      <c r="CL10" s="153">
        <f>Tableau1[[#This Row],[GIGkLELNAQR]]/Tableau1[[#This Row],[aire TIC]]</f>
        <v>1.1064905583943725E-3</v>
      </c>
      <c r="CM10" s="155">
        <v>799683840</v>
      </c>
      <c r="CN10" s="153">
        <f>Tableau1[[#This Row],[GVkAVSADGLK]]/Tableau1[[#This Row],[aire TIC]]</f>
        <v>1.1613379536737672E-2</v>
      </c>
      <c r="CO10" s="155">
        <v>109778072</v>
      </c>
      <c r="CP10" s="153">
        <f>Tableau1[[#This Row],[IVYGALDkVK]]/Tableau1[[#This Row],[aire TIC]]</f>
        <v>1.5942480655196367E-3</v>
      </c>
      <c r="CQ10" s="155">
        <v>147464560</v>
      </c>
      <c r="CR10" s="153">
        <f>Tableau1[[#This Row],[kADAGTIR]]/Tableau1[[#This Row],[aire TIC]]</f>
        <v>2.1415487194264482E-3</v>
      </c>
      <c r="CS10" s="155">
        <v>97572912</v>
      </c>
      <c r="CT10" s="153">
        <f>Tableau1[[#This Row],[kNADELAQK]]/Tableau1[[#This Row],[aire TIC]]</f>
        <v>1.4169990724843277E-3</v>
      </c>
      <c r="CU10" s="155">
        <v>106925296</v>
      </c>
      <c r="CV10" s="153">
        <f>Tableau1[[#This Row],[kSISAPGPGNYLTVAK]]/Tableau1[[#This Row],[aire TIC]]</f>
        <v>1.5528187296194687E-3</v>
      </c>
      <c r="CW10" s="155">
        <v>120257032</v>
      </c>
      <c r="CX10" s="153">
        <f>Tableau1[[#This Row],[LELTQPEkAR]]/Tableau1[[#This Row],[aire TIC]]</f>
        <v>1.7464283817184643E-3</v>
      </c>
      <c r="CY10" s="155">
        <v>374932320</v>
      </c>
      <c r="CZ10" s="153">
        <f>Tableau1[[#This Row],[LSVLYkDVK]]/Tableau1[[#This Row],[aire TIC]]</f>
        <v>5.4449410066227926E-3</v>
      </c>
      <c r="DA10" s="155">
        <v>336396736</v>
      </c>
      <c r="DB10" s="153">
        <f>Tableau1[[#This Row],[NTPVDkGGIGAVK]]/Tableau1[[#This Row],[aire TIC]]</f>
        <v>4.8853093868793758E-3</v>
      </c>
      <c r="DC10" s="155">
        <v>291026848</v>
      </c>
      <c r="DD10" s="153">
        <f>Tableau1[[#This Row],[NVVLDkSFGAPTITK]]/Tableau1[[#This Row],[aire TIC]]</f>
        <v>4.2264268353909276E-3</v>
      </c>
      <c r="DE10" s="155">
        <v>134203064</v>
      </c>
      <c r="DF10" s="153">
        <f>Tableau1[[#This Row],[QLAQkGGGK]]/Tableau1[[#This Row],[aire TIC]]</f>
        <v>1.9489591251776403E-3</v>
      </c>
      <c r="DG10" s="155">
        <v>163592848</v>
      </c>
      <c r="DH10" s="153">
        <f>Tableau1[[#This Row],[SDFVIGNIkAR]]/Tableau1[[#This Row],[aire TIC]]</f>
        <v>2.3757711964266233E-3</v>
      </c>
      <c r="DI10" s="155">
        <v>41842952</v>
      </c>
      <c r="DJ10" s="153">
        <f>Tableau1[[#This Row],[TDEVAkTAEGR]]/Tableau1[[#This Row],[aire TIC]]</f>
        <v>6.0766275146124829E-4</v>
      </c>
      <c r="DK10" s="156">
        <v>998558912</v>
      </c>
      <c r="DL10" s="153">
        <f>Tableau1[[#This Row],[TGAATAAAkALPVLK]]/Tableau1[[#This Row],[aire TIC]]</f>
        <v>1.4501535550409313E-2</v>
      </c>
      <c r="DM10" s="154">
        <v>111683712</v>
      </c>
      <c r="DN10" s="153">
        <f>Tableau1[[#This Row],[TGAATAAAkALPVLK 3+]]/Tableau1[[#This Row],[aire TIC]]</f>
        <v>1.6219226532421906E-3</v>
      </c>
      <c r="DO10" s="155">
        <v>141794016</v>
      </c>
      <c r="DP10" s="153">
        <f>Tableau1[[#This Row],[TLkVEAPAAR]]/Tableau1[[#This Row],[aire TIC]]</f>
        <v>2.0591984500352716E-3</v>
      </c>
      <c r="DQ10" s="155">
        <v>85784704</v>
      </c>
      <c r="DR10" s="153">
        <f>Tableau1[[#This Row],[VADEkIR]]/Tableau1[[#This Row],[aire TIC]]</f>
        <v>1.2458052497330673E-3</v>
      </c>
      <c r="DS10" s="155">
        <v>131351584</v>
      </c>
      <c r="DT10" s="153">
        <f>Tableau1[[#This Row],[VkDGQLSK]]/Tableau1[[#This Row],[aire TIC]]</f>
        <v>1.9075486103904255E-3</v>
      </c>
      <c r="DU10" s="155">
        <v>70613632</v>
      </c>
      <c r="DV10" s="153">
        <f>Tableau1[[#This Row],[VVDYNVkVR]]/Tableau1[[#This Row],[aire TIC]]</f>
        <v>1.0254839073445881E-3</v>
      </c>
      <c r="DW10" s="156">
        <v>4922935296</v>
      </c>
      <c r="DX10" s="153">
        <f>Tableau1[[#This Row],[VVLTAPGkGALK]]/Tableau1[[#This Row],[aire TIC]]</f>
        <v>7.149314912659735E-2</v>
      </c>
      <c r="DY10" s="156">
        <v>1291718400</v>
      </c>
      <c r="DZ10" s="153">
        <f>Tableau1[[#This Row],[VVVSkSIGTVGIR]]/Tableau1[[#This Row],[aire TIC]]</f>
        <v>1.8758933572782372E-2</v>
      </c>
      <c r="EA10" s="155">
        <v>390452032</v>
      </c>
      <c r="EB10" s="153">
        <f>Tableau1[[#This Row],[DALAQLkDLQK]]/Tableau1[[#This Row],[aire TIC]]</f>
        <v>5.6703254607551436E-3</v>
      </c>
      <c r="EC10" s="155">
        <v>160500288</v>
      </c>
      <c r="ED10" s="153">
        <f>Tableau1[[#This Row],[FIEVTEESLkGK]]/Tableau1[[#This Row],[aire TIC]]</f>
        <v>2.3308596060909559E-3</v>
      </c>
      <c r="EE10" s="155">
        <v>78894976</v>
      </c>
      <c r="EF10" s="153">
        <f>Tableau1[[#This Row],[IEEQLGAkAPYR]]/Tableau1[[#This Row],[aire TIC]]</f>
        <v>1.1457494249600064E-3</v>
      </c>
      <c r="EG10" s="154">
        <v>205060240</v>
      </c>
      <c r="EH10" s="153">
        <f>Tableau1[[#This Row],[AAGLNPSDVkNVLGR]]/Tableau1[[#This Row],[aire TIC]]</f>
        <v>2.9779798914212345E-3</v>
      </c>
    </row>
    <row r="11" spans="1:138" x14ac:dyDescent="0.3">
      <c r="A11" s="144" t="s">
        <v>18124</v>
      </c>
      <c r="B11" s="110">
        <v>11717711500</v>
      </c>
      <c r="C11" s="157"/>
      <c r="D11" s="133"/>
      <c r="E11" s="110">
        <v>26257056</v>
      </c>
      <c r="F11" s="153">
        <f>Tableau1[[#This Row],[AkIFSQVGK]]/Tableau1[[#This Row],[aire TIC]]</f>
        <v>2.2408006887693044E-3</v>
      </c>
      <c r="G11" s="110">
        <v>8801666</v>
      </c>
      <c r="H11" s="153">
        <f>Tableau1[[#This Row],[ALLGDmLAEkAAK]]/Tableau1[[#This Row],[aire TIC]]</f>
        <v>7.5114206387484454E-4</v>
      </c>
      <c r="I11" s="110">
        <v>34561676</v>
      </c>
      <c r="J11" s="153">
        <f>Tableau1[[#This Row],[ANEEIEkK]]/Tableau1[[#This Row],[aire TIC]]</f>
        <v>2.9495244015864362E-3</v>
      </c>
      <c r="K11" s="110">
        <v>2509475</v>
      </c>
      <c r="L11" s="153">
        <f>Tableau1[[#This Row],[ASDVkDTSLR]]/Tableau1[[#This Row],[aire TIC]]</f>
        <v>2.1416084531523071E-4</v>
      </c>
      <c r="M11" s="110">
        <v>26930094</v>
      </c>
      <c r="N11" s="153">
        <f>Tableau1[[#This Row],[AVSADGLkSVE]]/Tableau1[[#This Row],[aire TIC]]</f>
        <v>2.2982383548186863E-3</v>
      </c>
      <c r="O11" s="110">
        <v>14675478</v>
      </c>
      <c r="P11" s="153">
        <f>Tableau1[[#This Row],[DLAIETAkGIK]]/Tableau1[[#This Row],[aire TIC]]</f>
        <v>1.2524184436525853E-3</v>
      </c>
      <c r="Q11" s="154">
        <v>2285359</v>
      </c>
      <c r="R11" s="153">
        <f>Tableau1[[#This Row],[EDLNVPVkDGQVQSDAR]]/Tableau1[[#This Row],[aire TIC]]</f>
        <v>1.9503458503821331E-4</v>
      </c>
      <c r="S11" s="110">
        <v>16326487</v>
      </c>
      <c r="T11" s="153">
        <f>Tableau1[[#This Row],[ETITkDNVEIEGK]]/Tableau1[[#This Row],[aire TIC]]</f>
        <v>1.3933170312308849E-3</v>
      </c>
      <c r="U11" s="110">
        <v>43262976</v>
      </c>
      <c r="V11" s="153">
        <f>Tableau1[[#This Row],[EVkFGDSAR]]/Tableau1[[#This Row],[aire TIC]]</f>
        <v>3.6921011410803212E-3</v>
      </c>
      <c r="W11" s="154">
        <v>3883904</v>
      </c>
      <c r="X11" s="153">
        <f>Tableau1[[#This Row],[GIEkAGEADPEK]]/Tableau1[[#This Row],[aire TIC]]</f>
        <v>3.3145584784196127E-4</v>
      </c>
      <c r="Y11" s="110">
        <v>12228125</v>
      </c>
      <c r="Z11" s="153">
        <f>Tableau1[[#This Row],[GYTEkQVR]]/Tableau1[[#This Row],[aire TIC]]</f>
        <v>1.0435591454867276E-3</v>
      </c>
      <c r="AA11" s="110">
        <v>11557589</v>
      </c>
      <c r="AB11" s="153">
        <f>Tableau1[[#This Row],[kAIEEAR]]/Tableau1[[#This Row],[aire TIC]]</f>
        <v>9.8633500235946253E-4</v>
      </c>
      <c r="AC11" s="110">
        <v>14501506</v>
      </c>
      <c r="AD11" s="153">
        <f>Tableau1[[#This Row],[LAkNEPEQYK]]/Tableau1[[#This Row],[aire TIC]]</f>
        <v>1.2375715172710986E-3</v>
      </c>
      <c r="AE11" s="154">
        <v>2450386</v>
      </c>
      <c r="AF11" s="153">
        <f>Tableau1[[#This Row],[LIGSGEkDSVTFDVSK]]/Tableau1[[#This Row],[aire TIC]]</f>
        <v>2.0911813710381929E-4</v>
      </c>
      <c r="AG11" s="154">
        <v>7621584</v>
      </c>
      <c r="AH11" s="153">
        <f>Tableau1[[#This Row],[LTDkFIGEIEK]]/Tableau1[[#This Row],[aire TIC]]</f>
        <v>6.504328084882445E-4</v>
      </c>
      <c r="AI11" s="110">
        <v>59416016</v>
      </c>
      <c r="AJ11" s="153">
        <f>Tableau1[[#This Row],[NPQTGkPIK]]/Tableau1[[#This Row],[aire TIC]]</f>
        <v>5.0706160499001873E-3</v>
      </c>
      <c r="AK11" s="154">
        <v>645193</v>
      </c>
      <c r="AL11" s="153">
        <f>Tableau1[[#This Row],[NVSGVDIkVETNK]]/Tableau1[[#This Row],[aire TIC]]</f>
        <v>5.506134879664856E-5</v>
      </c>
      <c r="AM11" s="154">
        <v>7085345</v>
      </c>
      <c r="AN11" s="153">
        <f>Tableau1[[#This Row],[QDITGkDADAALGR]]/Tableau1[[#This Row],[aire TIC]]</f>
        <v>6.0466969168851783E-4</v>
      </c>
      <c r="AO11" s="154">
        <v>5291708</v>
      </c>
      <c r="AP11" s="153">
        <f>Tableau1[[#This Row],[SIQkAANFGR]]/Tableau1[[#This Row],[aire TIC]]</f>
        <v>4.5159910277702263E-4</v>
      </c>
      <c r="AQ11" s="154">
        <v>3798192</v>
      </c>
      <c r="AR11" s="153">
        <f>Tableau1[[#This Row],[SYSkIPAGK]]/Tableau1[[#This Row],[aire TIC]]</f>
        <v>3.2414110895288725E-4</v>
      </c>
      <c r="AS11" s="154">
        <v>1134155</v>
      </c>
      <c r="AT11" s="153">
        <f>Tableau1[[#This Row],[TDVANNANLGAEEkAAK]]/Tableau1[[#This Row],[aire TIC]]</f>
        <v>9.6789804050048504E-5</v>
      </c>
      <c r="AU11" s="154">
        <v>24702840</v>
      </c>
      <c r="AV11" s="153">
        <f>Tableau1[[#This Row],[TITkAIIR]]/Tableau1[[#This Row],[aire TIC]]</f>
        <v>2.1081625025500925E-3</v>
      </c>
      <c r="AW11" s="154">
        <v>20415360</v>
      </c>
      <c r="AX11" s="153">
        <f>Tableau1[[#This Row],[VAAVkAPGFGDR]]/Tableau1[[#This Row],[aire TIC]]</f>
        <v>1.7422651172116672E-3</v>
      </c>
      <c r="AY11" s="110">
        <v>2646034</v>
      </c>
      <c r="AZ11" s="153">
        <f>Tableau1[[#This Row],[VETNkGVVSLSGNVK]]/Tableau1[[#This Row],[aire TIC]]</f>
        <v>2.2581491274981468E-4</v>
      </c>
      <c r="BA11" s="110">
        <v>9565246</v>
      </c>
      <c r="BB11" s="153">
        <f>Tableau1[[#This Row],[VVEQIkK]]/Tableau1[[#This Row],[aire TIC]]</f>
        <v>8.1630666534160705E-4</v>
      </c>
      <c r="BC11" s="110">
        <v>3450603</v>
      </c>
      <c r="BD11" s="153">
        <f>Tableau1[[#This Row],[VVNDTAVAVNQGGkR]]/Tableau1[[#This Row],[aire TIC]]</f>
        <v>2.9447755220803995E-4</v>
      </c>
      <c r="BE11" s="154">
        <v>20884972</v>
      </c>
      <c r="BF11" s="153">
        <f>Tableau1[[#This Row],[VYkNFDPR]]/Tableau1[[#This Row],[aire TIC]]</f>
        <v>1.7823422261249561E-3</v>
      </c>
      <c r="BG11" s="154">
        <v>10615009</v>
      </c>
      <c r="BH11" s="153">
        <f>Tableau1[[#This Row],[AANTGkIGDGK]]/Tableau1[[#This Row],[aire TIC]]</f>
        <v>9.0589438048547274E-4</v>
      </c>
      <c r="BI11" s="110">
        <v>6920149</v>
      </c>
      <c r="BJ11" s="153">
        <f>Tableau1[[#This Row],[AQVTLkGNPVNVDGQLPQK 2+]]/Tableau1[[#This Row],[aire TIC]]</f>
        <v>5.9057171701146596E-4</v>
      </c>
      <c r="BK11" s="110">
        <v>10452801</v>
      </c>
      <c r="BL11" s="153">
        <f>Tableau1[[#This Row],[AQVTLkGNPVNVDGQLPQK 3+]]/Tableau1[[#This Row],[aire TIC]]</f>
        <v>8.9205140440605664E-4</v>
      </c>
      <c r="BM11" s="154">
        <v>5399139</v>
      </c>
      <c r="BN11" s="153">
        <f>Tableau1[[#This Row],[AGSPEAEkVIK]]/Tableau1[[#This Row],[aire TIC]]</f>
        <v>4.6076736058913895E-4</v>
      </c>
      <c r="BO11" s="110">
        <v>15104878</v>
      </c>
      <c r="BP11" s="153">
        <f>Tableau1[[#This Row],[ALAVkVGDK]]/Tableau1[[#This Row],[aire TIC]]</f>
        <v>1.2890638244507043E-3</v>
      </c>
      <c r="BQ11" s="155">
        <v>4200551</v>
      </c>
      <c r="BR11" s="153">
        <f>Tableau1[[#This Row],[ATVADGVDkPLLK]]/Tableau1[[#This Row],[aire TIC]]</f>
        <v>3.5847878657876156E-4</v>
      </c>
      <c r="BS11" s="154">
        <v>1161606</v>
      </c>
      <c r="BT11" s="153">
        <f>Tableau1[[#This Row],[AVVDkEQPQLVILGK]]/Tableau1[[#This Row],[aire TIC]]</f>
        <v>9.9132496989706563E-5</v>
      </c>
      <c r="BU11" s="154">
        <v>11566413</v>
      </c>
      <c r="BV11" s="153">
        <f>Tableau1[[#This Row],[DGNVEATkVGALSK]]/Tableau1[[#This Row],[aire TIC]]</f>
        <v>9.8708805042691146E-4</v>
      </c>
      <c r="BW11" s="155">
        <v>30123272</v>
      </c>
      <c r="BX11" s="153">
        <f>Tableau1[[#This Row],[EALkVLTK]]/Tableau1[[#This Row],[aire TIC]]</f>
        <v>2.5707470268405224E-3</v>
      </c>
      <c r="BY11" s="155">
        <v>8199650</v>
      </c>
      <c r="BZ11" s="153">
        <f>Tableau1[[#This Row],[ELEFEEkLR]]/Tableau1[[#This Row],[aire TIC]]</f>
        <v>6.9976547895039061E-4</v>
      </c>
      <c r="CA11" s="155">
        <v>22199534</v>
      </c>
      <c r="CB11" s="153">
        <f>Tableau1[[#This Row],[EVVAAkANVR]]/Tableau1[[#This Row],[aire TIC]]</f>
        <v>1.8945281252230864E-3</v>
      </c>
      <c r="CC11" s="155">
        <v>2025164</v>
      </c>
      <c r="CD11" s="153">
        <f>Tableau1[[#This Row],[FLPAADEQIAkEALK 2+]]/Tableau1[[#This Row],[aire TIC]]</f>
        <v>1.7282931056973027E-4</v>
      </c>
      <c r="CE11" s="155">
        <v>81254</v>
      </c>
      <c r="CF11" s="153">
        <f>Tableau1[[#This Row],[FLPAADEQIAkEALK 3+]]/Tableau1[[#This Row],[aire TIC]]</f>
        <v>6.9342891741275587E-6</v>
      </c>
      <c r="CG11" s="155">
        <v>209398</v>
      </c>
      <c r="CH11" s="153">
        <f>Tableau1[[#This Row],[FTEGAFkDWGYEVAR]]/Tableau1[[#This Row],[aire TIC]]</f>
        <v>1.7870212967779588E-5</v>
      </c>
      <c r="CI11" s="158"/>
      <c r="CJ11" s="133"/>
      <c r="CK11" s="155">
        <v>2867776</v>
      </c>
      <c r="CL11" s="153">
        <f>Tableau1[[#This Row],[GIGkLELNAQR]]/Tableau1[[#This Row],[aire TIC]]</f>
        <v>2.4473857373942E-4</v>
      </c>
      <c r="CM11" s="155">
        <v>15225361</v>
      </c>
      <c r="CN11" s="153">
        <f>Tableau1[[#This Row],[GVkAVSADGLK]]/Tableau1[[#This Row],[aire TIC]]</f>
        <v>1.2993459516391064E-3</v>
      </c>
      <c r="CO11" s="155">
        <v>4795155</v>
      </c>
      <c r="CP11" s="153">
        <f>Tableau1[[#This Row],[IVYGALDkVK]]/Tableau1[[#This Row],[aire TIC]]</f>
        <v>4.0922282478110164E-4</v>
      </c>
      <c r="CQ11" s="155">
        <v>17077474</v>
      </c>
      <c r="CR11" s="153">
        <f>Tableau1[[#This Row],[kADAGTIR]]/Tableau1[[#This Row],[aire TIC]]</f>
        <v>1.4574069347926854E-3</v>
      </c>
      <c r="CS11" s="155">
        <v>7096469</v>
      </c>
      <c r="CT11" s="153">
        <f>Tableau1[[#This Row],[kNADELAQK]]/Tableau1[[#This Row],[aire TIC]]</f>
        <v>6.0561902381706535E-4</v>
      </c>
      <c r="CU11" s="155">
        <v>247481</v>
      </c>
      <c r="CV11" s="153">
        <f>Tableau1[[#This Row],[kSISAPGPGNYLTVAK]]/Tableau1[[#This Row],[aire TIC]]</f>
        <v>2.1120250315089255E-5</v>
      </c>
      <c r="CW11" s="158"/>
      <c r="CX11" s="133"/>
      <c r="CY11" s="155">
        <v>10827111</v>
      </c>
      <c r="CZ11" s="153">
        <f>Tableau1[[#This Row],[LSVLYkDVK]]/Tableau1[[#This Row],[aire TIC]]</f>
        <v>9.2399535523638723E-4</v>
      </c>
      <c r="DA11" s="155">
        <v>20525680</v>
      </c>
      <c r="DB11" s="153">
        <f>Tableau1[[#This Row],[NTPVDkGGIGAVK]]/Tableau1[[#This Row],[aire TIC]]</f>
        <v>1.7516799248727024E-3</v>
      </c>
      <c r="DC11" s="155">
        <v>800361</v>
      </c>
      <c r="DD11" s="153">
        <f>Tableau1[[#This Row],[NVVLDkSFGAPTITK]]/Tableau1[[#This Row],[aire TIC]]</f>
        <v>6.8303524967311239E-5</v>
      </c>
      <c r="DE11" s="155">
        <v>11733448</v>
      </c>
      <c r="DF11" s="153">
        <f>Tableau1[[#This Row],[QLAQkGGGK]]/Tableau1[[#This Row],[aire TIC]]</f>
        <v>1.0013429670119459E-3</v>
      </c>
      <c r="DG11" s="155">
        <v>1730100</v>
      </c>
      <c r="DH11" s="153">
        <f>Tableau1[[#This Row],[SDFVIGNIkAR]]/Tableau1[[#This Row],[aire TIC]]</f>
        <v>1.4764828439409864E-4</v>
      </c>
      <c r="DI11" s="155">
        <v>2199320</v>
      </c>
      <c r="DJ11" s="153">
        <f>Tableau1[[#This Row],[TDEVAkTAEGR]]/Tableau1[[#This Row],[aire TIC]]</f>
        <v>1.8769193967610483E-4</v>
      </c>
      <c r="DK11" s="156">
        <v>9515929</v>
      </c>
      <c r="DL11" s="153">
        <f>Tableau1[[#This Row],[TGAATAAAkALPVLK]]/Tableau1[[#This Row],[aire TIC]]</f>
        <v>8.1209790836717565E-4</v>
      </c>
      <c r="DM11" s="154">
        <v>621104</v>
      </c>
      <c r="DN11" s="153">
        <f>Tableau1[[#This Row],[TGAATAAAkALPVLK 3+]]/Tableau1[[#This Row],[aire TIC]]</f>
        <v>5.3005571949778762E-5</v>
      </c>
      <c r="DO11" s="155">
        <v>9427392</v>
      </c>
      <c r="DP11" s="153">
        <f>Tableau1[[#This Row],[TLkVEAPAAR]]/Tableau1[[#This Row],[aire TIC]]</f>
        <v>8.0454208144653506E-4</v>
      </c>
      <c r="DQ11" s="155">
        <v>3859857</v>
      </c>
      <c r="DR11" s="153">
        <f>Tableau1[[#This Row],[VADEkIR]]/Tableau1[[#This Row],[aire TIC]]</f>
        <v>3.2940365531272892E-4</v>
      </c>
      <c r="DS11" s="155">
        <v>10069579</v>
      </c>
      <c r="DT11" s="153">
        <f>Tableau1[[#This Row],[VkDGQLSK]]/Tableau1[[#This Row],[aire TIC]]</f>
        <v>8.5934689550941747E-4</v>
      </c>
      <c r="DU11" s="155">
        <v>3376940</v>
      </c>
      <c r="DV11" s="153">
        <f>Tableau1[[#This Row],[VVDYNVkVR]]/Tableau1[[#This Row],[aire TIC]]</f>
        <v>2.8819108577643341E-4</v>
      </c>
      <c r="DW11" s="156">
        <v>61941776</v>
      </c>
      <c r="DX11" s="153">
        <f>Tableau1[[#This Row],[VVLTAPGkGALK]]/Tableau1[[#This Row],[aire TIC]]</f>
        <v>5.2861666717088909E-3</v>
      </c>
      <c r="DY11" s="156">
        <v>104158192</v>
      </c>
      <c r="DZ11" s="153">
        <f>Tableau1[[#This Row],[VVVSkSIGTVGIR]]/Tableau1[[#This Row],[aire TIC]]</f>
        <v>8.8889534445356494E-3</v>
      </c>
      <c r="EA11" s="155">
        <v>4316138</v>
      </c>
      <c r="EB11" s="153">
        <f>Tableau1[[#This Row],[DALAQLkDLQK]]/Tableau1[[#This Row],[aire TIC]]</f>
        <v>3.6834308473971219E-4</v>
      </c>
      <c r="EC11" s="155">
        <v>1883602</v>
      </c>
      <c r="ED11" s="153">
        <f>Tableau1[[#This Row],[FIEVTEESLkGK]]/Tableau1[[#This Row],[aire TIC]]</f>
        <v>1.6074828263180912E-4</v>
      </c>
      <c r="EE11" s="155">
        <v>2982304</v>
      </c>
      <c r="EF11" s="153">
        <f>Tableau1[[#This Row],[IEEQLGAkAPYR]]/Tableau1[[#This Row],[aire TIC]]</f>
        <v>2.5451249589136923E-4</v>
      </c>
      <c r="EG11" s="154">
        <v>2271745</v>
      </c>
      <c r="EH11" s="153">
        <f>Tableau1[[#This Row],[AAGLNPSDVkNVLGR]]/Tableau1[[#This Row],[aire TIC]]</f>
        <v>1.9387275407830275E-4</v>
      </c>
    </row>
    <row r="12" spans="1:138" x14ac:dyDescent="0.3">
      <c r="A12" s="144" t="s">
        <v>18125</v>
      </c>
      <c r="B12" s="110">
        <v>15142887158</v>
      </c>
      <c r="C12" s="157"/>
      <c r="D12" s="133"/>
      <c r="E12" s="110">
        <v>2584397</v>
      </c>
      <c r="F12" s="153">
        <f>Tableau1[[#This Row],[AkIFSQVGK]]/Tableau1[[#This Row],[aire TIC]]</f>
        <v>1.7066738812979008E-4</v>
      </c>
      <c r="G12" s="110">
        <v>4310170</v>
      </c>
      <c r="H12" s="153">
        <f>Tableau1[[#This Row],[ALLGDmLAEkAAK]]/Tableau1[[#This Row],[aire TIC]]</f>
        <v>2.8463330374372723E-4</v>
      </c>
      <c r="I12" s="110">
        <v>7917581</v>
      </c>
      <c r="J12" s="153">
        <f>Tableau1[[#This Row],[ANEEIEkK]]/Tableau1[[#This Row],[aire TIC]]</f>
        <v>5.2285808626772567E-4</v>
      </c>
      <c r="K12" s="110">
        <v>1502764</v>
      </c>
      <c r="L12" s="153">
        <f>Tableau1[[#This Row],[ASDVkDTSLR]]/Tableau1[[#This Row],[aire TIC]]</f>
        <v>9.9238935370794763E-5</v>
      </c>
      <c r="M12" s="110">
        <v>26795926</v>
      </c>
      <c r="N12" s="153">
        <f>Tableau1[[#This Row],[AVSADGLkSVE]]/Tableau1[[#This Row],[aire TIC]]</f>
        <v>1.7695387755593021E-3</v>
      </c>
      <c r="O12" s="110">
        <v>13008158</v>
      </c>
      <c r="P12" s="153">
        <f>Tableau1[[#This Row],[DLAIETAkGIK]]/Tableau1[[#This Row],[aire TIC]]</f>
        <v>8.5902759918063442E-4</v>
      </c>
      <c r="Q12" s="154">
        <v>551584</v>
      </c>
      <c r="R12" s="153">
        <f>Tableau1[[#This Row],[EDLNVPVkDGQVQSDAR]]/Tableau1[[#This Row],[aire TIC]]</f>
        <v>3.6425286290837721E-5</v>
      </c>
      <c r="S12" s="110">
        <v>12683375</v>
      </c>
      <c r="T12" s="153">
        <f>Tableau1[[#This Row],[ETITkDNVEIEGK]]/Tableau1[[#This Row],[aire TIC]]</f>
        <v>8.3757970773092386E-4</v>
      </c>
      <c r="U12" s="110">
        <v>31478820</v>
      </c>
      <c r="V12" s="153">
        <f>Tableau1[[#This Row],[EVkFGDSAR]]/Tableau1[[#This Row],[aire TIC]]</f>
        <v>2.07878587957183E-3</v>
      </c>
      <c r="W12" s="154">
        <v>2893894</v>
      </c>
      <c r="X12" s="153">
        <f>Tableau1[[#This Row],[GIEkAGEADPEK]]/Tableau1[[#This Row],[aire TIC]]</f>
        <v>1.9110582875017684E-4</v>
      </c>
      <c r="Y12" s="110">
        <v>7876591</v>
      </c>
      <c r="Z12" s="153">
        <f>Tableau1[[#This Row],[GYTEkQVR]]/Tableau1[[#This Row],[aire TIC]]</f>
        <v>5.2015120484066944E-4</v>
      </c>
      <c r="AA12" s="110">
        <v>10225908</v>
      </c>
      <c r="AB12" s="153">
        <f>Tableau1[[#This Row],[kAIEEAR]]/Tableau1[[#This Row],[aire TIC]]</f>
        <v>6.7529447279791974E-4</v>
      </c>
      <c r="AC12" s="110">
        <v>11675590</v>
      </c>
      <c r="AD12" s="153">
        <f>Tableau1[[#This Row],[LAkNEPEQYK]]/Tableau1[[#This Row],[aire TIC]]</f>
        <v>7.7102800002255682E-4</v>
      </c>
      <c r="AE12" s="154">
        <v>237989</v>
      </c>
      <c r="AF12" s="153">
        <f>Tableau1[[#This Row],[LIGSGEkDSVTFDVSK]]/Tableau1[[#This Row],[aire TIC]]</f>
        <v>1.5716223565350297E-5</v>
      </c>
      <c r="AG12" s="154">
        <v>2528501</v>
      </c>
      <c r="AH12" s="153">
        <f>Tableau1[[#This Row],[LTDkFIGEIEK]]/Tableau1[[#This Row],[aire TIC]]</f>
        <v>1.6697615016329239E-4</v>
      </c>
      <c r="AI12" s="110">
        <v>57144828</v>
      </c>
      <c r="AJ12" s="153">
        <f>Tableau1[[#This Row],[NPQTGkPIK]]/Tableau1[[#This Row],[aire TIC]]</f>
        <v>3.7737075766169424E-3</v>
      </c>
      <c r="AK12" s="159"/>
      <c r="AL12" s="133"/>
      <c r="AM12" s="154">
        <v>2740218</v>
      </c>
      <c r="AN12" s="153">
        <f>Tableau1[[#This Row],[QDITGkDADAALGR]]/Tableau1[[#This Row],[aire TIC]]</f>
        <v>1.8095743377129642E-4</v>
      </c>
      <c r="AO12" s="159"/>
      <c r="AP12" s="133"/>
      <c r="AQ12" s="154">
        <v>2995935</v>
      </c>
      <c r="AR12" s="153">
        <f>Tableau1[[#This Row],[SYSkIPAGK]]/Tableau1[[#This Row],[aire TIC]]</f>
        <v>1.978443719972677E-4</v>
      </c>
      <c r="AS12" s="159"/>
      <c r="AT12" s="133"/>
      <c r="AU12" s="159"/>
      <c r="AV12" s="133"/>
      <c r="AW12" s="154">
        <v>15121147</v>
      </c>
      <c r="AX12" s="153">
        <f>Tableau1[[#This Row],[VAAVkAPGFGDR]]/Tableau1[[#This Row],[aire TIC]]</f>
        <v>9.9856433203436286E-4</v>
      </c>
      <c r="AY12" s="110">
        <v>2233509</v>
      </c>
      <c r="AZ12" s="153">
        <f>Tableau1[[#This Row],[VETNkGVVSLSGNVK]]/Tableau1[[#This Row],[aire TIC]]</f>
        <v>1.4749558500276054E-4</v>
      </c>
      <c r="BA12" s="110">
        <v>9627187</v>
      </c>
      <c r="BB12" s="153">
        <f>Tableau1[[#This Row],[VVEQIkK]]/Tableau1[[#This Row],[aire TIC]]</f>
        <v>6.3575637192237475E-4</v>
      </c>
      <c r="BC12" s="110">
        <v>3199567</v>
      </c>
      <c r="BD12" s="153">
        <f>Tableau1[[#This Row],[VVNDTAVAVNQGGkR]]/Tableau1[[#This Row],[aire TIC]]</f>
        <v>2.1129174156922024E-4</v>
      </c>
      <c r="BE12" s="154">
        <v>12813312</v>
      </c>
      <c r="BF12" s="153">
        <f>Tableau1[[#This Row],[VYkNFDPR]]/Tableau1[[#This Row],[aire TIC]]</f>
        <v>8.4616043600580599E-4</v>
      </c>
      <c r="BG12" s="154">
        <v>8568275</v>
      </c>
      <c r="BH12" s="153">
        <f>Tableau1[[#This Row],[AANTGkIGDGK]]/Tableau1[[#This Row],[aire TIC]]</f>
        <v>5.6582835958553473E-4</v>
      </c>
      <c r="BI12" s="110">
        <v>5132014</v>
      </c>
      <c r="BJ12" s="153">
        <f>Tableau1[[#This Row],[AQVTLkGNPVNVDGQLPQK 2+]]/Tableau1[[#This Row],[aire TIC]]</f>
        <v>3.3890591314937938E-4</v>
      </c>
      <c r="BK12" s="110">
        <v>11558034</v>
      </c>
      <c r="BL12" s="153">
        <f>Tableau1[[#This Row],[AQVTLkGNPVNVDGQLPQK 3+]]/Tableau1[[#This Row],[aire TIC]]</f>
        <v>7.6326488333460776E-4</v>
      </c>
      <c r="BM12" s="154">
        <v>3189493</v>
      </c>
      <c r="BN12" s="153">
        <f>Tableau1[[#This Row],[AGSPEAEkVIK]]/Tableau1[[#This Row],[aire TIC]]</f>
        <v>2.1062647873691564E-4</v>
      </c>
      <c r="BO12" s="110">
        <v>7630041</v>
      </c>
      <c r="BP12" s="153">
        <f>Tableau1[[#This Row],[ALAVkVGDK]]/Tableau1[[#This Row],[aire TIC]]</f>
        <v>5.038696333393096E-4</v>
      </c>
      <c r="BQ12" s="155">
        <v>1340158</v>
      </c>
      <c r="BR12" s="153">
        <f>Tableau1[[#This Row],[ATVADGVDkPLLK]]/Tableau1[[#This Row],[aire TIC]]</f>
        <v>8.8500824579676901E-5</v>
      </c>
      <c r="BS12" s="154">
        <v>588096</v>
      </c>
      <c r="BT12" s="153">
        <f>Tableau1[[#This Row],[AVVDkEQPQLVILGK]]/Tableau1[[#This Row],[aire TIC]]</f>
        <v>3.8836451322910927E-5</v>
      </c>
      <c r="BU12" s="154">
        <v>10100872</v>
      </c>
      <c r="BV12" s="153">
        <f>Tableau1[[#This Row],[DGNVEATkVGALSK]]/Tableau1[[#This Row],[aire TIC]]</f>
        <v>6.6703739482491624E-4</v>
      </c>
      <c r="BW12" s="155">
        <v>18328148</v>
      </c>
      <c r="BX12" s="153">
        <f>Tableau1[[#This Row],[EALkVLTK]]/Tableau1[[#This Row],[aire TIC]]</f>
        <v>1.2103469971588097E-3</v>
      </c>
      <c r="BY12" s="158"/>
      <c r="BZ12" s="133"/>
      <c r="CA12" s="155">
        <v>17297902</v>
      </c>
      <c r="CB12" s="153">
        <f>Tableau1[[#This Row],[EVVAAkANVR]]/Tableau1[[#This Row],[aire TIC]]</f>
        <v>1.1423120188055753E-3</v>
      </c>
      <c r="CC12" s="155">
        <v>851579</v>
      </c>
      <c r="CD12" s="153">
        <f>Tableau1[[#This Row],[FLPAADEQIAkEALK 2+]]/Tableau1[[#This Row],[aire TIC]]</f>
        <v>5.6236237588953443E-5</v>
      </c>
      <c r="CE12" s="155">
        <v>48556</v>
      </c>
      <c r="CF12" s="153">
        <f>Tableau1[[#This Row],[FLPAADEQIAkEALK 3+]]/Tableau1[[#This Row],[aire TIC]]</f>
        <v>3.2065219461367923E-6</v>
      </c>
      <c r="CG12" s="158"/>
      <c r="CH12" s="133"/>
      <c r="CI12" s="155">
        <v>159143</v>
      </c>
      <c r="CJ12" s="153">
        <f>Tableau1[[#This Row],[FTEGAFkDWGYEVAR 3+]]/Tableau1[[#This Row],[aire TIC]]</f>
        <v>1.0509422565162854E-5</v>
      </c>
      <c r="CK12" s="155">
        <v>524864</v>
      </c>
      <c r="CL12" s="153">
        <f>Tableau1[[#This Row],[GIGkLELNAQR]]/Tableau1[[#This Row],[aire TIC]]</f>
        <v>3.4660761486472142E-5</v>
      </c>
      <c r="CM12" s="155">
        <v>11523201</v>
      </c>
      <c r="CN12" s="153">
        <f>Tableau1[[#This Row],[GVkAVSADGLK]]/Tableau1[[#This Row],[aire TIC]]</f>
        <v>7.6096459544125201E-4</v>
      </c>
      <c r="CO12" s="155">
        <v>3007412</v>
      </c>
      <c r="CP12" s="153">
        <f>Tableau1[[#This Row],[IVYGALDkVK]]/Tableau1[[#This Row],[aire TIC]]</f>
        <v>1.9860228558932249E-4</v>
      </c>
      <c r="CQ12" s="155">
        <v>15922856</v>
      </c>
      <c r="CR12" s="153">
        <f>Tableau1[[#This Row],[kADAGTIR]]/Tableau1[[#This Row],[aire TIC]]</f>
        <v>1.0515072742642701E-3</v>
      </c>
      <c r="CS12" s="155">
        <v>6758812</v>
      </c>
      <c r="CT12" s="153">
        <f>Tableau1[[#This Row],[kNADELAQK]]/Tableau1[[#This Row],[aire TIC]]</f>
        <v>4.4633575681301397E-4</v>
      </c>
      <c r="CU12" s="155">
        <v>120469</v>
      </c>
      <c r="CV12" s="153">
        <f>Tableau1[[#This Row],[kSISAPGPGNYLTVAK]]/Tableau1[[#This Row],[aire TIC]]</f>
        <v>7.9554842311795299E-6</v>
      </c>
      <c r="CW12" s="155">
        <v>4175376</v>
      </c>
      <c r="CX12" s="153">
        <f>Tableau1[[#This Row],[LELTQPEkAR]]/Tableau1[[#This Row],[aire TIC]]</f>
        <v>2.7573183082158447E-4</v>
      </c>
      <c r="CY12" s="155">
        <v>5632660</v>
      </c>
      <c r="CZ12" s="153">
        <f>Tableau1[[#This Row],[LSVLYkDVK]]/Tableau1[[#This Row],[aire TIC]]</f>
        <v>3.7196737591908033E-4</v>
      </c>
      <c r="DA12" s="155">
        <v>14620404</v>
      </c>
      <c r="DB12" s="153">
        <f>Tableau1[[#This Row],[NTPVDkGGIGAVK]]/Tableau1[[#This Row],[aire TIC]]</f>
        <v>9.6549646361698133E-4</v>
      </c>
      <c r="DC12" s="155">
        <v>498805</v>
      </c>
      <c r="DD12" s="153">
        <f>Tableau1[[#This Row],[NVVLDkSFGAPTITK]]/Tableau1[[#This Row],[aire TIC]]</f>
        <v>3.2939887538981027E-5</v>
      </c>
      <c r="DE12" s="155">
        <v>10736763</v>
      </c>
      <c r="DF12" s="153">
        <f>Tableau1[[#This Row],[QLAQkGGGK]]/Tableau1[[#This Row],[aire TIC]]</f>
        <v>7.0903011347659415E-4</v>
      </c>
      <c r="DG12" s="158"/>
      <c r="DH12" s="133"/>
      <c r="DI12" s="155">
        <v>843197</v>
      </c>
      <c r="DJ12" s="153">
        <f>Tableau1[[#This Row],[TDEVAkTAEGR]]/Tableau1[[#This Row],[aire TIC]]</f>
        <v>5.5682710384230681E-5</v>
      </c>
      <c r="DK12" s="156">
        <v>6721414</v>
      </c>
      <c r="DL12" s="153">
        <f>Tableau1[[#This Row],[TGAATAAAkALPVLK]]/Tableau1[[#This Row],[aire TIC]]</f>
        <v>4.4386608246295168E-4</v>
      </c>
      <c r="DM12" s="154">
        <v>668175</v>
      </c>
      <c r="DN12" s="153">
        <f>Tableau1[[#This Row],[TGAATAAAkALPVLK 3+]]/Tableau1[[#This Row],[aire TIC]]</f>
        <v>4.4124676690006411E-5</v>
      </c>
      <c r="DO12" s="155">
        <v>6485584</v>
      </c>
      <c r="DP12" s="153">
        <f>Tableau1[[#This Row],[TLkVEAPAAR]]/Tableau1[[#This Row],[aire TIC]]</f>
        <v>4.2829243408669664E-4</v>
      </c>
      <c r="DQ12" s="155">
        <v>4011622</v>
      </c>
      <c r="DR12" s="153">
        <f>Tableau1[[#This Row],[VADEkIR]]/Tableau1[[#This Row],[aire TIC]]</f>
        <v>2.6491790885997961E-4</v>
      </c>
      <c r="DS12" s="155">
        <v>9467418</v>
      </c>
      <c r="DT12" s="153">
        <f>Tableau1[[#This Row],[VkDGQLSK]]/Tableau1[[#This Row],[aire TIC]]</f>
        <v>6.2520560981651075E-4</v>
      </c>
      <c r="DU12" s="158"/>
      <c r="DV12" s="133"/>
      <c r="DW12" s="156">
        <v>54560024</v>
      </c>
      <c r="DX12" s="153">
        <f>Tableau1[[#This Row],[VVLTAPGkGALK]]/Tableau1[[#This Row],[aire TIC]]</f>
        <v>3.6030133111819361E-3</v>
      </c>
      <c r="DY12" s="156">
        <v>98261864</v>
      </c>
      <c r="DZ12" s="153">
        <f>Tableau1[[#This Row],[VVVSkSIGTVGIR]]/Tableau1[[#This Row],[aire TIC]]</f>
        <v>6.4889781568561828E-3</v>
      </c>
      <c r="EA12" s="158"/>
      <c r="EB12" s="133"/>
      <c r="EC12" s="158"/>
      <c r="ED12" s="133"/>
      <c r="EE12" s="158"/>
      <c r="EF12" s="133"/>
      <c r="EG12" s="154">
        <v>1020454</v>
      </c>
      <c r="EH12" s="153">
        <f>Tableau1[[#This Row],[AAGLNPSDVkNVLGR]]/Tableau1[[#This Row],[aire TIC]]</f>
        <v>6.7388338125526695E-5</v>
      </c>
    </row>
    <row r="13" spans="1:138" x14ac:dyDescent="0.3">
      <c r="A13" s="144" t="s">
        <v>18126</v>
      </c>
      <c r="B13" s="110">
        <v>83217786022</v>
      </c>
      <c r="C13" s="110">
        <v>49533556</v>
      </c>
      <c r="D13" s="153">
        <f>Tableau1[[#This Row],[AEDLkIVTR]]/Tableau1[[#This Row],[aire TIC]]</f>
        <v>5.9522799593472698E-4</v>
      </c>
      <c r="E13" s="110">
        <v>162057552</v>
      </c>
      <c r="F13" s="153">
        <f>Tableau1[[#This Row],[AkIFSQVGK]]/Tableau1[[#This Row],[aire TIC]]</f>
        <v>1.9473908132710644E-3</v>
      </c>
      <c r="G13" s="110">
        <v>11008787</v>
      </c>
      <c r="H13" s="153">
        <f>Tableau1[[#This Row],[ALLGDmLAEkAAK]]/Tableau1[[#This Row],[aire TIC]]</f>
        <v>1.3228887148102744E-4</v>
      </c>
      <c r="I13" s="110">
        <v>207337120</v>
      </c>
      <c r="J13" s="153">
        <f>Tableau1[[#This Row],[ANEEIEkK]]/Tableau1[[#This Row],[aire TIC]]</f>
        <v>2.4915000736163181E-3</v>
      </c>
      <c r="K13" s="110">
        <v>32418188</v>
      </c>
      <c r="L13" s="153">
        <f>Tableau1[[#This Row],[ASDVkDTSLR]]/Tableau1[[#This Row],[aire TIC]]</f>
        <v>3.8955840511582123E-4</v>
      </c>
      <c r="M13" s="110">
        <v>82199104</v>
      </c>
      <c r="N13" s="153">
        <f>Tableau1[[#This Row],[AVSADGLkSVE]]/Tableau1[[#This Row],[aire TIC]]</f>
        <v>9.8775884254201753E-4</v>
      </c>
      <c r="O13" s="110">
        <v>166629088</v>
      </c>
      <c r="P13" s="153">
        <f>Tableau1[[#This Row],[DLAIETAkGIK]]/Tableau1[[#This Row],[aire TIC]]</f>
        <v>2.0023254158185468E-3</v>
      </c>
      <c r="Q13" s="154">
        <v>33040234</v>
      </c>
      <c r="R13" s="153">
        <f>Tableau1[[#This Row],[EDLNVPVkDGQVQSDAR]]/Tableau1[[#This Row],[aire TIC]]</f>
        <v>3.9703332159383894E-4</v>
      </c>
      <c r="S13" s="110">
        <v>189658912</v>
      </c>
      <c r="T13" s="153">
        <f>Tableau1[[#This Row],[ETITkDNVEIEGK]]/Tableau1[[#This Row],[aire TIC]]</f>
        <v>2.2790670248047759E-3</v>
      </c>
      <c r="U13" s="110">
        <v>368536736</v>
      </c>
      <c r="V13" s="153">
        <f>Tableau1[[#This Row],[EVkFGDSAR]]/Tableau1[[#This Row],[aire TIC]]</f>
        <v>4.4285813600300683E-3</v>
      </c>
      <c r="W13" s="154">
        <v>53494776</v>
      </c>
      <c r="X13" s="153">
        <f>Tableau1[[#This Row],[GIEkAGEADPEK]]/Tableau1[[#This Row],[aire TIC]]</f>
        <v>6.4282863744846285E-4</v>
      </c>
      <c r="Y13" s="110">
        <v>33897700</v>
      </c>
      <c r="Z13" s="153">
        <f>Tableau1[[#This Row],[GYTEkQVR]]/Tableau1[[#This Row],[aire TIC]]</f>
        <v>4.0733720062005233E-4</v>
      </c>
      <c r="AA13" s="110">
        <v>69168616</v>
      </c>
      <c r="AB13" s="153">
        <f>Tableau1[[#This Row],[kAIEEAR]]/Tableau1[[#This Row],[aire TIC]]</f>
        <v>8.3117587364934381E-4</v>
      </c>
      <c r="AC13" s="110">
        <v>46634596</v>
      </c>
      <c r="AD13" s="153">
        <f>Tableau1[[#This Row],[LAkNEPEQYK]]/Tableau1[[#This Row],[aire TIC]]</f>
        <v>5.6039217370756986E-4</v>
      </c>
      <c r="AE13" s="154">
        <v>12703382</v>
      </c>
      <c r="AF13" s="153">
        <f>Tableau1[[#This Row],[LIGSGEkDSVTFDVSK]]/Tableau1[[#This Row],[aire TIC]]</f>
        <v>1.5265224668007451E-4</v>
      </c>
      <c r="AG13" s="154">
        <v>290990592</v>
      </c>
      <c r="AH13" s="153">
        <f>Tableau1[[#This Row],[LTDkFIGEIEK]]/Tableau1[[#This Row],[aire TIC]]</f>
        <v>3.4967355647153582E-3</v>
      </c>
      <c r="AI13" s="110">
        <v>720989568</v>
      </c>
      <c r="AJ13" s="153">
        <f>Tableau1[[#This Row],[NPQTGkPIK]]/Tableau1[[#This Row],[aire TIC]]</f>
        <v>8.6638878834074534E-3</v>
      </c>
      <c r="AK13" s="154">
        <v>14061967</v>
      </c>
      <c r="AL13" s="153">
        <f>Tableau1[[#This Row],[NVSGVDIkVETNK]]/Tableau1[[#This Row],[aire TIC]]</f>
        <v>1.6897790330882493E-4</v>
      </c>
      <c r="AM13" s="154">
        <v>65609904</v>
      </c>
      <c r="AN13" s="153">
        <f>Tableau1[[#This Row],[QDITGkDADAALGR]]/Tableau1[[#This Row],[aire TIC]]</f>
        <v>7.8841203468997523E-4</v>
      </c>
      <c r="AO13" s="154">
        <v>46408900</v>
      </c>
      <c r="AP13" s="153">
        <f>Tableau1[[#This Row],[SIQkAANFGR]]/Tableau1[[#This Row],[aire TIC]]</f>
        <v>5.5768006117984251E-4</v>
      </c>
      <c r="AQ13" s="159"/>
      <c r="AR13" s="133"/>
      <c r="AS13" s="154">
        <v>20298460</v>
      </c>
      <c r="AT13" s="153">
        <f>Tableau1[[#This Row],[TDVANNANLGAEEkAAK]]/Tableau1[[#This Row],[aire TIC]]</f>
        <v>2.4391973122949662E-4</v>
      </c>
      <c r="AU13" s="154">
        <v>73962376</v>
      </c>
      <c r="AV13" s="153">
        <f>Tableau1[[#This Row],[TITkAIIR]]/Tableau1[[#This Row],[aire TIC]]</f>
        <v>8.887808668743821E-4</v>
      </c>
      <c r="AW13" s="154">
        <v>55596216</v>
      </c>
      <c r="AX13" s="153">
        <f>Tableau1[[#This Row],[VAAVkAPGFGDR]]/Tableau1[[#This Row],[aire TIC]]</f>
        <v>6.6808093146460568E-4</v>
      </c>
      <c r="AY13" s="110">
        <v>61923608</v>
      </c>
      <c r="AZ13" s="153">
        <f>Tableau1[[#This Row],[VETNkGVVSLSGNVK]]/Tableau1[[#This Row],[aire TIC]]</f>
        <v>7.4411506193675309E-4</v>
      </c>
      <c r="BA13" s="110">
        <v>43346840</v>
      </c>
      <c r="BB13" s="153">
        <f>Tableau1[[#This Row],[VVEQIkK]]/Tableau1[[#This Row],[aire TIC]]</f>
        <v>5.2088432139423349E-4</v>
      </c>
      <c r="BC13" s="110">
        <v>20465966</v>
      </c>
      <c r="BD13" s="153">
        <f>Tableau1[[#This Row],[VVNDTAVAVNQGGkR]]/Tableau1[[#This Row],[aire TIC]]</f>
        <v>2.45932594200349E-4</v>
      </c>
      <c r="BE13" s="159"/>
      <c r="BF13" s="133"/>
      <c r="BG13" s="154">
        <v>41076388</v>
      </c>
      <c r="BH13" s="153">
        <f>Tableau1[[#This Row],[AANTGkIGDGK]]/Tableau1[[#This Row],[aire TIC]]</f>
        <v>4.936010673143933E-4</v>
      </c>
      <c r="BI13" s="110">
        <v>154197280</v>
      </c>
      <c r="BJ13" s="153">
        <f>Tableau1[[#This Row],[AQVTLkGNPVNVDGQLPQK 2+]]/Tableau1[[#This Row],[aire TIC]]</f>
        <v>1.8529365820815684E-3</v>
      </c>
      <c r="BK13" s="110">
        <v>198259456</v>
      </c>
      <c r="BL13" s="153">
        <f>Tableau1[[#This Row],[AQVTLkGNPVNVDGQLPQK 3+]]/Tableau1[[#This Row],[aire TIC]]</f>
        <v>2.3824168543439359E-3</v>
      </c>
      <c r="BM13" s="154">
        <v>15198842</v>
      </c>
      <c r="BN13" s="153">
        <f>Tableau1[[#This Row],[AGSPEAEkVIK]]/Tableau1[[#This Row],[aire TIC]]</f>
        <v>1.8263934582424404E-4</v>
      </c>
      <c r="BO13" s="110">
        <v>60195696</v>
      </c>
      <c r="BP13" s="153">
        <f>Tableau1[[#This Row],[ALAVkVGDK]]/Tableau1[[#This Row],[aire TIC]]</f>
        <v>7.2335132761266053E-4</v>
      </c>
      <c r="BQ13" s="155">
        <v>54150884</v>
      </c>
      <c r="BR13" s="153">
        <f>Tableau1[[#This Row],[ATVADGVDkPLLK]]/Tableau1[[#This Row],[aire TIC]]</f>
        <v>6.5071286546465341E-4</v>
      </c>
      <c r="BS13" s="154">
        <v>52464688</v>
      </c>
      <c r="BT13" s="153">
        <f>Tableau1[[#This Row],[AVVDkEQPQLVILGK]]/Tableau1[[#This Row],[aire TIC]]</f>
        <v>6.3045041820903637E-4</v>
      </c>
      <c r="BU13" s="154">
        <v>93266024</v>
      </c>
      <c r="BV13" s="153">
        <f>Tableau1[[#This Row],[DGNVEATkVGALSK]]/Tableau1[[#This Row],[aire TIC]]</f>
        <v>1.1207462786301907E-3</v>
      </c>
      <c r="BW13" s="155">
        <v>107680240</v>
      </c>
      <c r="BX13" s="153">
        <f>Tableau1[[#This Row],[EALkVLTK]]/Tableau1[[#This Row],[aire TIC]]</f>
        <v>1.2939570390821614E-3</v>
      </c>
      <c r="BY13" s="155">
        <v>234800144</v>
      </c>
      <c r="BZ13" s="153">
        <f>Tableau1[[#This Row],[ELEFEEkLR]]/Tableau1[[#This Row],[aire TIC]]</f>
        <v>2.8215139482072583E-3</v>
      </c>
      <c r="CA13" s="155">
        <v>74798096</v>
      </c>
      <c r="CB13" s="153">
        <f>Tableau1[[#This Row],[EVVAAkANVR]]/Tableau1[[#This Row],[aire TIC]]</f>
        <v>8.9882343157057657E-4</v>
      </c>
      <c r="CC13" s="155">
        <v>146446544</v>
      </c>
      <c r="CD13" s="153">
        <f>Tableau1[[#This Row],[FLPAADEQIAkEALK 2+]]/Tableau1[[#This Row],[aire TIC]]</f>
        <v>1.7597986079716712E-3</v>
      </c>
      <c r="CE13" s="155">
        <v>19724850</v>
      </c>
      <c r="CF13" s="153">
        <f>Tableau1[[#This Row],[FLPAADEQIAkEALK 3+]]/Tableau1[[#This Row],[aire TIC]]</f>
        <v>2.3702685378802806E-4</v>
      </c>
      <c r="CG13" s="155">
        <v>517614848</v>
      </c>
      <c r="CH13" s="153">
        <f>Tableau1[[#This Row],[FTEGAFkDWGYEVAR]]/Tableau1[[#This Row],[aire TIC]]</f>
        <v>6.2200026309659328E-3</v>
      </c>
      <c r="CI13" s="155">
        <v>25415554</v>
      </c>
      <c r="CJ13" s="153">
        <f>Tableau1[[#This Row],[FTEGAFkDWGYEVAR 3+]]/Tableau1[[#This Row],[aire TIC]]</f>
        <v>3.0541011981838806E-4</v>
      </c>
      <c r="CK13" s="155">
        <v>62268804</v>
      </c>
      <c r="CL13" s="153">
        <f>Tableau1[[#This Row],[GIGkLELNAQR]]/Tableau1[[#This Row],[aire TIC]]</f>
        <v>7.4826316556340748E-4</v>
      </c>
      <c r="CM13" s="155">
        <v>91225472</v>
      </c>
      <c r="CN13" s="153">
        <f>Tableau1[[#This Row],[GVkAVSADGLK]]/Tableau1[[#This Row],[aire TIC]]</f>
        <v>1.0962256551247714E-3</v>
      </c>
      <c r="CO13" s="158"/>
      <c r="CP13" s="133"/>
      <c r="CQ13" s="155">
        <v>102836416</v>
      </c>
      <c r="CR13" s="153">
        <f>Tableau1[[#This Row],[kADAGTIR]]/Tableau1[[#This Row],[aire TIC]]</f>
        <v>1.2357504436949752E-3</v>
      </c>
      <c r="CS13" s="155">
        <v>67825288</v>
      </c>
      <c r="CT13" s="153">
        <f>Tableau1[[#This Row],[kNADELAQK]]/Tableau1[[#This Row],[aire TIC]]</f>
        <v>8.1503355523144128E-4</v>
      </c>
      <c r="CU13" s="158"/>
      <c r="CV13" s="133"/>
      <c r="CW13" s="155">
        <v>78634184</v>
      </c>
      <c r="CX13" s="153">
        <f>Tableau1[[#This Row],[LELTQPEkAR]]/Tableau1[[#This Row],[aire TIC]]</f>
        <v>9.4492040414547623E-4</v>
      </c>
      <c r="CY13" s="155">
        <v>53814336</v>
      </c>
      <c r="CZ13" s="153">
        <f>Tableau1[[#This Row],[LSVLYkDVK]]/Tableau1[[#This Row],[aire TIC]]</f>
        <v>6.4666868193024609E-4</v>
      </c>
      <c r="DA13" s="155">
        <v>216283328</v>
      </c>
      <c r="DB13" s="153">
        <f>Tableau1[[#This Row],[NTPVDkGGIGAVK]]/Tableau1[[#This Row],[aire TIC]]</f>
        <v>2.5990036305799089E-3</v>
      </c>
      <c r="DC13" s="158"/>
      <c r="DD13" s="133"/>
      <c r="DE13" s="155">
        <v>29299398</v>
      </c>
      <c r="DF13" s="153">
        <f>Tableau1[[#This Row],[QLAQkGGGK]]/Tableau1[[#This Row],[aire TIC]]</f>
        <v>3.520809600997342E-4</v>
      </c>
      <c r="DG13" s="155">
        <v>69920520</v>
      </c>
      <c r="DH13" s="153">
        <f>Tableau1[[#This Row],[SDFVIGNIkAR]]/Tableau1[[#This Row],[aire TIC]]</f>
        <v>8.4021124981041139E-4</v>
      </c>
      <c r="DI13" s="155">
        <v>31856200</v>
      </c>
      <c r="DJ13" s="153">
        <f>Tableau1[[#This Row],[TDEVAkTAEGR]]/Tableau1[[#This Row],[aire TIC]]</f>
        <v>3.8280518531913699E-4</v>
      </c>
      <c r="DK13" s="156">
        <v>84622248</v>
      </c>
      <c r="DL13" s="153">
        <f>Tableau1[[#This Row],[TGAATAAAkALPVLK]]/Tableau1[[#This Row],[aire TIC]]</f>
        <v>1.0168769447630908E-3</v>
      </c>
      <c r="DM13" s="154">
        <v>10571004</v>
      </c>
      <c r="DN13" s="153">
        <f>Tableau1[[#This Row],[TGAATAAAkALPVLK 3+]]/Tableau1[[#This Row],[aire TIC]]</f>
        <v>1.270281811775836E-4</v>
      </c>
      <c r="DO13" s="155">
        <v>63915856</v>
      </c>
      <c r="DP13" s="153">
        <f>Tableau1[[#This Row],[TLkVEAPAAR]]/Tableau1[[#This Row],[aire TIC]]</f>
        <v>7.6805523260499605E-4</v>
      </c>
      <c r="DQ13" s="158"/>
      <c r="DR13" s="133"/>
      <c r="DS13" s="155">
        <v>52537548</v>
      </c>
      <c r="DT13" s="153">
        <f>Tableau1[[#This Row],[VkDGQLSK]]/Tableau1[[#This Row],[aire TIC]]</f>
        <v>6.3132595219621474E-4</v>
      </c>
      <c r="DU13" s="155">
        <v>19287558</v>
      </c>
      <c r="DV13" s="153">
        <f>Tableau1[[#This Row],[VVDYNVkVR]]/Tableau1[[#This Row],[aire TIC]]</f>
        <v>2.3177206366558484E-4</v>
      </c>
      <c r="DW13" s="156">
        <v>62896288</v>
      </c>
      <c r="DX13" s="153">
        <f>Tableau1[[#This Row],[VVLTAPGkGALK]]/Tableau1[[#This Row],[aire TIC]]</f>
        <v>7.5580342864892277E-4</v>
      </c>
      <c r="DY13" s="156">
        <v>620585856</v>
      </c>
      <c r="DZ13" s="153">
        <f>Tableau1[[#This Row],[VVVSkSIGTVGIR]]/Tableau1[[#This Row],[aire TIC]]</f>
        <v>7.4573704212214662E-3</v>
      </c>
      <c r="EA13" s="155">
        <v>93603464</v>
      </c>
      <c r="EB13" s="153">
        <f>Tableau1[[#This Row],[DALAQLkDLQK]]/Tableau1[[#This Row],[aire TIC]]</f>
        <v>1.1248011810270268E-3</v>
      </c>
      <c r="EC13" s="155">
        <v>61683912</v>
      </c>
      <c r="ED13" s="153">
        <f>Tableau1[[#This Row],[FIEVTEESLkGK]]/Tableau1[[#This Row],[aire TIC]]</f>
        <v>7.4123471614220588E-4</v>
      </c>
      <c r="EE13" s="155">
        <v>16864524</v>
      </c>
      <c r="EF13" s="153">
        <f>Tableau1[[#This Row],[IEEQLGAkAPYR]]/Tableau1[[#This Row],[aire TIC]]</f>
        <v>2.0265528327732227E-4</v>
      </c>
      <c r="EG13" s="154">
        <v>57315000</v>
      </c>
      <c r="EH13" s="153">
        <f>Tableau1[[#This Row],[AAGLNPSDVkNVLGR]]/Tableau1[[#This Row],[aire TIC]]</f>
        <v>6.8873497769873174E-4</v>
      </c>
    </row>
    <row r="14" spans="1:138" x14ac:dyDescent="0.3">
      <c r="A14" s="144" t="s">
        <v>18127</v>
      </c>
      <c r="B14" s="110">
        <v>20951061160</v>
      </c>
      <c r="C14" s="110">
        <v>9269404</v>
      </c>
      <c r="D14" s="153">
        <f>Tableau1[[#This Row],[AEDLkIVTR]]/Tableau1[[#This Row],[aire TIC]]</f>
        <v>4.4243124151139657E-4</v>
      </c>
      <c r="E14" s="110">
        <v>121517456</v>
      </c>
      <c r="F14" s="153">
        <f>Tableau1[[#This Row],[AkIFSQVGK]]/Tableau1[[#This Row],[aire TIC]]</f>
        <v>5.8000621100759561E-3</v>
      </c>
      <c r="G14" s="110">
        <v>65991640</v>
      </c>
      <c r="H14" s="153">
        <f>Tableau1[[#This Row],[ALLGDmLAEkAAK]]/Tableau1[[#This Row],[aire TIC]]</f>
        <v>3.1497994061509388E-3</v>
      </c>
      <c r="I14" s="110">
        <v>8131801</v>
      </c>
      <c r="J14" s="153">
        <f>Tableau1[[#This Row],[ANEEIEkK]]/Tableau1[[#This Row],[aire TIC]]</f>
        <v>3.8813313263221845E-4</v>
      </c>
      <c r="K14" s="157"/>
      <c r="L14" s="133"/>
      <c r="M14" s="110">
        <v>53297300</v>
      </c>
      <c r="N14" s="153">
        <f>Tableau1[[#This Row],[AVSADGLkSVE]]/Tableau1[[#This Row],[aire TIC]]</f>
        <v>2.543895012905399E-3</v>
      </c>
      <c r="O14" s="110">
        <v>116049664</v>
      </c>
      <c r="P14" s="153">
        <f>Tableau1[[#This Row],[DLAIETAkGIK]]/Tableau1[[#This Row],[aire TIC]]</f>
        <v>5.5390828709699592E-3</v>
      </c>
      <c r="Q14" s="154">
        <v>5991349</v>
      </c>
      <c r="R14" s="153">
        <f>Tableau1[[#This Row],[EDLNVPVkDGQVQSDAR]]/Tableau1[[#This Row],[aire TIC]]</f>
        <v>2.8596876092552056E-4</v>
      </c>
      <c r="S14" s="110">
        <v>13050225</v>
      </c>
      <c r="T14" s="153">
        <f>Tableau1[[#This Row],[ETITkDNVEIEGK]]/Tableau1[[#This Row],[aire TIC]]</f>
        <v>6.2289088368066225E-4</v>
      </c>
      <c r="U14" s="110">
        <v>41252864</v>
      </c>
      <c r="V14" s="153">
        <f>Tableau1[[#This Row],[EVkFGDSAR]]/Tableau1[[#This Row],[aire TIC]]</f>
        <v>1.9690107190732864E-3</v>
      </c>
      <c r="W14" s="154">
        <v>5417511</v>
      </c>
      <c r="X14" s="153">
        <f>Tableau1[[#This Row],[GIEkAGEADPEK]]/Tableau1[[#This Row],[aire TIC]]</f>
        <v>2.5857931293442896E-4</v>
      </c>
      <c r="Y14" s="110">
        <v>9714203</v>
      </c>
      <c r="Z14" s="153">
        <f>Tableau1[[#This Row],[GYTEkQVR]]/Tableau1[[#This Row],[aire TIC]]</f>
        <v>4.6366162199681156E-4</v>
      </c>
      <c r="AA14" s="110">
        <v>13573214</v>
      </c>
      <c r="AB14" s="153">
        <f>Tableau1[[#This Row],[kAIEEAR]]/Tableau1[[#This Row],[aire TIC]]</f>
        <v>6.4785329470156534E-4</v>
      </c>
      <c r="AC14" s="110">
        <v>15407590</v>
      </c>
      <c r="AD14" s="153">
        <f>Tableau1[[#This Row],[LAkNEPEQYK]]/Tableau1[[#This Row],[aire TIC]]</f>
        <v>7.3540857345289715E-4</v>
      </c>
      <c r="AE14" s="154">
        <v>35785484</v>
      </c>
      <c r="AF14" s="153">
        <f>Tableau1[[#This Row],[LIGSGEkDSVTFDVSK]]/Tableau1[[#This Row],[aire TIC]]</f>
        <v>1.7080511448423455E-3</v>
      </c>
      <c r="AG14" s="154">
        <v>32029006</v>
      </c>
      <c r="AH14" s="153">
        <f>Tableau1[[#This Row],[LTDkFIGEIEK]]/Tableau1[[#This Row],[aire TIC]]</f>
        <v>1.5287534008611523E-3</v>
      </c>
      <c r="AI14" s="110">
        <v>140976352</v>
      </c>
      <c r="AJ14" s="153">
        <f>Tableau1[[#This Row],[NPQTGkPIK]]/Tableau1[[#This Row],[aire TIC]]</f>
        <v>6.7288406502842742E-3</v>
      </c>
      <c r="AK14" s="154">
        <v>12070183</v>
      </c>
      <c r="AL14" s="153">
        <f>Tableau1[[#This Row],[NVSGVDIkVETNK]]/Tableau1[[#This Row],[aire TIC]]</f>
        <v>5.7611320533226872E-4</v>
      </c>
      <c r="AM14" s="154">
        <v>12225718</v>
      </c>
      <c r="AN14" s="153">
        <f>Tableau1[[#This Row],[QDITGkDADAALGR]]/Tableau1[[#This Row],[aire TIC]]</f>
        <v>5.8353693431726869E-4</v>
      </c>
      <c r="AO14" s="154">
        <v>8808512</v>
      </c>
      <c r="AP14" s="153">
        <f>Tableau1[[#This Row],[SIQkAANFGR]]/Tableau1[[#This Row],[aire TIC]]</f>
        <v>4.2043273764181974E-4</v>
      </c>
      <c r="AQ14" s="154">
        <v>4046313</v>
      </c>
      <c r="AR14" s="153">
        <f>Tableau1[[#This Row],[SYSkIPAGK]]/Tableau1[[#This Row],[aire TIC]]</f>
        <v>1.9313164947106669E-4</v>
      </c>
      <c r="AS14" s="154">
        <v>3055053</v>
      </c>
      <c r="AT14" s="153">
        <f>Tableau1[[#This Row],[TDVANNANLGAEEkAAK]]/Tableau1[[#This Row],[aire TIC]]</f>
        <v>1.4581853284991318E-4</v>
      </c>
      <c r="AU14" s="154">
        <v>56996940</v>
      </c>
      <c r="AV14" s="153">
        <f>Tableau1[[#This Row],[TITkAIIR]]/Tableau1[[#This Row],[aire TIC]]</f>
        <v>2.7204798632739038E-3</v>
      </c>
      <c r="AW14" s="154">
        <v>50382440</v>
      </c>
      <c r="AX14" s="153">
        <f>Tableau1[[#This Row],[VAAVkAPGFGDR]]/Tableau1[[#This Row],[aire TIC]]</f>
        <v>2.4047679310960496E-3</v>
      </c>
      <c r="AY14" s="110">
        <v>32973644</v>
      </c>
      <c r="AZ14" s="153">
        <f>Tableau1[[#This Row],[VETNkGVVSLSGNVK]]/Tableau1[[#This Row],[aire TIC]]</f>
        <v>1.5738412364025576E-3</v>
      </c>
      <c r="BA14" s="110">
        <v>4643596</v>
      </c>
      <c r="BB14" s="153">
        <f>Tableau1[[#This Row],[VVEQIkK]]/Tableau1[[#This Row],[aire TIC]]</f>
        <v>2.2164013385945363E-4</v>
      </c>
      <c r="BC14" s="110">
        <v>3770439</v>
      </c>
      <c r="BD14" s="153">
        <f>Tableau1[[#This Row],[VVNDTAVAVNQGGkR]]/Tableau1[[#This Row],[aire TIC]]</f>
        <v>1.7996410640996861E-4</v>
      </c>
      <c r="BE14" s="154">
        <v>21011220</v>
      </c>
      <c r="BF14" s="153">
        <f>Tableau1[[#This Row],[VYkNFDPR]]/Tableau1[[#This Row],[aire TIC]]</f>
        <v>1.0028713982332721E-3</v>
      </c>
      <c r="BG14" s="154">
        <v>12121665</v>
      </c>
      <c r="BH14" s="153">
        <f>Tableau1[[#This Row],[AANTGkIGDGK]]/Tableau1[[#This Row],[aire TIC]]</f>
        <v>5.7857045556922995E-4</v>
      </c>
      <c r="BI14" s="110">
        <v>16692204</v>
      </c>
      <c r="BJ14" s="153">
        <f>Tableau1[[#This Row],[AQVTLkGNPVNVDGQLPQK 2+]]/Tableau1[[#This Row],[aire TIC]]</f>
        <v>7.9672355841664685E-4</v>
      </c>
      <c r="BK14" s="110">
        <v>36549732</v>
      </c>
      <c r="BL14" s="153">
        <f>Tableau1[[#This Row],[AQVTLkGNPVNVDGQLPQK 3+]]/Tableau1[[#This Row],[aire TIC]]</f>
        <v>1.7445289153076961E-3</v>
      </c>
      <c r="BM14" s="159"/>
      <c r="BN14" s="133"/>
      <c r="BO14" s="110">
        <v>6433646</v>
      </c>
      <c r="BP14" s="153">
        <f>Tableau1[[#This Row],[ALAVkVGDK]]/Tableau1[[#This Row],[aire TIC]]</f>
        <v>3.0707972025222232E-4</v>
      </c>
      <c r="BQ14" s="155">
        <v>13381047</v>
      </c>
      <c r="BR14" s="153">
        <f>Tableau1[[#This Row],[ATVADGVDkPLLK]]/Tableau1[[#This Row],[aire TIC]]</f>
        <v>6.3868111012664337E-4</v>
      </c>
      <c r="BS14" s="154">
        <v>7035700</v>
      </c>
      <c r="BT14" s="153">
        <f>Tableau1[[#This Row],[AVVDkEQPQLVILGK]]/Tableau1[[#This Row],[aire TIC]]</f>
        <v>3.3581592580296776E-4</v>
      </c>
      <c r="BU14" s="154">
        <v>56211524</v>
      </c>
      <c r="BV14" s="153">
        <f>Tableau1[[#This Row],[DGNVEATkVGALSK]]/Tableau1[[#This Row],[aire TIC]]</f>
        <v>2.6829917382571377E-3</v>
      </c>
      <c r="BW14" s="155">
        <v>31913574</v>
      </c>
      <c r="BX14" s="153">
        <f>Tableau1[[#This Row],[EALkVLTK]]/Tableau1[[#This Row],[aire TIC]]</f>
        <v>1.5232437992653924E-3</v>
      </c>
      <c r="BY14" s="155">
        <v>17556660</v>
      </c>
      <c r="BZ14" s="153">
        <f>Tableau1[[#This Row],[ELEFEEkLR]]/Tableau1[[#This Row],[aire TIC]]</f>
        <v>8.3798428470627402E-4</v>
      </c>
      <c r="CA14" s="155">
        <v>23814966</v>
      </c>
      <c r="CB14" s="153">
        <f>Tableau1[[#This Row],[EVVAAkANVR]]/Tableau1[[#This Row],[aire TIC]]</f>
        <v>1.1366949777927144E-3</v>
      </c>
      <c r="CC14" s="155">
        <v>30574468</v>
      </c>
      <c r="CD14" s="153">
        <f>Tableau1[[#This Row],[FLPAADEQIAkEALK 2+]]/Tableau1[[#This Row],[aire TIC]]</f>
        <v>1.4593278959241032E-3</v>
      </c>
      <c r="CE14" s="155">
        <v>5286163</v>
      </c>
      <c r="CF14" s="153">
        <f>Tableau1[[#This Row],[FLPAADEQIAkEALK 3+]]/Tableau1[[#This Row],[aire TIC]]</f>
        <v>2.5231003621393658E-4</v>
      </c>
      <c r="CG14" s="155">
        <v>45894944</v>
      </c>
      <c r="CH14" s="153">
        <f>Tableau1[[#This Row],[FTEGAFkDWGYEVAR]]/Tableau1[[#This Row],[aire TIC]]</f>
        <v>2.1905784938293787E-3</v>
      </c>
      <c r="CI14" s="155">
        <v>3166403</v>
      </c>
      <c r="CJ14" s="153">
        <f>Tableau1[[#This Row],[FTEGAFkDWGYEVAR 3+]]/Tableau1[[#This Row],[aire TIC]]</f>
        <v>1.5113329944572602E-4</v>
      </c>
      <c r="CK14" s="155">
        <v>10393187</v>
      </c>
      <c r="CL14" s="153">
        <f>Tableau1[[#This Row],[GIGkLELNAQR]]/Tableau1[[#This Row],[aire TIC]]</f>
        <v>4.9606971793117515E-4</v>
      </c>
      <c r="CM14" s="155">
        <v>81379880</v>
      </c>
      <c r="CN14" s="153">
        <f>Tableau1[[#This Row],[GVkAVSADGLK]]/Tableau1[[#This Row],[aire TIC]]</f>
        <v>3.8842843987001181E-3</v>
      </c>
      <c r="CO14" s="155">
        <v>11244286</v>
      </c>
      <c r="CP14" s="153">
        <f>Tableau1[[#This Row],[IVYGALDkVK]]/Tableau1[[#This Row],[aire TIC]]</f>
        <v>5.3669291088070123E-4</v>
      </c>
      <c r="CQ14" s="155">
        <v>9364251</v>
      </c>
      <c r="CR14" s="153">
        <f>Tableau1[[#This Row],[kADAGTIR]]/Tableau1[[#This Row],[aire TIC]]</f>
        <v>4.4695831530855022E-4</v>
      </c>
      <c r="CS14" s="155">
        <v>9871820</v>
      </c>
      <c r="CT14" s="153">
        <f>Tableau1[[#This Row],[kNADELAQK]]/Tableau1[[#This Row],[aire TIC]]</f>
        <v>4.7118472542323486E-4</v>
      </c>
      <c r="CU14" s="155">
        <v>6481305</v>
      </c>
      <c r="CV14" s="153">
        <f>Tableau1[[#This Row],[kSISAPGPGNYLTVAK]]/Tableau1[[#This Row],[aire TIC]]</f>
        <v>3.0935449763156532E-4</v>
      </c>
      <c r="CW14" s="155">
        <v>24634926</v>
      </c>
      <c r="CX14" s="153">
        <f>Tableau1[[#This Row],[LELTQPEkAR]]/Tableau1[[#This Row],[aire TIC]]</f>
        <v>1.1758318975763039E-3</v>
      </c>
      <c r="CY14" s="155">
        <v>27352106</v>
      </c>
      <c r="CZ14" s="153">
        <f>Tableau1[[#This Row],[LSVLYkDVK]]/Tableau1[[#This Row],[aire TIC]]</f>
        <v>1.3055236577811603E-3</v>
      </c>
      <c r="DA14" s="155">
        <v>29629200</v>
      </c>
      <c r="DB14" s="153">
        <f>Tableau1[[#This Row],[NTPVDkGGIGAVK]]/Tableau1[[#This Row],[aire TIC]]</f>
        <v>1.4142099903067631E-3</v>
      </c>
      <c r="DC14" s="155">
        <v>15340374</v>
      </c>
      <c r="DD14" s="153">
        <f>Tableau1[[#This Row],[NVVLDkSFGAPTITK]]/Tableau1[[#This Row],[aire TIC]]</f>
        <v>7.3220033500202906E-4</v>
      </c>
      <c r="DE14" s="155">
        <v>11056276</v>
      </c>
      <c r="DF14" s="153">
        <f>Tableau1[[#This Row],[QLAQkGGGK]]/Tableau1[[#This Row],[aire TIC]]</f>
        <v>5.2771914107667091E-4</v>
      </c>
      <c r="DG14" s="155">
        <v>3875962</v>
      </c>
      <c r="DH14" s="153">
        <f>Tableau1[[#This Row],[SDFVIGNIkAR]]/Tableau1[[#This Row],[aire TIC]]</f>
        <v>1.8500074866852233E-4</v>
      </c>
      <c r="DI14" s="155">
        <v>11495521</v>
      </c>
      <c r="DJ14" s="153">
        <f>Tableau1[[#This Row],[TDEVAkTAEGR]]/Tableau1[[#This Row],[aire TIC]]</f>
        <v>5.4868442759106522E-4</v>
      </c>
      <c r="DK14" s="156">
        <v>246575616</v>
      </c>
      <c r="DL14" s="153">
        <f>Tableau1[[#This Row],[TGAATAAAkALPVLK]]/Tableau1[[#This Row],[aire TIC]]</f>
        <v>1.1769123010855647E-2</v>
      </c>
      <c r="DM14" s="154">
        <v>30949296</v>
      </c>
      <c r="DN14" s="153">
        <f>Tableau1[[#This Row],[TGAATAAAkALPVLK 3+]]/Tableau1[[#This Row],[aire TIC]]</f>
        <v>1.4772185410392837E-3</v>
      </c>
      <c r="DO14" s="155">
        <v>7056840</v>
      </c>
      <c r="DP14" s="153">
        <f>Tableau1[[#This Row],[TLkVEAPAAR]]/Tableau1[[#This Row],[aire TIC]]</f>
        <v>3.368249439065644E-4</v>
      </c>
      <c r="DQ14" s="158"/>
      <c r="DR14" s="133"/>
      <c r="DS14" s="155">
        <v>9131186</v>
      </c>
      <c r="DT14" s="153">
        <f>Tableau1[[#This Row],[VkDGQLSK]]/Tableau1[[#This Row],[aire TIC]]</f>
        <v>4.358340577723749E-4</v>
      </c>
      <c r="DU14" s="155">
        <v>4348455</v>
      </c>
      <c r="DV14" s="153">
        <f>Tableau1[[#This Row],[VVDYNVkVR]]/Tableau1[[#This Row],[aire TIC]]</f>
        <v>2.0755297150781645E-4</v>
      </c>
      <c r="DW14" s="156">
        <v>492584736</v>
      </c>
      <c r="DX14" s="153">
        <f>Tableau1[[#This Row],[VVLTAPGkGALK]]/Tableau1[[#This Row],[aire TIC]]</f>
        <v>2.3511207009430542E-2</v>
      </c>
      <c r="DY14" s="156">
        <v>81228048</v>
      </c>
      <c r="DZ14" s="153">
        <f>Tableau1[[#This Row],[VVVSkSIGTVGIR]]/Tableau1[[#This Row],[aire TIC]]</f>
        <v>3.8770374149392252E-3</v>
      </c>
      <c r="EA14" s="158"/>
      <c r="EB14" s="133"/>
      <c r="EC14" s="155">
        <v>2959598</v>
      </c>
      <c r="ED14" s="153">
        <f>Tableau1[[#This Row],[FIEVTEESLkGK]]/Tableau1[[#This Row],[aire TIC]]</f>
        <v>1.4126243904296826E-4</v>
      </c>
      <c r="EE14" s="155">
        <v>3477635</v>
      </c>
      <c r="EF14" s="153">
        <f>Tableau1[[#This Row],[IEEQLGAkAPYR]]/Tableau1[[#This Row],[aire TIC]]</f>
        <v>1.6598848972096647E-4</v>
      </c>
      <c r="EG14" s="154">
        <v>18471552</v>
      </c>
      <c r="EH14" s="153">
        <f>Tableau1[[#This Row],[AAGLNPSDVkNVLGR]]/Tableau1[[#This Row],[aire TIC]]</f>
        <v>8.816523353607546E-4</v>
      </c>
    </row>
    <row r="15" spans="1:138" x14ac:dyDescent="0.3">
      <c r="A15" s="144" t="s">
        <v>18128</v>
      </c>
      <c r="B15" s="110">
        <v>15093999415</v>
      </c>
      <c r="C15" s="110">
        <v>9803460</v>
      </c>
      <c r="D15" s="153">
        <f>Tableau1[[#This Row],[AEDLkIVTR]]/Tableau1[[#This Row],[aire TIC]]</f>
        <v>6.4949386378388167E-4</v>
      </c>
      <c r="E15" s="110">
        <v>76104848</v>
      </c>
      <c r="F15" s="153">
        <f>Tableau1[[#This Row],[AkIFSQVGK]]/Tableau1[[#This Row],[aire TIC]]</f>
        <v>5.0420598217573208E-3</v>
      </c>
      <c r="G15" s="110">
        <v>36554440</v>
      </c>
      <c r="H15" s="153">
        <f>Tableau1[[#This Row],[ALLGDmLAEkAAK]]/Tableau1[[#This Row],[aire TIC]]</f>
        <v>2.4217862340496187E-3</v>
      </c>
      <c r="I15" s="110">
        <v>12709047</v>
      </c>
      <c r="J15" s="153">
        <f>Tableau1[[#This Row],[ANEEIEkK]]/Tableau1[[#This Row],[aire TIC]]</f>
        <v>8.4199334123268217E-4</v>
      </c>
      <c r="K15" s="110">
        <v>3972761</v>
      </c>
      <c r="L15" s="153">
        <f>Tableau1[[#This Row],[ASDVkDTSLR]]/Tableau1[[#This Row],[aire TIC]]</f>
        <v>2.632013484810381E-4</v>
      </c>
      <c r="M15" s="110">
        <v>79780072</v>
      </c>
      <c r="N15" s="153">
        <f>Tableau1[[#This Row],[AVSADGLkSVE]]/Tableau1[[#This Row],[aire TIC]]</f>
        <v>5.2855488996982978E-3</v>
      </c>
      <c r="O15" s="110">
        <v>97953152</v>
      </c>
      <c r="P15" s="153">
        <f>Tableau1[[#This Row],[DLAIETAkGIK]]/Tableau1[[#This Row],[aire TIC]]</f>
        <v>6.4895425862185252E-3</v>
      </c>
      <c r="Q15" s="154">
        <v>6233233</v>
      </c>
      <c r="R15" s="153">
        <f>Tableau1[[#This Row],[EDLNVPVkDGQVQSDAR]]/Tableau1[[#This Row],[aire TIC]]</f>
        <v>4.1296099387718176E-4</v>
      </c>
      <c r="S15" s="110">
        <v>11215731</v>
      </c>
      <c r="T15" s="153">
        <f>Tableau1[[#This Row],[ETITkDNVEIEGK]]/Tableau1[[#This Row],[aire TIC]]</f>
        <v>7.430589263740209E-4</v>
      </c>
      <c r="U15" s="110">
        <v>55507280</v>
      </c>
      <c r="V15" s="153">
        <f>Tableau1[[#This Row],[EVkFGDSAR]]/Tableau1[[#This Row],[aire TIC]]</f>
        <v>3.677440184927952E-3</v>
      </c>
      <c r="W15" s="154">
        <v>11575016</v>
      </c>
      <c r="X15" s="153">
        <f>Tableau1[[#This Row],[GIEkAGEADPEK]]/Tableau1[[#This Row],[aire TIC]]</f>
        <v>7.6686209411781672E-4</v>
      </c>
      <c r="Y15" s="110">
        <v>12381608</v>
      </c>
      <c r="Z15" s="153">
        <f>Tableau1[[#This Row],[GYTEkQVR]]/Tableau1[[#This Row],[aire TIC]]</f>
        <v>8.203000185421698E-4</v>
      </c>
      <c r="AA15" s="110">
        <v>18560664</v>
      </c>
      <c r="AB15" s="153">
        <f>Tableau1[[#This Row],[kAIEEAR]]/Tableau1[[#This Row],[aire TIC]]</f>
        <v>1.2296717052708327E-3</v>
      </c>
      <c r="AC15" s="110">
        <v>18518126</v>
      </c>
      <c r="AD15" s="153">
        <f>Tableau1[[#This Row],[LAkNEPEQYK]]/Tableau1[[#This Row],[aire TIC]]</f>
        <v>1.2268534992519742E-3</v>
      </c>
      <c r="AE15" s="154">
        <v>9111992</v>
      </c>
      <c r="AF15" s="153">
        <f>Tableau1[[#This Row],[LIGSGEkDSVTFDVSK]]/Tableau1[[#This Row],[aire TIC]]</f>
        <v>6.036830762657082E-4</v>
      </c>
      <c r="AG15" s="154">
        <v>18350688</v>
      </c>
      <c r="AH15" s="153">
        <f>Tableau1[[#This Row],[LTDkFIGEIEK]]/Tableau1[[#This Row],[aire TIC]]</f>
        <v>1.2157604817291561E-3</v>
      </c>
      <c r="AI15" s="110">
        <v>180218272</v>
      </c>
      <c r="AJ15" s="153">
        <f>Tableau1[[#This Row],[NPQTGkPIK]]/Tableau1[[#This Row],[aire TIC]]</f>
        <v>1.1939729626655746E-2</v>
      </c>
      <c r="AK15" s="154">
        <v>10702731</v>
      </c>
      <c r="AL15" s="153">
        <f>Tableau1[[#This Row],[NVSGVDIkVETNK]]/Tableau1[[#This Row],[aire TIC]]</f>
        <v>7.0907191034895109E-4</v>
      </c>
      <c r="AM15" s="154">
        <v>11779614</v>
      </c>
      <c r="AN15" s="153">
        <f>Tableau1[[#This Row],[QDITGkDADAALGR]]/Tableau1[[#This Row],[aire TIC]]</f>
        <v>7.8041701712892246E-4</v>
      </c>
      <c r="AO15" s="154">
        <v>7588969</v>
      </c>
      <c r="AP15" s="153">
        <f>Tableau1[[#This Row],[SIQkAANFGR]]/Tableau1[[#This Row],[aire TIC]]</f>
        <v>5.0278052829777454E-4</v>
      </c>
      <c r="AQ15" s="154">
        <v>6182858</v>
      </c>
      <c r="AR15" s="153">
        <f>Tableau1[[#This Row],[SYSkIPAGK]]/Tableau1[[#This Row],[aire TIC]]</f>
        <v>4.0962357490590908E-4</v>
      </c>
      <c r="AS15" s="154">
        <v>4254271</v>
      </c>
      <c r="AT15" s="153">
        <f>Tableau1[[#This Row],[TDVANNANLGAEEkAAK]]/Tableau1[[#This Row],[aire TIC]]</f>
        <v>2.8185180633916168E-4</v>
      </c>
      <c r="AU15" s="154">
        <v>52221252</v>
      </c>
      <c r="AV15" s="153">
        <f>Tableau1[[#This Row],[TITkAIIR]]/Tableau1[[#This Row],[aire TIC]]</f>
        <v>3.4597359231446612E-3</v>
      </c>
      <c r="AW15" s="159"/>
      <c r="AX15" s="133"/>
      <c r="AY15" s="110">
        <v>28419128</v>
      </c>
      <c r="AZ15" s="153">
        <f>Tableau1[[#This Row],[VETNkGVVSLSGNVK]]/Tableau1[[#This Row],[aire TIC]]</f>
        <v>1.8828096661881314E-3</v>
      </c>
      <c r="BA15" s="110">
        <v>15850407</v>
      </c>
      <c r="BB15" s="153">
        <f>Tableau1[[#This Row],[VVEQIkK]]/Tableau1[[#This Row],[aire TIC]]</f>
        <v>1.050113131993917E-3</v>
      </c>
      <c r="BC15" s="110">
        <v>4516615</v>
      </c>
      <c r="BD15" s="153">
        <f>Tableau1[[#This Row],[VVNDTAVAVNQGGkR]]/Tableau1[[#This Row],[aire TIC]]</f>
        <v>2.9923248807811088E-4</v>
      </c>
      <c r="BE15" s="154">
        <v>21443510</v>
      </c>
      <c r="BF15" s="153">
        <f>Tableau1[[#This Row],[VYkNFDPR]]/Tableau1[[#This Row],[aire TIC]]</f>
        <v>1.4206645575121747E-3</v>
      </c>
      <c r="BG15" s="154">
        <v>16690734</v>
      </c>
      <c r="BH15" s="153">
        <f>Tableau1[[#This Row],[AANTGkIGDGK]]/Tableau1[[#This Row],[aire TIC]]</f>
        <v>1.1057860505422578E-3</v>
      </c>
      <c r="BI15" s="110">
        <v>12156692</v>
      </c>
      <c r="BJ15" s="153">
        <f>Tableau1[[#This Row],[AQVTLkGNPVNVDGQLPQK 2+]]/Tableau1[[#This Row],[aire TIC]]</f>
        <v>8.0539899769169296E-4</v>
      </c>
      <c r="BK15" s="110">
        <v>26361240</v>
      </c>
      <c r="BL15" s="153">
        <f>Tableau1[[#This Row],[AQVTLkGNPVNVDGQLPQK 3+]]/Tableau1[[#This Row],[aire TIC]]</f>
        <v>1.7464715132957357E-3</v>
      </c>
      <c r="BM15" s="154">
        <v>5464247</v>
      </c>
      <c r="BN15" s="153">
        <f>Tableau1[[#This Row],[AGSPEAEkVIK]]/Tableau1[[#This Row],[aire TIC]]</f>
        <v>3.6201452310709526E-4</v>
      </c>
      <c r="BO15" s="110">
        <v>18616096</v>
      </c>
      <c r="BP15" s="153">
        <f>Tableau1[[#This Row],[ALAVkVGDK]]/Tableau1[[#This Row],[aire TIC]]</f>
        <v>1.2333441580433505E-3</v>
      </c>
      <c r="BQ15" s="155">
        <v>11969163</v>
      </c>
      <c r="BR15" s="153">
        <f>Tableau1[[#This Row],[ATVADGVDkPLLK]]/Tableau1[[#This Row],[aire TIC]]</f>
        <v>7.9297492141846627E-4</v>
      </c>
      <c r="BS15" s="154">
        <v>3636063</v>
      </c>
      <c r="BT15" s="153">
        <f>Tableau1[[#This Row],[AVVDkEQPQLVILGK]]/Tableau1[[#This Row],[aire TIC]]</f>
        <v>2.4089460321474379E-4</v>
      </c>
      <c r="BU15" s="154">
        <v>71960096</v>
      </c>
      <c r="BV15" s="153">
        <f>Tableau1[[#This Row],[DGNVEATkVGALSK]]/Tableau1[[#This Row],[aire TIC]]</f>
        <v>4.7674638127048049E-3</v>
      </c>
      <c r="BW15" s="155">
        <v>32530506</v>
      </c>
      <c r="BX15" s="153">
        <f>Tableau1[[#This Row],[EALkVLTK]]/Tableau1[[#This Row],[aire TIC]]</f>
        <v>2.1551945979057137E-3</v>
      </c>
      <c r="BY15" s="155">
        <v>7008958</v>
      </c>
      <c r="BZ15" s="153">
        <f>Tableau1[[#This Row],[ELEFEEkLR]]/Tableau1[[#This Row],[aire TIC]]</f>
        <v>4.6435393346012E-4</v>
      </c>
      <c r="CA15" s="155">
        <v>27616524</v>
      </c>
      <c r="CB15" s="153">
        <f>Tableau1[[#This Row],[EVVAAkANVR]]/Tableau1[[#This Row],[aire TIC]]</f>
        <v>1.8296359527187646E-3</v>
      </c>
      <c r="CC15" s="155">
        <v>8863147</v>
      </c>
      <c r="CD15" s="153">
        <f>Tableau1[[#This Row],[FLPAADEQIAkEALK 2+]]/Tableau1[[#This Row],[aire TIC]]</f>
        <v>5.8719672343382023E-4</v>
      </c>
      <c r="CE15" s="155">
        <v>1259376</v>
      </c>
      <c r="CF15" s="153">
        <f>Tableau1[[#This Row],[FLPAADEQIAkEALK 3+]]/Tableau1[[#This Row],[aire TIC]]</f>
        <v>8.3435540533310674E-5</v>
      </c>
      <c r="CG15" s="155">
        <v>379808</v>
      </c>
      <c r="CH15" s="153">
        <f>Tableau1[[#This Row],[FTEGAFkDWGYEVAR]]/Tableau1[[#This Row],[aire TIC]]</f>
        <v>2.5162847139278228E-5</v>
      </c>
      <c r="CI15" s="155">
        <v>50363</v>
      </c>
      <c r="CJ15" s="153">
        <f>Tableau1[[#This Row],[FTEGAFkDWGYEVAR 3+]]/Tableau1[[#This Row],[aire TIC]]</f>
        <v>3.3366239533539826E-6</v>
      </c>
      <c r="CK15" s="155">
        <v>6433384</v>
      </c>
      <c r="CL15" s="153">
        <f>Tableau1[[#This Row],[GIGkLELNAQR]]/Tableau1[[#This Row],[aire TIC]]</f>
        <v>4.2622129649791033E-4</v>
      </c>
      <c r="CM15" s="155">
        <v>79256936</v>
      </c>
      <c r="CN15" s="153">
        <f>Tableau1[[#This Row],[GVkAVSADGLK]]/Tableau1[[#This Row],[aire TIC]]</f>
        <v>5.2508903585378863E-3</v>
      </c>
      <c r="CO15" s="155">
        <v>8296657</v>
      </c>
      <c r="CP15" s="153">
        <f>Tableau1[[#This Row],[IVYGALDkVK]]/Tableau1[[#This Row],[aire TIC]]</f>
        <v>5.496659150360779E-4</v>
      </c>
      <c r="CQ15" s="155">
        <v>13618319</v>
      </c>
      <c r="CR15" s="153">
        <f>Tableau1[[#This Row],[kADAGTIR]]/Tableau1[[#This Row],[aire TIC]]</f>
        <v>9.0223396898150734E-4</v>
      </c>
      <c r="CS15" s="155">
        <v>12835380</v>
      </c>
      <c r="CT15" s="153">
        <f>Tableau1[[#This Row],[kNADELAQK]]/Tableau1[[#This Row],[aire TIC]]</f>
        <v>8.5036309112643488E-4</v>
      </c>
      <c r="CU15" s="155">
        <v>2863713</v>
      </c>
      <c r="CV15" s="153">
        <f>Tableau1[[#This Row],[kSISAPGPGNYLTVAK]]/Tableau1[[#This Row],[aire TIC]]</f>
        <v>1.8972526242144418E-4</v>
      </c>
      <c r="CW15" s="155">
        <v>22171942</v>
      </c>
      <c r="CX15" s="153">
        <f>Tableau1[[#This Row],[LELTQPEkAR]]/Tableau1[[#This Row],[aire TIC]]</f>
        <v>1.4689242652259637E-3</v>
      </c>
      <c r="CY15" s="155">
        <v>21578786</v>
      </c>
      <c r="CZ15" s="153">
        <f>Tableau1[[#This Row],[LSVLYkDVK]]/Tableau1[[#This Row],[aire TIC]]</f>
        <v>1.4296267945098499E-3</v>
      </c>
      <c r="DA15" s="155">
        <v>31675284</v>
      </c>
      <c r="DB15" s="153">
        <f>Tableau1[[#This Row],[NTPVDkGGIGAVK]]/Tableau1[[#This Row],[aire TIC]]</f>
        <v>2.0985348633657673E-3</v>
      </c>
      <c r="DC15" s="155">
        <v>8046006</v>
      </c>
      <c r="DD15" s="153">
        <f>Tableau1[[#This Row],[NVVLDkSFGAPTITK]]/Tableau1[[#This Row],[aire TIC]]</f>
        <v>5.3305991200742336E-4</v>
      </c>
      <c r="DE15" s="155">
        <v>17658070</v>
      </c>
      <c r="DF15" s="153">
        <f>Tableau1[[#This Row],[QLAQkGGGK]]/Tableau1[[#This Row],[aire TIC]]</f>
        <v>1.1698735049937724E-3</v>
      </c>
      <c r="DG15" s="155">
        <v>7773696</v>
      </c>
      <c r="DH15" s="153">
        <f>Tableau1[[#This Row],[SDFVIGNIkAR]]/Tableau1[[#This Row],[aire TIC]]</f>
        <v>5.1501896788698129E-4</v>
      </c>
      <c r="DI15" s="155">
        <v>4793378</v>
      </c>
      <c r="DJ15" s="153">
        <f>Tableau1[[#This Row],[TDEVAkTAEGR]]/Tableau1[[#This Row],[aire TIC]]</f>
        <v>3.1756845009788947E-4</v>
      </c>
      <c r="DK15" s="156">
        <v>169112608</v>
      </c>
      <c r="DL15" s="153">
        <f>Tableau1[[#This Row],[TGAATAAAkALPVLK]]/Tableau1[[#This Row],[aire TIC]]</f>
        <v>1.1203962803386659E-2</v>
      </c>
      <c r="DM15" s="154">
        <v>23194244</v>
      </c>
      <c r="DN15" s="153">
        <f>Tableau1[[#This Row],[TGAATAAAkALPVLK 3+]]/Tableau1[[#This Row],[aire TIC]]</f>
        <v>1.5366532992541527E-3</v>
      </c>
      <c r="DO15" s="155">
        <v>8591192</v>
      </c>
      <c r="DP15" s="153">
        <f>Tableau1[[#This Row],[TLkVEAPAAR]]/Tableau1[[#This Row],[aire TIC]]</f>
        <v>5.6917929859347358E-4</v>
      </c>
      <c r="DQ15" s="155">
        <v>5280857</v>
      </c>
      <c r="DR15" s="153">
        <f>Tableau1[[#This Row],[VADEkIR]]/Tableau1[[#This Row],[aire TIC]]</f>
        <v>3.49864661764332E-4</v>
      </c>
      <c r="DS15" s="155">
        <v>14899735</v>
      </c>
      <c r="DT15" s="153">
        <f>Tableau1[[#This Row],[VkDGQLSK]]/Tableau1[[#This Row],[aire TIC]]</f>
        <v>9.8712969242552469E-4</v>
      </c>
      <c r="DU15" s="155">
        <v>4453306</v>
      </c>
      <c r="DV15" s="153">
        <f>Tableau1[[#This Row],[VVDYNVkVR]]/Tableau1[[#This Row],[aire TIC]]</f>
        <v>2.9503817229344976E-4</v>
      </c>
      <c r="DW15" s="156">
        <v>386321792</v>
      </c>
      <c r="DX15" s="153">
        <f>Tableau1[[#This Row],[VVLTAPGkGALK]]/Tableau1[[#This Row],[aire TIC]]</f>
        <v>2.5594395585843477E-2</v>
      </c>
      <c r="DY15" s="156">
        <v>58776896</v>
      </c>
      <c r="DZ15" s="153">
        <f>Tableau1[[#This Row],[VVVSkSIGTVGIR]]/Tableau1[[#This Row],[aire TIC]]</f>
        <v>3.8940571272044135E-3</v>
      </c>
      <c r="EA15" s="155">
        <v>12146966</v>
      </c>
      <c r="EB15" s="153">
        <f>Tableau1[[#This Row],[DALAQLkDLQK]]/Tableau1[[#This Row],[aire TIC]]</f>
        <v>8.0475463566857439E-4</v>
      </c>
      <c r="EC15" s="158"/>
      <c r="ED15" s="133"/>
      <c r="EE15" s="155">
        <v>2609074</v>
      </c>
      <c r="EF15" s="153">
        <f>Tableau1[[#This Row],[IEEQLGAkAPYR]]/Tableau1[[#This Row],[aire TIC]]</f>
        <v>1.7285504843780333E-4</v>
      </c>
      <c r="EG15" s="154">
        <v>9461786</v>
      </c>
      <c r="EH15" s="153">
        <f>Tableau1[[#This Row],[AAGLNPSDVkNVLGR]]/Tableau1[[#This Row],[aire TIC]]</f>
        <v>6.2685745108729358E-4</v>
      </c>
    </row>
    <row r="16" spans="1:138" x14ac:dyDescent="0.3">
      <c r="A16" s="144" t="s">
        <v>18129</v>
      </c>
      <c r="B16" s="110">
        <v>72934972646</v>
      </c>
      <c r="C16" s="110">
        <v>36070000</v>
      </c>
      <c r="D16" s="153">
        <f>Tableau1[[#This Row],[AEDLkIVTR]]/Tableau1[[#This Row],[aire TIC]]</f>
        <v>4.9455012720811932E-4</v>
      </c>
      <c r="E16" s="157"/>
      <c r="F16" s="133"/>
      <c r="G16" s="110">
        <v>35677436</v>
      </c>
      <c r="H16" s="153">
        <f>Tableau1[[#This Row],[ALLGDmLAEkAAK]]/Tableau1[[#This Row],[aire TIC]]</f>
        <v>4.8916774361684322E-4</v>
      </c>
      <c r="I16" s="110">
        <v>31048932</v>
      </c>
      <c r="J16" s="153">
        <f>Tableau1[[#This Row],[ANEEIEkK]]/Tableau1[[#This Row],[aire TIC]]</f>
        <v>4.2570704935614764E-4</v>
      </c>
      <c r="K16" s="110">
        <v>11461235</v>
      </c>
      <c r="L16" s="153">
        <f>Tableau1[[#This Row],[ASDVkDTSLR]]/Tableau1[[#This Row],[aire TIC]]</f>
        <v>1.5714320008905321E-4</v>
      </c>
      <c r="M16" s="110">
        <v>262441888</v>
      </c>
      <c r="N16" s="153">
        <f>Tableau1[[#This Row],[AVSADGLkSVE]]/Tableau1[[#This Row],[aire TIC]]</f>
        <v>3.598299669951178E-3</v>
      </c>
      <c r="O16" s="110">
        <v>840891968</v>
      </c>
      <c r="P16" s="153">
        <f>Tableau1[[#This Row],[DLAIETAkGIK]]/Tableau1[[#This Row],[aire TIC]]</f>
        <v>1.1529338224083332E-2</v>
      </c>
      <c r="Q16" s="154">
        <v>23166304</v>
      </c>
      <c r="R16" s="153">
        <f>Tableau1[[#This Row],[EDLNVPVkDGQVQSDAR]]/Tableau1[[#This Row],[aire TIC]]</f>
        <v>3.1762957000670811E-4</v>
      </c>
      <c r="S16" s="110">
        <v>74626856</v>
      </c>
      <c r="T16" s="153">
        <f>Tableau1[[#This Row],[ETITkDNVEIEGK]]/Tableau1[[#This Row],[aire TIC]]</f>
        <v>1.0231971479884115E-3</v>
      </c>
      <c r="U16" s="110">
        <v>160689952</v>
      </c>
      <c r="V16" s="153">
        <f>Tableau1[[#This Row],[EVkFGDSAR]]/Tableau1[[#This Row],[aire TIC]]</f>
        <v>2.2031947935310945E-3</v>
      </c>
      <c r="W16" s="154">
        <v>56812648</v>
      </c>
      <c r="X16" s="153">
        <f>Tableau1[[#This Row],[GIEkAGEADPEK]]/Tableau1[[#This Row],[aire TIC]]</f>
        <v>7.7894932895564465E-4</v>
      </c>
      <c r="Y16" s="110">
        <v>32156498</v>
      </c>
      <c r="Z16" s="153">
        <f>Tableau1[[#This Row],[GYTEkQVR]]/Tableau1[[#This Row],[aire TIC]]</f>
        <v>4.4089271351448943E-4</v>
      </c>
      <c r="AA16" s="110">
        <v>68089584</v>
      </c>
      <c r="AB16" s="153">
        <f>Tableau1[[#This Row],[kAIEEAR]]/Tableau1[[#This Row],[aire TIC]]</f>
        <v>9.33565634287439E-4</v>
      </c>
      <c r="AC16" s="110">
        <v>52603580</v>
      </c>
      <c r="AD16" s="153">
        <f>Tableau1[[#This Row],[LAkNEPEQYK]]/Tableau1[[#This Row],[aire TIC]]</f>
        <v>7.2123945607436874E-4</v>
      </c>
      <c r="AE16" s="154">
        <v>143716800</v>
      </c>
      <c r="AF16" s="153">
        <f>Tableau1[[#This Row],[LIGSGEkDSVTFDVSK]]/Tableau1[[#This Row],[aire TIC]]</f>
        <v>1.970478561739502E-3</v>
      </c>
      <c r="AG16" s="154">
        <v>235304448</v>
      </c>
      <c r="AH16" s="153">
        <f>Tableau1[[#This Row],[LTDkFIGEIEK]]/Tableau1[[#This Row],[aire TIC]]</f>
        <v>3.2262224754931049E-3</v>
      </c>
      <c r="AI16" s="110">
        <v>700882688</v>
      </c>
      <c r="AJ16" s="153">
        <f>Tableau1[[#This Row],[NPQTGkPIK]]/Tableau1[[#This Row],[aire TIC]]</f>
        <v>9.6096928890592893E-3</v>
      </c>
      <c r="AK16" s="154">
        <v>111377896</v>
      </c>
      <c r="AL16" s="153">
        <f>Tableau1[[#This Row],[NVSGVDIkVETNK]]/Tableau1[[#This Row],[aire TIC]]</f>
        <v>1.5270849080946127E-3</v>
      </c>
      <c r="AM16" s="154">
        <v>40302260</v>
      </c>
      <c r="AN16" s="153">
        <f>Tableau1[[#This Row],[QDITGkDADAALGR]]/Tableau1[[#This Row],[aire TIC]]</f>
        <v>5.5257798197323803E-4</v>
      </c>
      <c r="AO16" s="154">
        <v>23902404</v>
      </c>
      <c r="AP16" s="153">
        <f>Tableau1[[#This Row],[SIQkAANFGR]]/Tableau1[[#This Row],[aire TIC]]</f>
        <v>3.2772212195120208E-4</v>
      </c>
      <c r="AQ16" s="159"/>
      <c r="AR16" s="133"/>
      <c r="AS16" s="154">
        <v>7213733</v>
      </c>
      <c r="AT16" s="153">
        <f>Tableau1[[#This Row],[TDVANNANLGAEEkAAK]]/Tableau1[[#This Row],[aire TIC]]</f>
        <v>9.890636464639334E-5</v>
      </c>
      <c r="AU16" s="154">
        <v>93886768</v>
      </c>
      <c r="AV16" s="153">
        <f>Tableau1[[#This Row],[TITkAIIR]]/Tableau1[[#This Row],[aire TIC]]</f>
        <v>1.287266788399201E-3</v>
      </c>
      <c r="AW16" s="154">
        <v>54085716</v>
      </c>
      <c r="AX16" s="153">
        <f>Tableau1[[#This Row],[VAAVkAPGFGDR]]/Tableau1[[#This Row],[aire TIC]]</f>
        <v>7.4156079090496841E-4</v>
      </c>
      <c r="AY16" s="110">
        <v>225869472</v>
      </c>
      <c r="AZ16" s="153">
        <f>Tableau1[[#This Row],[VETNkGVVSLSGNVK]]/Tableau1[[#This Row],[aire TIC]]</f>
        <v>3.0968609955650331E-3</v>
      </c>
      <c r="BA16" s="110">
        <v>25459488</v>
      </c>
      <c r="BB16" s="153">
        <f>Tableau1[[#This Row],[VVEQIkK]]/Tableau1[[#This Row],[aire TIC]]</f>
        <v>3.490710570849345E-4</v>
      </c>
      <c r="BC16" s="110">
        <v>12625206</v>
      </c>
      <c r="BD16" s="153">
        <f>Tableau1[[#This Row],[VVNDTAVAVNQGGkR]]/Tableau1[[#This Row],[aire TIC]]</f>
        <v>1.7310222437839508E-4</v>
      </c>
      <c r="BE16" s="154">
        <v>32767506</v>
      </c>
      <c r="BF16" s="153">
        <f>Tableau1[[#This Row],[VYkNFDPR]]/Tableau1[[#This Row],[aire TIC]]</f>
        <v>4.4927014861637961E-4</v>
      </c>
      <c r="BG16" s="154">
        <v>44085664</v>
      </c>
      <c r="BH16" s="153">
        <f>Tableau1[[#This Row],[AANTGkIGDGK]]/Tableau1[[#This Row],[aire TIC]]</f>
        <v>6.0445164234140293E-4</v>
      </c>
      <c r="BI16" s="110">
        <v>80524736</v>
      </c>
      <c r="BJ16" s="153">
        <f>Tableau1[[#This Row],[AQVTLkGNPVNVDGQLPQK 2+]]/Tableau1[[#This Row],[aire TIC]]</f>
        <v>1.1040620580038876E-3</v>
      </c>
      <c r="BK16" s="110">
        <v>126289984</v>
      </c>
      <c r="BL16" s="153">
        <f>Tableau1[[#This Row],[AQVTLkGNPVNVDGQLPQK 3+]]/Tableau1[[#This Row],[aire TIC]]</f>
        <v>1.7315422138151192E-3</v>
      </c>
      <c r="BM16" s="154">
        <v>11545644</v>
      </c>
      <c r="BN16" s="153">
        <f>Tableau1[[#This Row],[AGSPEAEkVIK]]/Tableau1[[#This Row],[aire TIC]]</f>
        <v>1.5830051868310672E-4</v>
      </c>
      <c r="BO16" s="110">
        <v>75842096</v>
      </c>
      <c r="BP16" s="153">
        <f>Tableau1[[#This Row],[ALAVkVGDK]]/Tableau1[[#This Row],[aire TIC]]</f>
        <v>1.0398591135162294E-3</v>
      </c>
      <c r="BQ16" s="155">
        <v>49320164</v>
      </c>
      <c r="BR16" s="153">
        <f>Tableau1[[#This Row],[ATVADGVDkPLLK]]/Tableau1[[#This Row],[aire TIC]]</f>
        <v>6.7622105295606614E-4</v>
      </c>
      <c r="BS16" s="159"/>
      <c r="BT16" s="133"/>
      <c r="BU16" s="154">
        <v>318467264</v>
      </c>
      <c r="BV16" s="153">
        <f>Tableau1[[#This Row],[DGNVEATkVGALSK]]/Tableau1[[#This Row],[aire TIC]]</f>
        <v>4.3664548356756776E-3</v>
      </c>
      <c r="BW16" s="155">
        <v>84486064</v>
      </c>
      <c r="BX16" s="153">
        <f>Tableau1[[#This Row],[EALkVLTK]]/Tableau1[[#This Row],[aire TIC]]</f>
        <v>1.1583752065016165E-3</v>
      </c>
      <c r="BY16" s="155">
        <v>173552672</v>
      </c>
      <c r="BZ16" s="153">
        <f>Tableau1[[#This Row],[ELEFEEkLR]]/Tableau1[[#This Row],[aire TIC]]</f>
        <v>2.3795535352067925E-3</v>
      </c>
      <c r="CA16" s="155">
        <v>80241872</v>
      </c>
      <c r="CB16" s="153">
        <f>Tableau1[[#This Row],[EVVAAkANVR]]/Tableau1[[#This Row],[aire TIC]]</f>
        <v>1.10018375395114E-3</v>
      </c>
      <c r="CC16" s="155">
        <v>98213512</v>
      </c>
      <c r="CD16" s="153">
        <f>Tableau1[[#This Row],[FLPAADEQIAkEALK 2+]]/Tableau1[[#This Row],[aire TIC]]</f>
        <v>1.3465900985072401E-3</v>
      </c>
      <c r="CE16" s="155">
        <v>12344427</v>
      </c>
      <c r="CF16" s="153">
        <f>Tableau1[[#This Row],[FLPAADEQIAkEALK 3+]]/Tableau1[[#This Row],[aire TIC]]</f>
        <v>1.6925250743447025E-4</v>
      </c>
      <c r="CG16" s="155">
        <v>240421440</v>
      </c>
      <c r="CH16" s="153">
        <f>Tableau1[[#This Row],[FTEGAFkDWGYEVAR]]/Tableau1[[#This Row],[aire TIC]]</f>
        <v>3.296380752302723E-3</v>
      </c>
      <c r="CI16" s="155">
        <v>12913227</v>
      </c>
      <c r="CJ16" s="153">
        <f>Tableau1[[#This Row],[FTEGAFkDWGYEVAR 3+]]/Tableau1[[#This Row],[aire TIC]]</f>
        <v>1.7705123525138121E-4</v>
      </c>
      <c r="CK16" s="155">
        <v>33912768</v>
      </c>
      <c r="CL16" s="153">
        <f>Tableau1[[#This Row],[GIGkLELNAQR]]/Tableau1[[#This Row],[aire TIC]]</f>
        <v>4.6497265673355802E-4</v>
      </c>
      <c r="CM16" s="155">
        <v>521747584</v>
      </c>
      <c r="CN16" s="153">
        <f>Tableau1[[#This Row],[GVkAVSADGLK]]/Tableau1[[#This Row],[aire TIC]]</f>
        <v>7.1535995020163261E-3</v>
      </c>
      <c r="CO16" s="158"/>
      <c r="CP16" s="133"/>
      <c r="CQ16" s="155">
        <v>62019240</v>
      </c>
      <c r="CR16" s="153">
        <f>Tableau1[[#This Row],[kADAGTIR]]/Tableau1[[#This Row],[aire TIC]]</f>
        <v>8.5033609734823617E-4</v>
      </c>
      <c r="CS16" s="155">
        <v>56679344</v>
      </c>
      <c r="CT16" s="153">
        <f>Tableau1[[#This Row],[kNADELAQK]]/Tableau1[[#This Row],[aire TIC]]</f>
        <v>7.7712161866572648E-4</v>
      </c>
      <c r="CU16" s="155">
        <v>34249216</v>
      </c>
      <c r="CV16" s="153">
        <f>Tableau1[[#This Row],[kSISAPGPGNYLTVAK]]/Tableau1[[#This Row],[aire TIC]]</f>
        <v>4.6958564262762278E-4</v>
      </c>
      <c r="CW16" s="155">
        <v>90407840</v>
      </c>
      <c r="CX16" s="153">
        <f>Tableau1[[#This Row],[LELTQPEkAR]]/Tableau1[[#This Row],[aire TIC]]</f>
        <v>1.2395677508348017E-3</v>
      </c>
      <c r="CY16" s="155">
        <v>59755024</v>
      </c>
      <c r="CZ16" s="153">
        <f>Tableau1[[#This Row],[LSVLYkDVK]]/Tableau1[[#This Row],[aire TIC]]</f>
        <v>8.1929178598625513E-4</v>
      </c>
      <c r="DA16" s="155">
        <v>121607104</v>
      </c>
      <c r="DB16" s="153">
        <f>Tableau1[[#This Row],[NTPVDkGGIGAVK]]/Tableau1[[#This Row],[aire TIC]]</f>
        <v>1.6673359787250067E-3</v>
      </c>
      <c r="DC16" s="158"/>
      <c r="DD16" s="133"/>
      <c r="DE16" s="155">
        <v>13149932</v>
      </c>
      <c r="DF16" s="153">
        <f>Tableau1[[#This Row],[QLAQkGGGK]]/Tableau1[[#This Row],[aire TIC]]</f>
        <v>1.8029666047624394E-4</v>
      </c>
      <c r="DG16" s="155">
        <v>53368764</v>
      </c>
      <c r="DH16" s="153">
        <f>Tableau1[[#This Row],[SDFVIGNIkAR]]/Tableau1[[#This Row],[aire TIC]]</f>
        <v>7.3173077419296081E-4</v>
      </c>
      <c r="DI16" s="155">
        <v>18843912</v>
      </c>
      <c r="DJ16" s="153">
        <f>Tableau1[[#This Row],[TDEVAkTAEGR]]/Tableau1[[#This Row],[aire TIC]]</f>
        <v>2.5836592948984212E-4</v>
      </c>
      <c r="DK16" s="156">
        <v>854644096</v>
      </c>
      <c r="DL16" s="153">
        <f>Tableau1[[#This Row],[TGAATAAAkALPVLK]]/Tableau1[[#This Row],[aire TIC]]</f>
        <v>1.1717891499708016E-2</v>
      </c>
      <c r="DM16" s="154">
        <v>108176904</v>
      </c>
      <c r="DN16" s="153">
        <f>Tableau1[[#This Row],[TGAATAAAkALPVLK 3+]]/Tableau1[[#This Row],[aire TIC]]</f>
        <v>1.483196607545897E-3</v>
      </c>
      <c r="DO16" s="155">
        <v>40148584</v>
      </c>
      <c r="DP16" s="153">
        <f>Tableau1[[#This Row],[TLkVEAPAAR]]/Tableau1[[#This Row],[aire TIC]]</f>
        <v>5.5047095437831613E-4</v>
      </c>
      <c r="DQ16" s="155">
        <v>21129456</v>
      </c>
      <c r="DR16" s="153">
        <f>Tableau1[[#This Row],[VADEkIR]]/Tableau1[[#This Row],[aire TIC]]</f>
        <v>2.8970266572327026E-4</v>
      </c>
      <c r="DS16" s="155">
        <v>17285472</v>
      </c>
      <c r="DT16" s="153">
        <f>Tableau1[[#This Row],[VkDGQLSK]]/Tableau1[[#This Row],[aire TIC]]</f>
        <v>2.3699840245224241E-4</v>
      </c>
      <c r="DU16" s="155">
        <v>20708234</v>
      </c>
      <c r="DV16" s="153">
        <f>Tableau1[[#This Row],[VVDYNVkVR]]/Tableau1[[#This Row],[aire TIC]]</f>
        <v>2.8392735677725261E-4</v>
      </c>
      <c r="DW16" s="156">
        <v>238044512</v>
      </c>
      <c r="DX16" s="153">
        <f>Tableau1[[#This Row],[VVLTAPGkGALK]]/Tableau1[[#This Row],[aire TIC]]</f>
        <v>3.2637910643414105E-3</v>
      </c>
      <c r="DY16" s="156">
        <v>659400896</v>
      </c>
      <c r="DZ16" s="153">
        <f>Tableau1[[#This Row],[VVVSkSIGTVGIR]]/Tableau1[[#This Row],[aire TIC]]</f>
        <v>9.0409425283600724E-3</v>
      </c>
      <c r="EA16" s="155">
        <v>70616312</v>
      </c>
      <c r="EB16" s="153">
        <f>Tableau1[[#This Row],[DALAQLkDLQK]]/Tableau1[[#This Row],[aire TIC]]</f>
        <v>9.6820920661403495E-4</v>
      </c>
      <c r="EC16" s="155">
        <v>26997410</v>
      </c>
      <c r="ED16" s="153">
        <f>Tableau1[[#This Row],[FIEVTEESLkGK]]/Tableau1[[#This Row],[aire TIC]]</f>
        <v>3.7015726503437073E-4</v>
      </c>
      <c r="EE16" s="155">
        <v>27512160</v>
      </c>
      <c r="EF16" s="153">
        <f>Tableau1[[#This Row],[IEEQLGAkAPYR]]/Tableau1[[#This Row],[aire TIC]]</f>
        <v>3.7721492175686529E-4</v>
      </c>
      <c r="EG16" s="154">
        <v>29855628</v>
      </c>
      <c r="EH16" s="153">
        <f>Tableau1[[#This Row],[AAGLNPSDVkNVLGR]]/Tableau1[[#This Row],[aire TIC]]</f>
        <v>4.0934584489266113E-4</v>
      </c>
    </row>
    <row r="17" spans="1:138" x14ac:dyDescent="0.3">
      <c r="A17" s="144" t="s">
        <v>18130</v>
      </c>
      <c r="B17" s="110">
        <v>19086913363</v>
      </c>
      <c r="C17" s="110">
        <v>12022677</v>
      </c>
      <c r="D17" s="153">
        <f>Tableau1[[#This Row],[AEDLkIVTR]]/Tableau1[[#This Row],[aire TIC]]</f>
        <v>6.2989110765840069E-4</v>
      </c>
      <c r="E17" s="110">
        <v>42297416</v>
      </c>
      <c r="F17" s="153">
        <f>Tableau1[[#This Row],[AkIFSQVGK]]/Tableau1[[#This Row],[aire TIC]]</f>
        <v>2.2160427511550181E-3</v>
      </c>
      <c r="G17" s="110">
        <v>17997146</v>
      </c>
      <c r="H17" s="153">
        <f>Tableau1[[#This Row],[ALLGDmLAEkAAK]]/Tableau1[[#This Row],[aire TIC]]</f>
        <v>9.429049976664894E-4</v>
      </c>
      <c r="I17" s="110">
        <v>12207862</v>
      </c>
      <c r="J17" s="153">
        <f>Tableau1[[#This Row],[ANEEIEkK]]/Tableau1[[#This Row],[aire TIC]]</f>
        <v>6.3959330499529338E-4</v>
      </c>
      <c r="K17" s="110">
        <v>5475875</v>
      </c>
      <c r="L17" s="153">
        <f>Tableau1[[#This Row],[ASDVkDTSLR]]/Tableau1[[#This Row],[aire TIC]]</f>
        <v>2.8689159403924309E-4</v>
      </c>
      <c r="M17" s="110">
        <v>47536492</v>
      </c>
      <c r="N17" s="153">
        <f>Tableau1[[#This Row],[AVSADGLkSVE]]/Tableau1[[#This Row],[aire TIC]]</f>
        <v>2.4905279914011415E-3</v>
      </c>
      <c r="O17" s="110">
        <v>123395928</v>
      </c>
      <c r="P17" s="153">
        <f>Tableau1[[#This Row],[DLAIETAkGIK]]/Tableau1[[#This Row],[aire TIC]]</f>
        <v>6.4649493426843507E-3</v>
      </c>
      <c r="Q17" s="154">
        <v>3397464</v>
      </c>
      <c r="R17" s="153">
        <f>Tableau1[[#This Row],[EDLNVPVkDGQVQSDAR]]/Tableau1[[#This Row],[aire TIC]]</f>
        <v>1.7799965533379469E-4</v>
      </c>
      <c r="S17" s="110">
        <v>5318064</v>
      </c>
      <c r="T17" s="153">
        <f>Tableau1[[#This Row],[ETITkDNVEIEGK]]/Tableau1[[#This Row],[aire TIC]]</f>
        <v>2.7862357306598733E-4</v>
      </c>
      <c r="U17" s="110">
        <v>87449368</v>
      </c>
      <c r="V17" s="153">
        <f>Tableau1[[#This Row],[EVkFGDSAR]]/Tableau1[[#This Row],[aire TIC]]</f>
        <v>4.5816401183818795E-3</v>
      </c>
      <c r="W17" s="154">
        <v>13588430</v>
      </c>
      <c r="X17" s="153">
        <f>Tableau1[[#This Row],[GIEkAGEADPEK]]/Tableau1[[#This Row],[aire TIC]]</f>
        <v>7.1192391046009484E-4</v>
      </c>
      <c r="Y17" s="110">
        <v>23519724</v>
      </c>
      <c r="Z17" s="153">
        <f>Tableau1[[#This Row],[GYTEkQVR]]/Tableau1[[#This Row],[aire TIC]]</f>
        <v>1.2322434514526067E-3</v>
      </c>
      <c r="AA17" s="110">
        <v>26279344</v>
      </c>
      <c r="AB17" s="153">
        <f>Tableau1[[#This Row],[kAIEEAR]]/Tableau1[[#This Row],[aire TIC]]</f>
        <v>1.3768252362345048E-3</v>
      </c>
      <c r="AC17" s="110">
        <v>31625326</v>
      </c>
      <c r="AD17" s="153">
        <f>Tableau1[[#This Row],[LAkNEPEQYK]]/Tableau1[[#This Row],[aire TIC]]</f>
        <v>1.656911486867527E-3</v>
      </c>
      <c r="AE17" s="154">
        <v>18754584</v>
      </c>
      <c r="AF17" s="153">
        <f>Tableau1[[#This Row],[LIGSGEkDSVTFDVSK]]/Tableau1[[#This Row],[aire TIC]]</f>
        <v>9.8258862726101001E-4</v>
      </c>
      <c r="AG17" s="154">
        <v>184865008</v>
      </c>
      <c r="AH17" s="153">
        <f>Tableau1[[#This Row],[LTDkFIGEIEK]]/Tableau1[[#This Row],[aire TIC]]</f>
        <v>9.6854323422644641E-3</v>
      </c>
      <c r="AI17" s="110">
        <v>408412160</v>
      </c>
      <c r="AJ17" s="153">
        <f>Tableau1[[#This Row],[NPQTGkPIK]]/Tableau1[[#This Row],[aire TIC]]</f>
        <v>2.1397496401471983E-2</v>
      </c>
      <c r="AK17" s="154">
        <v>12982274</v>
      </c>
      <c r="AL17" s="153">
        <f>Tableau1[[#This Row],[NVSGVDIkVETNK]]/Tableau1[[#This Row],[aire TIC]]</f>
        <v>6.8016623500613516E-4</v>
      </c>
      <c r="AM17" s="154">
        <v>20707388</v>
      </c>
      <c r="AN17" s="153">
        <f>Tableau1[[#This Row],[QDITGkDADAALGR]]/Tableau1[[#This Row],[aire TIC]]</f>
        <v>1.0848997743208334E-3</v>
      </c>
      <c r="AO17" s="154">
        <v>11882143</v>
      </c>
      <c r="AP17" s="153">
        <f>Tableau1[[#This Row],[SIQkAANFGR]]/Tableau1[[#This Row],[aire TIC]]</f>
        <v>6.2252826185262337E-4</v>
      </c>
      <c r="AQ17" s="154">
        <v>14980736</v>
      </c>
      <c r="AR17" s="153">
        <f>Tableau1[[#This Row],[SYSkIPAGK]]/Tableau1[[#This Row],[aire TIC]]</f>
        <v>7.8486949225851108E-4</v>
      </c>
      <c r="AS17" s="154">
        <v>4288949</v>
      </c>
      <c r="AT17" s="153">
        <f>Tableau1[[#This Row],[TDVANNANLGAEEkAAK]]/Tableau1[[#This Row],[aire TIC]]</f>
        <v>2.247062643619545E-4</v>
      </c>
      <c r="AU17" s="154">
        <v>140632992</v>
      </c>
      <c r="AV17" s="153">
        <f>Tableau1[[#This Row],[TITkAIIR]]/Tableau1[[#This Row],[aire TIC]]</f>
        <v>7.3680321865250975E-3</v>
      </c>
      <c r="AW17" s="154">
        <v>6936886</v>
      </c>
      <c r="AX17" s="153">
        <f>Tableau1[[#This Row],[VAAVkAPGFGDR]]/Tableau1[[#This Row],[aire TIC]]</f>
        <v>3.6343676256461456E-4</v>
      </c>
      <c r="AY17" s="110">
        <v>9573310</v>
      </c>
      <c r="AZ17" s="153">
        <f>Tableau1[[#This Row],[VETNkGVVSLSGNVK]]/Tableau1[[#This Row],[aire TIC]]</f>
        <v>5.0156407261521237E-4</v>
      </c>
      <c r="BA17" s="110">
        <v>5085588</v>
      </c>
      <c r="BB17" s="153">
        <f>Tableau1[[#This Row],[VVEQIkK]]/Tableau1[[#This Row],[aire TIC]]</f>
        <v>2.6644370953442985E-4</v>
      </c>
      <c r="BC17" s="110">
        <v>6622961</v>
      </c>
      <c r="BD17" s="153">
        <f>Tableau1[[#This Row],[VVNDTAVAVNQGGkR]]/Tableau1[[#This Row],[aire TIC]]</f>
        <v>3.469896297029679E-4</v>
      </c>
      <c r="BE17" s="154">
        <v>39554348</v>
      </c>
      <c r="BF17" s="153">
        <f>Tableau1[[#This Row],[VYkNFDPR]]/Tableau1[[#This Row],[aire TIC]]</f>
        <v>2.0723281574000405E-3</v>
      </c>
      <c r="BG17" s="154">
        <v>19906826</v>
      </c>
      <c r="BH17" s="153">
        <f>Tableau1[[#This Row],[AANTGkIGDGK]]/Tableau1[[#This Row],[aire TIC]]</f>
        <v>1.0429567956540004E-3</v>
      </c>
      <c r="BI17" s="110">
        <v>15558694</v>
      </c>
      <c r="BJ17" s="153">
        <f>Tableau1[[#This Row],[AQVTLkGNPVNVDGQLPQK 2+]]/Tableau1[[#This Row],[aire TIC]]</f>
        <v>8.1514982040839263E-4</v>
      </c>
      <c r="BK17" s="110">
        <v>26871936</v>
      </c>
      <c r="BL17" s="153">
        <f>Tableau1[[#This Row],[AQVTLkGNPVNVDGQLPQK 3+]]/Tableau1[[#This Row],[aire TIC]]</f>
        <v>1.4078722677125612E-3</v>
      </c>
      <c r="BM17" s="154">
        <v>10562244</v>
      </c>
      <c r="BN17" s="153">
        <f>Tableau1[[#This Row],[AGSPEAEkVIK]]/Tableau1[[#This Row],[aire TIC]]</f>
        <v>5.5337622166163963E-4</v>
      </c>
      <c r="BO17" s="110">
        <v>11822785</v>
      </c>
      <c r="BP17" s="153">
        <f>Tableau1[[#This Row],[ALAVkVGDK]]/Tableau1[[#This Row],[aire TIC]]</f>
        <v>6.194183823833182E-4</v>
      </c>
      <c r="BQ17" s="155">
        <v>33522770</v>
      </c>
      <c r="BR17" s="153">
        <f>Tableau1[[#This Row],[ATVADGVDkPLLK]]/Tableau1[[#This Row],[aire TIC]]</f>
        <v>1.7563222173462537E-3</v>
      </c>
      <c r="BS17" s="154">
        <v>19802096</v>
      </c>
      <c r="BT17" s="153">
        <f>Tableau1[[#This Row],[AVVDkEQPQLVILGK]]/Tableau1[[#This Row],[aire TIC]]</f>
        <v>1.0374697900806939E-3</v>
      </c>
      <c r="BU17" s="154">
        <v>96655104</v>
      </c>
      <c r="BV17" s="153">
        <f>Tableau1[[#This Row],[DGNVEATkVGALSK]]/Tableau1[[#This Row],[aire TIC]]</f>
        <v>5.0639462841260661E-3</v>
      </c>
      <c r="BW17" s="155">
        <v>33793152</v>
      </c>
      <c r="BX17" s="153">
        <f>Tableau1[[#This Row],[EALkVLTK]]/Tableau1[[#This Row],[aire TIC]]</f>
        <v>1.7704880489219413E-3</v>
      </c>
      <c r="BY17" s="155">
        <v>28498850</v>
      </c>
      <c r="BZ17" s="153">
        <f>Tableau1[[#This Row],[ELEFEEkLR]]/Tableau1[[#This Row],[aire TIC]]</f>
        <v>1.4931094126117348E-3</v>
      </c>
      <c r="CA17" s="155">
        <v>27273426</v>
      </c>
      <c r="CB17" s="153">
        <f>Tableau1[[#This Row],[EVVAAkANVR]]/Tableau1[[#This Row],[aire TIC]]</f>
        <v>1.4289070988748533E-3</v>
      </c>
      <c r="CC17" s="155">
        <v>106806688</v>
      </c>
      <c r="CD17" s="153">
        <f>Tableau1[[#This Row],[FLPAADEQIAkEALK 2+]]/Tableau1[[#This Row],[aire TIC]]</f>
        <v>5.5958072407372517E-3</v>
      </c>
      <c r="CE17" s="155">
        <v>16708159</v>
      </c>
      <c r="CF17" s="153">
        <f>Tableau1[[#This Row],[FLPAADEQIAkEALK 3+]]/Tableau1[[#This Row],[aire TIC]]</f>
        <v>8.7537249644506596E-4</v>
      </c>
      <c r="CG17" s="155">
        <v>98707424</v>
      </c>
      <c r="CH17" s="153">
        <f>Tableau1[[#This Row],[FTEGAFkDWGYEVAR]]/Tableau1[[#This Row],[aire TIC]]</f>
        <v>5.1714712652986853E-3</v>
      </c>
      <c r="CI17" s="155">
        <v>7671870</v>
      </c>
      <c r="CJ17" s="153">
        <f>Tableau1[[#This Row],[FTEGAFkDWGYEVAR 3+]]/Tableau1[[#This Row],[aire TIC]]</f>
        <v>4.0194398403211321E-4</v>
      </c>
      <c r="CK17" s="155">
        <v>12397773</v>
      </c>
      <c r="CL17" s="153">
        <f>Tableau1[[#This Row],[GIGkLELNAQR]]/Tableau1[[#This Row],[aire TIC]]</f>
        <v>6.4954310653670669E-4</v>
      </c>
      <c r="CM17" s="155">
        <v>13310689</v>
      </c>
      <c r="CN17" s="153">
        <f>Tableau1[[#This Row],[GVkAVSADGLK]]/Tableau1[[#This Row],[aire TIC]]</f>
        <v>6.9737252675976323E-4</v>
      </c>
      <c r="CO17" s="155">
        <v>9748285</v>
      </c>
      <c r="CP17" s="153">
        <f>Tableau1[[#This Row],[IVYGALDkVK]]/Tableau1[[#This Row],[aire TIC]]</f>
        <v>5.1073134846921133E-4</v>
      </c>
      <c r="CQ17" s="155">
        <v>31905010</v>
      </c>
      <c r="CR17" s="153">
        <f>Tableau1[[#This Row],[kADAGTIR]]/Tableau1[[#This Row],[aire TIC]]</f>
        <v>1.6715646680645544E-3</v>
      </c>
      <c r="CS17" s="155">
        <v>32986100</v>
      </c>
      <c r="CT17" s="153">
        <f>Tableau1[[#This Row],[kNADELAQK]]/Tableau1[[#This Row],[aire TIC]]</f>
        <v>1.728205046707216E-3</v>
      </c>
      <c r="CU17" s="155">
        <v>1078967</v>
      </c>
      <c r="CV17" s="153">
        <f>Tableau1[[#This Row],[kSISAPGPGNYLTVAK]]/Tableau1[[#This Row],[aire TIC]]</f>
        <v>5.6529150600724085E-5</v>
      </c>
      <c r="CW17" s="155">
        <v>20191420</v>
      </c>
      <c r="CX17" s="153">
        <f>Tableau1[[#This Row],[LELTQPEkAR]]/Tableau1[[#This Row],[aire TIC]]</f>
        <v>1.0578672211684623E-3</v>
      </c>
      <c r="CY17" s="155">
        <v>38346860</v>
      </c>
      <c r="CZ17" s="153">
        <f>Tableau1[[#This Row],[LSVLYkDVK]]/Tableau1[[#This Row],[aire TIC]]</f>
        <v>2.0090655451046068E-3</v>
      </c>
      <c r="DA17" s="155">
        <v>79548688</v>
      </c>
      <c r="DB17" s="153">
        <f>Tableau1[[#This Row],[NTPVDkGGIGAVK]]/Tableau1[[#This Row],[aire TIC]]</f>
        <v>4.1677083395896377E-3</v>
      </c>
      <c r="DC17" s="155">
        <v>39390300</v>
      </c>
      <c r="DD17" s="153">
        <f>Tableau1[[#This Row],[NVVLDkSFGAPTITK]]/Tableau1[[#This Row],[aire TIC]]</f>
        <v>2.0637333680341491E-3</v>
      </c>
      <c r="DE17" s="155">
        <v>16537965</v>
      </c>
      <c r="DF17" s="153">
        <f>Tableau1[[#This Row],[QLAQkGGGK]]/Tableau1[[#This Row],[aire TIC]]</f>
        <v>8.6645570635107824E-4</v>
      </c>
      <c r="DG17" s="155">
        <v>72452328</v>
      </c>
      <c r="DH17" s="153">
        <f>Tableau1[[#This Row],[SDFVIGNIkAR]]/Tableau1[[#This Row],[aire TIC]]</f>
        <v>3.7959164282921148E-3</v>
      </c>
      <c r="DI17" s="155">
        <v>11035890</v>
      </c>
      <c r="DJ17" s="153">
        <f>Tableau1[[#This Row],[TDEVAkTAEGR]]/Tableau1[[#This Row],[aire TIC]]</f>
        <v>5.7819144405994337E-4</v>
      </c>
      <c r="DK17" s="156">
        <v>958200832</v>
      </c>
      <c r="DL17" s="153">
        <f>Tableau1[[#This Row],[TGAATAAAkALPVLK]]/Tableau1[[#This Row],[aire TIC]]</f>
        <v>5.0201979428348704E-2</v>
      </c>
      <c r="DM17" s="154">
        <v>99744864</v>
      </c>
      <c r="DN17" s="153">
        <f>Tableau1[[#This Row],[TGAATAAAkALPVLK 3+]]/Tableau1[[#This Row],[aire TIC]]</f>
        <v>5.225824736720161E-3</v>
      </c>
      <c r="DO17" s="155">
        <v>24157374</v>
      </c>
      <c r="DP17" s="153">
        <f>Tableau1[[#This Row],[TLkVEAPAAR]]/Tableau1[[#This Row],[aire TIC]]</f>
        <v>1.265651157972409E-3</v>
      </c>
      <c r="DQ17" s="155">
        <v>7727146</v>
      </c>
      <c r="DR17" s="153">
        <f>Tableau1[[#This Row],[VADEkIR]]/Tableau1[[#This Row],[aire TIC]]</f>
        <v>4.0483999969209689E-4</v>
      </c>
      <c r="DS17" s="155">
        <v>56228316</v>
      </c>
      <c r="DT17" s="153">
        <f>Tableau1[[#This Row],[VkDGQLSK]]/Tableau1[[#This Row],[aire TIC]]</f>
        <v>2.9459093217763877E-3</v>
      </c>
      <c r="DU17" s="155">
        <v>13546783</v>
      </c>
      <c r="DV17" s="153">
        <f>Tableau1[[#This Row],[VVDYNVkVR]]/Tableau1[[#This Row],[aire TIC]]</f>
        <v>7.0974194425068497E-4</v>
      </c>
      <c r="DW17" s="156">
        <v>1208533504</v>
      </c>
      <c r="DX17" s="153">
        <f>Tableau1[[#This Row],[VVLTAPGkGALK]]/Tableau1[[#This Row],[aire TIC]]</f>
        <v>6.3317388255281937E-2</v>
      </c>
      <c r="DY17" s="156">
        <v>118303624</v>
      </c>
      <c r="DZ17" s="153">
        <f>Tableau1[[#This Row],[VVVSkSIGTVGIR]]/Tableau1[[#This Row],[aire TIC]]</f>
        <v>6.1981537690285584E-3</v>
      </c>
      <c r="EA17" s="155">
        <v>34032432</v>
      </c>
      <c r="EB17" s="153">
        <f>Tableau1[[#This Row],[DALAQLkDLQK]]/Tableau1[[#This Row],[aire TIC]]</f>
        <v>1.7830243870636466E-3</v>
      </c>
      <c r="EC17" s="155">
        <v>14779014</v>
      </c>
      <c r="ED17" s="153">
        <f>Tableau1[[#This Row],[FIEVTEESLkGK]]/Tableau1[[#This Row],[aire TIC]]</f>
        <v>7.7430088977346824E-4</v>
      </c>
      <c r="EE17" s="155">
        <v>6439063</v>
      </c>
      <c r="EF17" s="153">
        <f>Tableau1[[#This Row],[IEEQLGAkAPYR]]/Tableau1[[#This Row],[aire TIC]]</f>
        <v>3.3735486076455555E-4</v>
      </c>
      <c r="EG17" s="154">
        <v>9241217</v>
      </c>
      <c r="EH17" s="153">
        <f>Tableau1[[#This Row],[AAGLNPSDVkNVLGR]]/Tableau1[[#This Row],[aire TIC]]</f>
        <v>4.8416508338713937E-4</v>
      </c>
    </row>
    <row r="18" spans="1:138" x14ac:dyDescent="0.3">
      <c r="A18" s="144" t="s">
        <v>18131</v>
      </c>
      <c r="B18" s="110">
        <v>51348028488</v>
      </c>
      <c r="C18" s="110">
        <v>46151292</v>
      </c>
      <c r="D18" s="153">
        <f>Tableau1[[#This Row],[AEDLkIVTR]]/Tableau1[[#This Row],[aire TIC]]</f>
        <v>8.9879384581991351E-4</v>
      </c>
      <c r="E18" s="110">
        <v>170090416</v>
      </c>
      <c r="F18" s="153">
        <f>Tableau1[[#This Row],[AkIFSQVGK]]/Tableau1[[#This Row],[aire TIC]]</f>
        <v>3.3125013950584298E-3</v>
      </c>
      <c r="G18" s="110">
        <v>160743040</v>
      </c>
      <c r="H18" s="153">
        <f>Tableau1[[#This Row],[ALLGDmLAEkAAK]]/Tableau1[[#This Row],[aire TIC]]</f>
        <v>3.1304617671458514E-3</v>
      </c>
      <c r="I18" s="110">
        <v>27047216</v>
      </c>
      <c r="J18" s="153">
        <f>Tableau1[[#This Row],[ANEEIEkK]]/Tableau1[[#This Row],[aire TIC]]</f>
        <v>5.2674302785200248E-4</v>
      </c>
      <c r="K18" s="110">
        <v>11544708</v>
      </c>
      <c r="L18" s="153">
        <f>Tableau1[[#This Row],[ASDVkDTSLR]]/Tableau1[[#This Row],[aire TIC]]</f>
        <v>2.2483254644719203E-4</v>
      </c>
      <c r="M18" s="110">
        <v>138929440</v>
      </c>
      <c r="N18" s="153">
        <f>Tableau1[[#This Row],[AVSADGLkSVE]]/Tableau1[[#This Row],[aire TIC]]</f>
        <v>2.7056431199197397E-3</v>
      </c>
      <c r="O18" s="110">
        <v>358237504</v>
      </c>
      <c r="P18" s="153">
        <f>Tableau1[[#This Row],[DLAIETAkGIK]]/Tableau1[[#This Row],[aire TIC]]</f>
        <v>6.9766554734174433E-3</v>
      </c>
      <c r="Q18" s="154">
        <v>30936364</v>
      </c>
      <c r="R18" s="153">
        <f>Tableau1[[#This Row],[EDLNVPVkDGQVQSDAR]]/Tableau1[[#This Row],[aire TIC]]</f>
        <v>6.0248396892647607E-4</v>
      </c>
      <c r="S18" s="110">
        <v>21765632</v>
      </c>
      <c r="T18" s="153">
        <f>Tableau1[[#This Row],[ETITkDNVEIEGK]]/Tableau1[[#This Row],[aire TIC]]</f>
        <v>4.2388447309299547E-4</v>
      </c>
      <c r="U18" s="110">
        <v>203228896</v>
      </c>
      <c r="V18" s="153">
        <f>Tableau1[[#This Row],[EVkFGDSAR]]/Tableau1[[#This Row],[aire TIC]]</f>
        <v>3.9578714506535431E-3</v>
      </c>
      <c r="W18" s="154">
        <v>38406680</v>
      </c>
      <c r="X18" s="153">
        <f>Tableau1[[#This Row],[GIEkAGEADPEK]]/Tableau1[[#This Row],[aire TIC]]</f>
        <v>7.4796795769823212E-4</v>
      </c>
      <c r="Y18" s="110">
        <v>60697696</v>
      </c>
      <c r="Z18" s="153">
        <f>Tableau1[[#This Row],[GYTEkQVR]]/Tableau1[[#This Row],[aire TIC]]</f>
        <v>1.1820842549813769E-3</v>
      </c>
      <c r="AA18" s="110">
        <v>107954736</v>
      </c>
      <c r="AB18" s="153">
        <f>Tableau1[[#This Row],[kAIEEAR]]/Tableau1[[#This Row],[aire TIC]]</f>
        <v>2.1024124816248582E-3</v>
      </c>
      <c r="AC18" s="110">
        <v>85074832</v>
      </c>
      <c r="AD18" s="153">
        <f>Tableau1[[#This Row],[LAkNEPEQYK]]/Tableau1[[#This Row],[aire TIC]]</f>
        <v>1.6568276232822052E-3</v>
      </c>
      <c r="AE18" s="154">
        <v>46808816</v>
      </c>
      <c r="AF18" s="153">
        <f>Tableau1[[#This Row],[LIGSGEkDSVTFDVSK]]/Tableau1[[#This Row],[aire TIC]]</f>
        <v>9.1159908916345616E-4</v>
      </c>
      <c r="AG18" s="154">
        <v>343145952</v>
      </c>
      <c r="AH18" s="153">
        <f>Tableau1[[#This Row],[LTDkFIGEIEK]]/Tableau1[[#This Row],[aire TIC]]</f>
        <v>6.6827483372646525E-3</v>
      </c>
      <c r="AI18" s="110">
        <v>1301237888</v>
      </c>
      <c r="AJ18" s="153">
        <f>Tableau1[[#This Row],[NPQTGkPIK]]/Tableau1[[#This Row],[aire TIC]]</f>
        <v>2.5341535523688088E-2</v>
      </c>
      <c r="AK18" s="154">
        <v>38992924</v>
      </c>
      <c r="AL18" s="153">
        <f>Tableau1[[#This Row],[NVSGVDIkVETNK]]/Tableau1[[#This Row],[aire TIC]]</f>
        <v>7.5938502700473927E-4</v>
      </c>
      <c r="AM18" s="154">
        <v>76825512</v>
      </c>
      <c r="AN18" s="153">
        <f>Tableau1[[#This Row],[QDITGkDADAALGR]]/Tableau1[[#This Row],[aire TIC]]</f>
        <v>1.4961725749208477E-3</v>
      </c>
      <c r="AO18" s="154">
        <v>30719212</v>
      </c>
      <c r="AP18" s="153">
        <f>Tableau1[[#This Row],[SIQkAANFGR]]/Tableau1[[#This Row],[aire TIC]]</f>
        <v>5.9825494579950739E-4</v>
      </c>
      <c r="AQ18" s="154">
        <v>34237768</v>
      </c>
      <c r="AR18" s="153">
        <f>Tableau1[[#This Row],[SYSkIPAGK]]/Tableau1[[#This Row],[aire TIC]]</f>
        <v>6.6677862827783821E-4</v>
      </c>
      <c r="AS18" s="159"/>
      <c r="AT18" s="133"/>
      <c r="AU18" s="154">
        <v>372418048</v>
      </c>
      <c r="AV18" s="153">
        <f>Tableau1[[#This Row],[TITkAIIR]]/Tableau1[[#This Row],[aire TIC]]</f>
        <v>7.2528207794196782E-3</v>
      </c>
      <c r="AW18" s="154">
        <v>30884194</v>
      </c>
      <c r="AX18" s="153">
        <f>Tableau1[[#This Row],[VAAVkAPGFGDR]]/Tableau1[[#This Row],[aire TIC]]</f>
        <v>6.0146796107697913E-4</v>
      </c>
      <c r="AY18" s="110">
        <v>32440470</v>
      </c>
      <c r="AZ18" s="153">
        <f>Tableau1[[#This Row],[VETNkGVVSLSGNVK]]/Tableau1[[#This Row],[aire TIC]]</f>
        <v>6.3177634965247626E-4</v>
      </c>
      <c r="BA18" s="110">
        <v>65287476</v>
      </c>
      <c r="BB18" s="153">
        <f>Tableau1[[#This Row],[VVEQIkK]]/Tableau1[[#This Row],[aire TIC]]</f>
        <v>1.2714699653027114E-3</v>
      </c>
      <c r="BC18" s="110">
        <v>16837486</v>
      </c>
      <c r="BD18" s="153">
        <f>Tableau1[[#This Row],[VVNDTAVAVNQGGkR]]/Tableau1[[#This Row],[aire TIC]]</f>
        <v>3.2790910373384463E-4</v>
      </c>
      <c r="BE18" s="154">
        <v>130525232</v>
      </c>
      <c r="BF18" s="153">
        <f>Tableau1[[#This Row],[VYkNFDPR]]/Tableau1[[#This Row],[aire TIC]]</f>
        <v>2.5419716363697131E-3</v>
      </c>
      <c r="BG18" s="159"/>
      <c r="BH18" s="133"/>
      <c r="BI18" s="110">
        <v>39765436</v>
      </c>
      <c r="BJ18" s="153">
        <f>Tableau1[[#This Row],[AQVTLkGNPVNVDGQLPQK 2+]]/Tableau1[[#This Row],[aire TIC]]</f>
        <v>7.7442965525527732E-4</v>
      </c>
      <c r="BK18" s="110">
        <v>58362904</v>
      </c>
      <c r="BL18" s="153">
        <f>Tableau1[[#This Row],[AQVTLkGNPVNVDGQLPQK 3+]]/Tableau1[[#This Row],[aire TIC]]</f>
        <v>1.136614310589147E-3</v>
      </c>
      <c r="BM18" s="154">
        <v>31815620</v>
      </c>
      <c r="BN18" s="153">
        <f>Tableau1[[#This Row],[AGSPEAEkVIK]]/Tableau1[[#This Row],[aire TIC]]</f>
        <v>6.196074306423525E-4</v>
      </c>
      <c r="BO18" s="110">
        <v>45073216</v>
      </c>
      <c r="BP18" s="153">
        <f>Tableau1[[#This Row],[ALAVkVGDK]]/Tableau1[[#This Row],[aire TIC]]</f>
        <v>8.7779837565786153E-4</v>
      </c>
      <c r="BQ18" s="155">
        <v>111435136</v>
      </c>
      <c r="BR18" s="153">
        <f>Tableau1[[#This Row],[ATVADGVDkPLLK]]/Tableau1[[#This Row],[aire TIC]]</f>
        <v>2.1701930781245536E-3</v>
      </c>
      <c r="BS18" s="154">
        <v>39377552</v>
      </c>
      <c r="BT18" s="153">
        <f>Tableau1[[#This Row],[AVVDkEQPQLVILGK]]/Tableau1[[#This Row],[aire TIC]]</f>
        <v>7.6687563592052043E-4</v>
      </c>
      <c r="BU18" s="154">
        <v>298536192</v>
      </c>
      <c r="BV18" s="153">
        <f>Tableau1[[#This Row],[DGNVEATkVGALSK]]/Tableau1[[#This Row],[aire TIC]]</f>
        <v>5.8139757414399605E-3</v>
      </c>
      <c r="BW18" s="155">
        <v>117040856</v>
      </c>
      <c r="BX18" s="153">
        <f>Tableau1[[#This Row],[EALkVLTK]]/Tableau1[[#This Row],[aire TIC]]</f>
        <v>2.2793641634625246E-3</v>
      </c>
      <c r="BY18" s="155">
        <v>45201608</v>
      </c>
      <c r="BZ18" s="153">
        <f>Tableau1[[#This Row],[ELEFEEkLR]]/Tableau1[[#This Row],[aire TIC]]</f>
        <v>8.802988027196329E-4</v>
      </c>
      <c r="CA18" s="155">
        <v>79447552</v>
      </c>
      <c r="CB18" s="153">
        <f>Tableau1[[#This Row],[EVVAAkANVR]]/Tableau1[[#This Row],[aire TIC]]</f>
        <v>1.5472366581429089E-3</v>
      </c>
      <c r="CC18" s="155">
        <v>198428736</v>
      </c>
      <c r="CD18" s="153">
        <f>Tableau1[[#This Row],[FLPAADEQIAkEALK 2+]]/Tableau1[[#This Row],[aire TIC]]</f>
        <v>3.8643886015287355E-3</v>
      </c>
      <c r="CE18" s="155">
        <v>23190934</v>
      </c>
      <c r="CF18" s="153">
        <f>Tableau1[[#This Row],[FLPAADEQIAkEALK 3+]]/Tableau1[[#This Row],[aire TIC]]</f>
        <v>4.5164215030027308E-4</v>
      </c>
      <c r="CG18" s="155">
        <v>183058400</v>
      </c>
      <c r="CH18" s="153">
        <f>Tableau1[[#This Row],[FTEGAFkDWGYEVAR]]/Tableau1[[#This Row],[aire TIC]]</f>
        <v>3.5650521624755395E-3</v>
      </c>
      <c r="CI18" s="155">
        <v>16938262</v>
      </c>
      <c r="CJ18" s="153">
        <f>Tableau1[[#This Row],[FTEGAFkDWGYEVAR 3+]]/Tableau1[[#This Row],[aire TIC]]</f>
        <v>3.2987171073098668E-4</v>
      </c>
      <c r="CK18" s="155">
        <v>30563592</v>
      </c>
      <c r="CL18" s="153">
        <f>Tableau1[[#This Row],[GIGkLELNAQR]]/Tableau1[[#This Row],[aire TIC]]</f>
        <v>5.9522425495153514E-4</v>
      </c>
      <c r="CM18" s="155">
        <v>46410456</v>
      </c>
      <c r="CN18" s="153">
        <f>Tableau1[[#This Row],[GVkAVSADGLK]]/Tableau1[[#This Row],[aire TIC]]</f>
        <v>9.0384105031113499E-4</v>
      </c>
      <c r="CO18" s="155">
        <v>32700072</v>
      </c>
      <c r="CP18" s="153">
        <f>Tableau1[[#This Row],[IVYGALDkVK]]/Tableau1[[#This Row],[aire TIC]]</f>
        <v>6.3683208416934613E-4</v>
      </c>
      <c r="CQ18" s="155">
        <v>128464496</v>
      </c>
      <c r="CR18" s="153">
        <f>Tableau1[[#This Row],[kADAGTIR]]/Tableau1[[#This Row],[aire TIC]]</f>
        <v>2.5018389173407517E-3</v>
      </c>
      <c r="CS18" s="155">
        <v>116623104</v>
      </c>
      <c r="CT18" s="153">
        <f>Tableau1[[#This Row],[kNADELAQK]]/Tableau1[[#This Row],[aire TIC]]</f>
        <v>2.2712284664883433E-3</v>
      </c>
      <c r="CU18" s="155">
        <v>3656578</v>
      </c>
      <c r="CV18" s="153">
        <f>Tableau1[[#This Row],[kSISAPGPGNYLTVAK]]/Tableau1[[#This Row],[aire TIC]]</f>
        <v>7.1211653254701682E-5</v>
      </c>
      <c r="CW18" s="155">
        <v>77579400</v>
      </c>
      <c r="CX18" s="153">
        <f>Tableau1[[#This Row],[LELTQPEkAR]]/Tableau1[[#This Row],[aire TIC]]</f>
        <v>1.5108545018068271E-3</v>
      </c>
      <c r="CY18" s="155">
        <v>115860400</v>
      </c>
      <c r="CZ18" s="153">
        <f>Tableau1[[#This Row],[LSVLYkDVK]]/Tableau1[[#This Row],[aire TIC]]</f>
        <v>2.2563748484925083E-3</v>
      </c>
      <c r="DA18" s="155">
        <v>313650240</v>
      </c>
      <c r="DB18" s="153">
        <f>Tableau1[[#This Row],[NTPVDkGGIGAVK]]/Tableau1[[#This Row],[aire TIC]]</f>
        <v>6.1083209859420376E-3</v>
      </c>
      <c r="DC18" s="155">
        <v>84842896</v>
      </c>
      <c r="DD18" s="153">
        <f>Tableau1[[#This Row],[NVVLDkSFGAPTITK]]/Tableau1[[#This Row],[aire TIC]]</f>
        <v>1.6523106825771846E-3</v>
      </c>
      <c r="DE18" s="155">
        <v>44219484</v>
      </c>
      <c r="DF18" s="153">
        <f>Tableau1[[#This Row],[QLAQkGGGK]]/Tableau1[[#This Row],[aire TIC]]</f>
        <v>8.6117199242292356E-4</v>
      </c>
      <c r="DG18" s="155">
        <v>79449920</v>
      </c>
      <c r="DH18" s="153">
        <f>Tableau1[[#This Row],[SDFVIGNIkAR]]/Tableau1[[#This Row],[aire TIC]]</f>
        <v>1.5472827748112547E-3</v>
      </c>
      <c r="DI18" s="155">
        <v>30521742</v>
      </c>
      <c r="DJ18" s="153">
        <f>Tableau1[[#This Row],[TDEVAkTAEGR]]/Tableau1[[#This Row],[aire TIC]]</f>
        <v>5.9440922852827568E-4</v>
      </c>
      <c r="DK18" s="156">
        <v>1641241600</v>
      </c>
      <c r="DL18" s="153">
        <f>Tableau1[[#This Row],[TGAATAAAkALPVLK]]/Tableau1[[#This Row],[aire TIC]]</f>
        <v>3.1963088911652317E-2</v>
      </c>
      <c r="DM18" s="154">
        <v>207993088</v>
      </c>
      <c r="DN18" s="153">
        <f>Tableau1[[#This Row],[TGAATAAAkALPVLK 3+]]/Tableau1[[#This Row],[aire TIC]]</f>
        <v>4.050653824978068E-3</v>
      </c>
      <c r="DO18" s="155">
        <v>67105172</v>
      </c>
      <c r="DP18" s="153">
        <f>Tableau1[[#This Row],[TLkVEAPAAR]]/Tableau1[[#This Row],[aire TIC]]</f>
        <v>1.3068694938440028E-3</v>
      </c>
      <c r="DQ18" s="158"/>
      <c r="DR18" s="133"/>
      <c r="DS18" s="155">
        <v>204190880</v>
      </c>
      <c r="DT18" s="153">
        <f>Tableau1[[#This Row],[VkDGQLSK]]/Tableau1[[#This Row],[aire TIC]]</f>
        <v>3.976606035569979E-3</v>
      </c>
      <c r="DU18" s="155">
        <v>47143168</v>
      </c>
      <c r="DV18" s="153">
        <f>Tableau1[[#This Row],[VVDYNVkVR]]/Tableau1[[#This Row],[aire TIC]]</f>
        <v>9.181105757744395E-4</v>
      </c>
      <c r="DW18" s="156">
        <v>2875275008</v>
      </c>
      <c r="DX18" s="153">
        <f>Tableau1[[#This Row],[VVLTAPGkGALK]]/Tableau1[[#This Row],[aire TIC]]</f>
        <v>5.5995820923717646E-2</v>
      </c>
      <c r="DY18" s="156">
        <v>351052896</v>
      </c>
      <c r="DZ18" s="153">
        <f>Tableau1[[#This Row],[VVVSkSIGTVGIR]]/Tableau1[[#This Row],[aire TIC]]</f>
        <v>6.8367356320611378E-3</v>
      </c>
      <c r="EA18" s="155">
        <v>60413668</v>
      </c>
      <c r="EB18" s="153">
        <f>Tableau1[[#This Row],[DALAQLkDLQK]]/Tableau1[[#This Row],[aire TIC]]</f>
        <v>1.176552825472523E-3</v>
      </c>
      <c r="EC18" s="155">
        <v>53302460</v>
      </c>
      <c r="ED18" s="153">
        <f>Tableau1[[#This Row],[FIEVTEESLkGK]]/Tableau1[[#This Row],[aire TIC]]</f>
        <v>1.0380624450353872E-3</v>
      </c>
      <c r="EE18" s="155">
        <v>35578116</v>
      </c>
      <c r="EF18" s="153">
        <f>Tableau1[[#This Row],[IEEQLGAkAPYR]]/Tableau1[[#This Row],[aire TIC]]</f>
        <v>6.9288183105831571E-4</v>
      </c>
      <c r="EG18" s="154">
        <v>15812530</v>
      </c>
      <c r="EH18" s="153">
        <f>Tableau1[[#This Row],[AAGLNPSDVkNVLGR]]/Tableau1[[#This Row],[aire TIC]]</f>
        <v>3.0794814261847226E-4</v>
      </c>
    </row>
    <row r="19" spans="1:138" x14ac:dyDescent="0.3">
      <c r="A19" s="144" t="s">
        <v>18132</v>
      </c>
      <c r="B19" s="110">
        <v>71421326780</v>
      </c>
      <c r="C19" s="110">
        <v>68777280</v>
      </c>
      <c r="D19" s="153">
        <f>Tableau1[[#This Row],[AEDLkIVTR]]/Tableau1[[#This Row],[aire TIC]]</f>
        <v>9.6297959028198267E-4</v>
      </c>
      <c r="E19" s="110">
        <v>234985168</v>
      </c>
      <c r="F19" s="153">
        <f>Tableau1[[#This Row],[AkIFSQVGK]]/Tableau1[[#This Row],[aire TIC]]</f>
        <v>3.2901260532981658E-3</v>
      </c>
      <c r="G19" s="110">
        <v>8655480</v>
      </c>
      <c r="H19" s="153">
        <f>Tableau1[[#This Row],[ALLGDmLAEkAAK]]/Tableau1[[#This Row],[aire TIC]]</f>
        <v>1.2118901160519717E-4</v>
      </c>
      <c r="I19" s="110">
        <v>39969452</v>
      </c>
      <c r="J19" s="153">
        <f>Tableau1[[#This Row],[ANEEIEkK]]/Tableau1[[#This Row],[aire TIC]]</f>
        <v>5.5962908842506389E-4</v>
      </c>
      <c r="K19" s="110">
        <v>24503504</v>
      </c>
      <c r="L19" s="153">
        <f>Tableau1[[#This Row],[ASDVkDTSLR]]/Tableau1[[#This Row],[aire TIC]]</f>
        <v>3.4308385330726837E-4</v>
      </c>
      <c r="M19" s="110">
        <v>225966768</v>
      </c>
      <c r="N19" s="153">
        <f>Tableau1[[#This Row],[AVSADGLkSVE]]/Tableau1[[#This Row],[aire TIC]]</f>
        <v>3.1638556463120357E-3</v>
      </c>
      <c r="O19" s="110">
        <v>590268160</v>
      </c>
      <c r="P19" s="153">
        <f>Tableau1[[#This Row],[DLAIETAkGIK]]/Tableau1[[#This Row],[aire TIC]]</f>
        <v>8.2645924769531431E-3</v>
      </c>
      <c r="Q19" s="154">
        <v>30379530</v>
      </c>
      <c r="R19" s="153">
        <f>Tableau1[[#This Row],[EDLNVPVkDGQVQSDAR]]/Tableau1[[#This Row],[aire TIC]]</f>
        <v>4.2535656182331145E-4</v>
      </c>
      <c r="S19" s="110">
        <v>118790888</v>
      </c>
      <c r="T19" s="153">
        <f>Tableau1[[#This Row],[ETITkDNVEIEGK]]/Tableau1[[#This Row],[aire TIC]]</f>
        <v>1.6632411263643007E-3</v>
      </c>
      <c r="U19" s="110">
        <v>280972768</v>
      </c>
      <c r="V19" s="153">
        <f>Tableau1[[#This Row],[EVkFGDSAR]]/Tableau1[[#This Row],[aire TIC]]</f>
        <v>3.9340177600660359E-3</v>
      </c>
      <c r="W19" s="154">
        <v>48075404</v>
      </c>
      <c r="X19" s="153">
        <f>Tableau1[[#This Row],[GIEkAGEADPEK]]/Tableau1[[#This Row],[aire TIC]]</f>
        <v>6.7312392764821158E-4</v>
      </c>
      <c r="Y19" s="110">
        <v>64659416</v>
      </c>
      <c r="Z19" s="153">
        <f>Tableau1[[#This Row],[GYTEkQVR]]/Tableau1[[#This Row],[aire TIC]]</f>
        <v>9.0532364652327457E-4</v>
      </c>
      <c r="AA19" s="110">
        <v>70745744</v>
      </c>
      <c r="AB19" s="153">
        <f>Tableau1[[#This Row],[kAIEEAR]]/Tableau1[[#This Row],[aire TIC]]</f>
        <v>9.9054088168816848E-4</v>
      </c>
      <c r="AC19" s="110">
        <v>85071016</v>
      </c>
      <c r="AD19" s="153">
        <f>Tableau1[[#This Row],[LAkNEPEQYK]]/Tableau1[[#This Row],[aire TIC]]</f>
        <v>1.1911150329375049E-3</v>
      </c>
      <c r="AE19" s="154">
        <v>128698616</v>
      </c>
      <c r="AF19" s="153">
        <f>Tableau1[[#This Row],[LIGSGEkDSVTFDVSK]]/Tableau1[[#This Row],[aire TIC]]</f>
        <v>1.8019633882808135E-3</v>
      </c>
      <c r="AG19" s="154">
        <v>206269248</v>
      </c>
      <c r="AH19" s="153">
        <f>Tableau1[[#This Row],[LTDkFIGEIEK]]/Tableau1[[#This Row],[aire TIC]]</f>
        <v>2.8880623939593524E-3</v>
      </c>
      <c r="AI19" s="110">
        <v>785689600</v>
      </c>
      <c r="AJ19" s="153">
        <f>Tableau1[[#This Row],[NPQTGkPIK]]/Tableau1[[#This Row],[aire TIC]]</f>
        <v>1.100077015399293E-2</v>
      </c>
      <c r="AK19" s="154">
        <v>74135680</v>
      </c>
      <c r="AL19" s="153">
        <f>Tableau1[[#This Row],[NVSGVDIkVETNK]]/Tableau1[[#This Row],[aire TIC]]</f>
        <v>1.0380047997198519E-3</v>
      </c>
      <c r="AM19" s="154">
        <v>59644416</v>
      </c>
      <c r="AN19" s="153">
        <f>Tableau1[[#This Row],[QDITGkDADAALGR]]/Tableau1[[#This Row],[aire TIC]]</f>
        <v>8.3510652474608085E-4</v>
      </c>
      <c r="AO19" s="154">
        <v>50386680</v>
      </c>
      <c r="AP19" s="153">
        <f>Tableau1[[#This Row],[SIQkAANFGR]]/Tableau1[[#This Row],[aire TIC]]</f>
        <v>7.0548507388005707E-4</v>
      </c>
      <c r="AQ19" s="154">
        <v>21532128</v>
      </c>
      <c r="AR19" s="153">
        <f>Tableau1[[#This Row],[SYSkIPAGK]]/Tableau1[[#This Row],[aire TIC]]</f>
        <v>3.0148036967061228E-4</v>
      </c>
      <c r="AS19" s="154">
        <v>25340496</v>
      </c>
      <c r="AT19" s="153">
        <f>Tableau1[[#This Row],[TDVANNANLGAEEkAAK]]/Tableau1[[#This Row],[aire TIC]]</f>
        <v>3.548029299155509E-4</v>
      </c>
      <c r="AU19" s="154">
        <v>337698912</v>
      </c>
      <c r="AV19" s="153">
        <f>Tableau1[[#This Row],[TITkAIIR]]/Tableau1[[#This Row],[aire TIC]]</f>
        <v>4.7282643325881942E-3</v>
      </c>
      <c r="AW19" s="154">
        <v>160322080</v>
      </c>
      <c r="AX19" s="153">
        <f>Tableau1[[#This Row],[VAAVkAPGFGDR]]/Tableau1[[#This Row],[aire TIC]]</f>
        <v>2.2447367926087692E-3</v>
      </c>
      <c r="AY19" s="110">
        <v>161062064</v>
      </c>
      <c r="AZ19" s="153">
        <f>Tableau1[[#This Row],[VETNkGVVSLSGNVK]]/Tableau1[[#This Row],[aire TIC]]</f>
        <v>2.2550976194564611E-3</v>
      </c>
      <c r="BA19" s="110">
        <v>52805472</v>
      </c>
      <c r="BB19" s="153">
        <f>Tableau1[[#This Row],[VVEQIkK]]/Tableau1[[#This Row],[aire TIC]]</f>
        <v>7.3935159679485308E-4</v>
      </c>
      <c r="BC19" s="110">
        <v>27610084</v>
      </c>
      <c r="BD19" s="153">
        <f>Tableau1[[#This Row],[VVNDTAVAVNQGGkR]]/Tableau1[[#This Row],[aire TIC]]</f>
        <v>3.8658038494646964E-4</v>
      </c>
      <c r="BE19" s="154">
        <v>96329472</v>
      </c>
      <c r="BF19" s="153">
        <f>Tableau1[[#This Row],[VYkNFDPR]]/Tableau1[[#This Row],[aire TIC]]</f>
        <v>1.3487494050163037E-3</v>
      </c>
      <c r="BG19" s="154">
        <v>48223464</v>
      </c>
      <c r="BH19" s="153">
        <f>Tableau1[[#This Row],[AANTGkIGDGK]]/Tableau1[[#This Row],[aire TIC]]</f>
        <v>6.7519697790750007E-4</v>
      </c>
      <c r="BI19" s="110">
        <v>89533112</v>
      </c>
      <c r="BJ19" s="153">
        <f>Tableau1[[#This Row],[AQVTLkGNPVNVDGQLPQK 2+]]/Tableau1[[#This Row],[aire TIC]]</f>
        <v>1.2535907135384078E-3</v>
      </c>
      <c r="BK19" s="110">
        <v>107006304</v>
      </c>
      <c r="BL19" s="153">
        <f>Tableau1[[#This Row],[AQVTLkGNPVNVDGQLPQK 3+]]/Tableau1[[#This Row],[aire TIC]]</f>
        <v>1.4982402151336792E-3</v>
      </c>
      <c r="BM19" s="159"/>
      <c r="BN19" s="133"/>
      <c r="BO19" s="110">
        <v>103468352</v>
      </c>
      <c r="BP19" s="153">
        <f>Tableau1[[#This Row],[ALAVkVGDK]]/Tableau1[[#This Row],[aire TIC]]</f>
        <v>1.4487038629051915E-3</v>
      </c>
      <c r="BQ19" s="155">
        <v>73510592</v>
      </c>
      <c r="BR19" s="153">
        <f>Tableau1[[#This Row],[ATVADGVDkPLLK]]/Tableau1[[#This Row],[aire TIC]]</f>
        <v>1.0292526800354128E-3</v>
      </c>
      <c r="BS19" s="159"/>
      <c r="BT19" s="133"/>
      <c r="BU19" s="159"/>
      <c r="BV19" s="133"/>
      <c r="BW19" s="155">
        <v>167560512</v>
      </c>
      <c r="BX19" s="153">
        <f>Tableau1[[#This Row],[EALkVLTK]]/Tableau1[[#This Row],[aire TIC]]</f>
        <v>2.3460851198709698E-3</v>
      </c>
      <c r="BY19" s="155">
        <v>99939616</v>
      </c>
      <c r="BZ19" s="153">
        <f>Tableau1[[#This Row],[ELEFEEkLR]]/Tableau1[[#This Row],[aire TIC]]</f>
        <v>1.3992965477643007E-3</v>
      </c>
      <c r="CA19" s="155">
        <v>133469832</v>
      </c>
      <c r="CB19" s="153">
        <f>Tableau1[[#This Row],[EVVAAkANVR]]/Tableau1[[#This Row],[aire TIC]]</f>
        <v>1.8687671878615303E-3</v>
      </c>
      <c r="CC19" s="155">
        <v>228135760</v>
      </c>
      <c r="CD19" s="153">
        <f>Tableau1[[#This Row],[FLPAADEQIAkEALK 2+]]/Tableau1[[#This Row],[aire TIC]]</f>
        <v>3.1942246144870622E-3</v>
      </c>
      <c r="CE19" s="155">
        <v>30835252</v>
      </c>
      <c r="CF19" s="153">
        <f>Tableau1[[#This Row],[FLPAADEQIAkEALK 3+]]/Tableau1[[#This Row],[aire TIC]]</f>
        <v>4.3173731699191488E-4</v>
      </c>
      <c r="CG19" s="155">
        <v>595593728</v>
      </c>
      <c r="CH19" s="153">
        <f>Tableau1[[#This Row],[FTEGAFkDWGYEVAR]]/Tableau1[[#This Row],[aire TIC]]</f>
        <v>8.3391579917664483E-3</v>
      </c>
      <c r="CI19" s="155">
        <v>32937438</v>
      </c>
      <c r="CJ19" s="153">
        <f>Tableau1[[#This Row],[FTEGAFkDWGYEVAR 3+]]/Tableau1[[#This Row],[aire TIC]]</f>
        <v>4.6117090629606473E-4</v>
      </c>
      <c r="CK19" s="155">
        <v>45091652</v>
      </c>
      <c r="CL19" s="153">
        <f>Tableau1[[#This Row],[GIGkLELNAQR]]/Tableau1[[#This Row],[aire TIC]]</f>
        <v>6.3134716243645793E-4</v>
      </c>
      <c r="CM19" s="155">
        <v>309085696</v>
      </c>
      <c r="CN19" s="153">
        <f>Tableau1[[#This Row],[GVkAVSADGLK]]/Tableau1[[#This Row],[aire TIC]]</f>
        <v>4.3276386750988327E-3</v>
      </c>
      <c r="CO19" s="155">
        <v>33839768</v>
      </c>
      <c r="CP19" s="153">
        <f>Tableau1[[#This Row],[IVYGALDkVK]]/Tableau1[[#This Row],[aire TIC]]</f>
        <v>4.7380480769052441E-4</v>
      </c>
      <c r="CQ19" s="155">
        <v>55332372</v>
      </c>
      <c r="CR19" s="153">
        <f>Tableau1[[#This Row],[kADAGTIR]]/Tableau1[[#This Row],[aire TIC]]</f>
        <v>7.7473178523329578E-4</v>
      </c>
      <c r="CS19" s="155">
        <v>53880256</v>
      </c>
      <c r="CT19" s="153">
        <f>Tableau1[[#This Row],[kNADELAQK]]/Tableau1[[#This Row],[aire TIC]]</f>
        <v>7.5440009909040224E-4</v>
      </c>
      <c r="CU19" s="155">
        <v>56739256</v>
      </c>
      <c r="CV19" s="153">
        <f>Tableau1[[#This Row],[kSISAPGPGNYLTVAK]]/Tableau1[[#This Row],[aire TIC]]</f>
        <v>7.9443015914244547E-4</v>
      </c>
      <c r="CW19" s="155">
        <v>126782752</v>
      </c>
      <c r="CX19" s="153">
        <f>Tableau1[[#This Row],[LELTQPEkAR]]/Tableau1[[#This Row],[aire TIC]]</f>
        <v>1.7751385715716328E-3</v>
      </c>
      <c r="CY19" s="155">
        <v>145511552</v>
      </c>
      <c r="CZ19" s="153">
        <f>Tableau1[[#This Row],[LSVLYkDVK]]/Tableau1[[#This Row],[aire TIC]]</f>
        <v>2.0373683682497392E-3</v>
      </c>
      <c r="DA19" s="155">
        <v>196156048</v>
      </c>
      <c r="DB19" s="153">
        <f>Tableau1[[#This Row],[NTPVDkGGIGAVK]]/Tableau1[[#This Row],[aire TIC]]</f>
        <v>2.7464632322530482E-3</v>
      </c>
      <c r="DC19" s="155">
        <v>48038356</v>
      </c>
      <c r="DD19" s="153">
        <f>Tableau1[[#This Row],[NVVLDkSFGAPTITK]]/Tableau1[[#This Row],[aire TIC]]</f>
        <v>6.7260520303652645E-4</v>
      </c>
      <c r="DE19" s="155">
        <v>46790560</v>
      </c>
      <c r="DF19" s="153">
        <f>Tableau1[[#This Row],[QLAQkGGGK]]/Tableau1[[#This Row],[aire TIC]]</f>
        <v>6.5513428704747458E-4</v>
      </c>
      <c r="DG19" s="158"/>
      <c r="DH19" s="133"/>
      <c r="DI19" s="155">
        <v>19586368</v>
      </c>
      <c r="DJ19" s="153">
        <f>Tableau1[[#This Row],[TDEVAkTAEGR]]/Tableau1[[#This Row],[aire TIC]]</f>
        <v>2.7423696650626686E-4</v>
      </c>
      <c r="DK19" s="156">
        <v>168380544</v>
      </c>
      <c r="DL19" s="153">
        <f>Tableau1[[#This Row],[TGAATAAAkALPVLK]]/Tableau1[[#This Row],[aire TIC]]</f>
        <v>2.3575667323944382E-3</v>
      </c>
      <c r="DM19" s="154">
        <v>16733666</v>
      </c>
      <c r="DN19" s="153">
        <f>Tableau1[[#This Row],[TGAATAAAkALPVLK 3+]]/Tableau1[[#This Row],[aire TIC]]</f>
        <v>2.3429508739798295E-4</v>
      </c>
      <c r="DO19" s="155">
        <v>33659960</v>
      </c>
      <c r="DP19" s="153">
        <f>Tableau1[[#This Row],[TLkVEAPAAR]]/Tableau1[[#This Row],[aire TIC]]</f>
        <v>4.712872403460551E-4</v>
      </c>
      <c r="DQ19" s="155">
        <v>18441304</v>
      </c>
      <c r="DR19" s="153">
        <f>Tableau1[[#This Row],[VADEkIR]]/Tableau1[[#This Row],[aire TIC]]</f>
        <v>2.5820444440643027E-4</v>
      </c>
      <c r="DS19" s="155">
        <v>54104224</v>
      </c>
      <c r="DT19" s="153">
        <f>Tableau1[[#This Row],[VkDGQLSK]]/Tableau1[[#This Row],[aire TIC]]</f>
        <v>7.5753596914627359E-4</v>
      </c>
      <c r="DU19" s="155">
        <v>33520424</v>
      </c>
      <c r="DV19" s="153">
        <f>Tableau1[[#This Row],[VVDYNVkVR]]/Tableau1[[#This Row],[aire TIC]]</f>
        <v>4.693335381916578E-4</v>
      </c>
      <c r="DW19" s="156">
        <v>1495267200</v>
      </c>
      <c r="DX19" s="153">
        <f>Tableau1[[#This Row],[VVLTAPGkGALK]]/Tableau1[[#This Row],[aire TIC]]</f>
        <v>2.0935864221703557E-2</v>
      </c>
      <c r="DY19" s="156">
        <v>1526193792</v>
      </c>
      <c r="DZ19" s="153">
        <f>Tableau1[[#This Row],[VVVSkSIGTVGIR]]/Tableau1[[#This Row],[aire TIC]]</f>
        <v>2.1368880428406963E-2</v>
      </c>
      <c r="EA19" s="155">
        <v>81634288</v>
      </c>
      <c r="EB19" s="153">
        <f>Tableau1[[#This Row],[DALAQLkDLQK]]/Tableau1[[#This Row],[aire TIC]]</f>
        <v>1.1429959604567291E-3</v>
      </c>
      <c r="EC19" s="155">
        <v>37839584</v>
      </c>
      <c r="ED19" s="153">
        <f>Tableau1[[#This Row],[FIEVTEESLkGK]]/Tableau1[[#This Row],[aire TIC]]</f>
        <v>5.2980791180983996E-4</v>
      </c>
      <c r="EE19" s="155">
        <v>33992048</v>
      </c>
      <c r="EF19" s="153">
        <f>Tableau1[[#This Row],[IEEQLGAkAPYR]]/Tableau1[[#This Row],[aire TIC]]</f>
        <v>4.7593694394261433E-4</v>
      </c>
      <c r="EG19" s="154">
        <v>59767672</v>
      </c>
      <c r="EH19" s="153">
        <f>Tableau1[[#This Row],[AAGLNPSDVkNVLGR]]/Tableau1[[#This Row],[aire TIC]]</f>
        <v>8.3683228378132908E-4</v>
      </c>
    </row>
    <row r="22" spans="1:138" s="126" customFormat="1" x14ac:dyDescent="0.3">
      <c r="A22" s="145" t="s">
        <v>18182</v>
      </c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</row>
    <row r="23" spans="1:138" s="126" customFormat="1" x14ac:dyDescent="0.3">
      <c r="A23" s="145" t="s">
        <v>18045</v>
      </c>
      <c r="B23" s="126" t="s">
        <v>18046</v>
      </c>
      <c r="C23" s="127" t="s">
        <v>18133</v>
      </c>
      <c r="D23" s="127" t="s">
        <v>18134</v>
      </c>
      <c r="E23" s="127" t="s">
        <v>18135</v>
      </c>
      <c r="F23" s="127" t="s">
        <v>18136</v>
      </c>
      <c r="G23" s="127" t="s">
        <v>18137</v>
      </c>
      <c r="H23" s="127" t="s">
        <v>18138</v>
      </c>
      <c r="I23" s="127" t="s">
        <v>18139</v>
      </c>
      <c r="J23" s="127" t="s">
        <v>18140</v>
      </c>
      <c r="K23" s="127" t="s">
        <v>18141</v>
      </c>
      <c r="L23" s="127" t="s">
        <v>18142</v>
      </c>
      <c r="M23" s="128" t="s">
        <v>18143</v>
      </c>
      <c r="N23" s="128" t="s">
        <v>18144</v>
      </c>
      <c r="O23" s="127" t="s">
        <v>18145</v>
      </c>
      <c r="P23" s="127" t="s">
        <v>18146</v>
      </c>
      <c r="Q23" s="127" t="s">
        <v>18147</v>
      </c>
      <c r="R23" s="127" t="s">
        <v>18148</v>
      </c>
      <c r="S23" s="127" t="s">
        <v>18149</v>
      </c>
      <c r="T23" s="127" t="s">
        <v>18150</v>
      </c>
      <c r="U23" s="127" t="s">
        <v>18151</v>
      </c>
      <c r="V23" s="127" t="s">
        <v>18152</v>
      </c>
      <c r="W23" s="127" t="s">
        <v>18153</v>
      </c>
      <c r="X23" s="127" t="s">
        <v>18154</v>
      </c>
      <c r="Y23" s="127" t="s">
        <v>18155</v>
      </c>
      <c r="Z23" s="127" t="s">
        <v>18156</v>
      </c>
      <c r="AA23" s="127" t="s">
        <v>18157</v>
      </c>
      <c r="AB23" s="127" t="s">
        <v>18158</v>
      </c>
      <c r="AC23" s="127" t="s">
        <v>18159</v>
      </c>
      <c r="AD23" s="127" t="s">
        <v>18160</v>
      </c>
      <c r="AE23" s="127" t="s">
        <v>18161</v>
      </c>
      <c r="AF23" s="127" t="s">
        <v>18162</v>
      </c>
      <c r="AG23" s="127" t="s">
        <v>18163</v>
      </c>
      <c r="AH23" s="127" t="s">
        <v>18164</v>
      </c>
      <c r="AI23" s="127" t="s">
        <v>18165</v>
      </c>
      <c r="AJ23" s="127" t="s">
        <v>18166</v>
      </c>
      <c r="AK23" s="127" t="s">
        <v>18167</v>
      </c>
      <c r="AL23" s="127" t="s">
        <v>18168</v>
      </c>
      <c r="AM23" s="127" t="s">
        <v>18169</v>
      </c>
      <c r="AN23" s="127" t="s">
        <v>18170</v>
      </c>
      <c r="AO23" s="127" t="s">
        <v>18171</v>
      </c>
      <c r="AP23" s="127" t="s">
        <v>18172</v>
      </c>
      <c r="AQ23" s="127" t="s">
        <v>18173</v>
      </c>
      <c r="AR23" s="127" t="s">
        <v>18174</v>
      </c>
      <c r="AS23" s="127" t="s">
        <v>18175</v>
      </c>
      <c r="AT23" s="127" t="s">
        <v>18176</v>
      </c>
      <c r="AU23" s="127" t="s">
        <v>18177</v>
      </c>
      <c r="AV23" s="127" t="s">
        <v>18178</v>
      </c>
    </row>
    <row r="24" spans="1:138" s="126" customFormat="1" x14ac:dyDescent="0.3">
      <c r="A24" s="145" t="s">
        <v>18121</v>
      </c>
      <c r="B24" s="126">
        <v>9404304904</v>
      </c>
      <c r="C24" s="129">
        <v>13145839</v>
      </c>
      <c r="D24" s="130">
        <v>1.3978533378270824E-3</v>
      </c>
      <c r="E24" s="129">
        <v>1085130</v>
      </c>
      <c r="F24" s="130">
        <v>1.153865183101894E-4</v>
      </c>
      <c r="G24" s="129">
        <v>37739276</v>
      </c>
      <c r="H24" s="130">
        <v>4.0129787778305746E-3</v>
      </c>
      <c r="I24" s="129">
        <v>14118077</v>
      </c>
      <c r="J24" s="130">
        <v>1.5012355664898805E-3</v>
      </c>
      <c r="K24" s="129">
        <v>28942076</v>
      </c>
      <c r="L24" s="130">
        <v>3.0775348412714542E-3</v>
      </c>
      <c r="M24" s="129">
        <v>15110744</v>
      </c>
      <c r="N24" s="130">
        <v>1.6067900981786372E-3</v>
      </c>
      <c r="O24" s="129">
        <v>8936798</v>
      </c>
      <c r="P24" s="130">
        <v>9.5028798951412642E-4</v>
      </c>
      <c r="Q24" s="129">
        <v>24787290</v>
      </c>
      <c r="R24" s="130">
        <v>2.6357386593725864E-3</v>
      </c>
      <c r="S24" s="129">
        <v>6260843</v>
      </c>
      <c r="T24" s="130">
        <v>6.6574223867805809E-4</v>
      </c>
      <c r="U24" s="129">
        <v>100265208</v>
      </c>
      <c r="V24" s="130">
        <v>1.06616287990996E-2</v>
      </c>
      <c r="W24" s="129">
        <v>14402168</v>
      </c>
      <c r="X24" s="130">
        <v>1.5314441787052462E-3</v>
      </c>
      <c r="Y24" s="129">
        <v>15889596</v>
      </c>
      <c r="Z24" s="130">
        <v>1.6896087655815545E-3</v>
      </c>
      <c r="AA24" s="129">
        <v>62286700</v>
      </c>
      <c r="AB24" s="130">
        <v>6.6232114585637429E-3</v>
      </c>
      <c r="AC24" s="129">
        <v>11919671</v>
      </c>
      <c r="AD24" s="130">
        <v>1.2674696451972884E-3</v>
      </c>
      <c r="AE24" s="129">
        <v>30223852</v>
      </c>
      <c r="AF24" s="130">
        <v>3.2138315705974902E-3</v>
      </c>
      <c r="AG24" s="129">
        <v>27768644</v>
      </c>
      <c r="AH24" s="130">
        <v>2.9527587932829534E-3</v>
      </c>
      <c r="AI24" s="129">
        <v>4468664</v>
      </c>
      <c r="AJ24" s="131">
        <v>4.7517217334152055E-4</v>
      </c>
      <c r="AK24" s="129">
        <v>96298008</v>
      </c>
      <c r="AL24" s="130">
        <v>1.023977943963098E-2</v>
      </c>
      <c r="AM24" s="129">
        <v>62379276</v>
      </c>
      <c r="AN24" s="130">
        <v>6.6330554609589252E-3</v>
      </c>
      <c r="AO24" s="129">
        <v>19376388</v>
      </c>
      <c r="AP24" s="130">
        <v>2.0603742857974016E-3</v>
      </c>
      <c r="AQ24" s="129">
        <v>26687926</v>
      </c>
      <c r="AR24" s="130">
        <v>2.8378414218204083E-3</v>
      </c>
      <c r="AS24" s="129">
        <v>22595684</v>
      </c>
      <c r="AT24" s="130">
        <v>2.402695811190598E-3</v>
      </c>
      <c r="AU24" s="129">
        <v>9122961</v>
      </c>
      <c r="AV24" s="130">
        <v>9.7008349826255269E-4</v>
      </c>
    </row>
    <row r="25" spans="1:138" s="126" customFormat="1" x14ac:dyDescent="0.3">
      <c r="A25" s="145" t="s">
        <v>18122</v>
      </c>
      <c r="B25" s="126">
        <v>10924867007</v>
      </c>
      <c r="C25" s="129">
        <v>14514365</v>
      </c>
      <c r="D25" s="130">
        <v>1.3285621683723989E-3</v>
      </c>
      <c r="E25" s="129">
        <v>1124380</v>
      </c>
      <c r="F25" s="130">
        <v>1.0291933066824197E-4</v>
      </c>
      <c r="G25" s="129">
        <v>38201316</v>
      </c>
      <c r="H25" s="130">
        <v>3.4967305300396688E-3</v>
      </c>
      <c r="I25" s="129">
        <v>23831392</v>
      </c>
      <c r="J25" s="130">
        <v>2.181389666778577E-3</v>
      </c>
      <c r="K25" s="129">
        <v>36782640</v>
      </c>
      <c r="L25" s="130">
        <v>3.366873022475412E-3</v>
      </c>
      <c r="M25" s="129">
        <v>17853136</v>
      </c>
      <c r="N25" s="130">
        <v>1.6341742181905537E-3</v>
      </c>
      <c r="O25" s="129">
        <v>12998588</v>
      </c>
      <c r="P25" s="130">
        <v>1.1898165892244988E-3</v>
      </c>
      <c r="Q25" s="129">
        <v>26598336</v>
      </c>
      <c r="R25" s="130">
        <v>2.4346599352612149E-3</v>
      </c>
      <c r="S25" s="129">
        <v>9367377</v>
      </c>
      <c r="T25" s="130">
        <v>8.574362501619421E-4</v>
      </c>
      <c r="U25" s="129">
        <v>111179424</v>
      </c>
      <c r="V25" s="130">
        <v>1.0176730199897436E-2</v>
      </c>
      <c r="W25" s="129">
        <v>17353172</v>
      </c>
      <c r="X25" s="130">
        <v>1.5884103659002098E-3</v>
      </c>
      <c r="Y25" s="129">
        <v>21636836</v>
      </c>
      <c r="Z25" s="130">
        <v>1.9805125303709796E-3</v>
      </c>
      <c r="AA25" s="129">
        <v>39449940</v>
      </c>
      <c r="AB25" s="130">
        <v>3.6110224476620946E-3</v>
      </c>
      <c r="AC25" s="129">
        <v>26126432</v>
      </c>
      <c r="AD25" s="130">
        <v>2.3914645352899719E-3</v>
      </c>
      <c r="AE25" s="129">
        <v>45769224</v>
      </c>
      <c r="AF25" s="130">
        <v>4.189453653822406E-3</v>
      </c>
      <c r="AG25" s="129">
        <v>42950132</v>
      </c>
      <c r="AH25" s="130">
        <v>3.9314100549215046E-3</v>
      </c>
      <c r="AI25" s="129">
        <v>8123742</v>
      </c>
      <c r="AJ25" s="131">
        <v>7.4360099713752053E-4</v>
      </c>
      <c r="AK25" s="129">
        <v>102245928</v>
      </c>
      <c r="AL25" s="130">
        <v>9.3590089412060526E-3</v>
      </c>
      <c r="AM25" s="129">
        <v>99109896</v>
      </c>
      <c r="AN25" s="130">
        <v>9.0719544628320246E-3</v>
      </c>
      <c r="AO25" s="129">
        <v>14781904</v>
      </c>
      <c r="AP25" s="130">
        <v>1.3530511621357626E-3</v>
      </c>
      <c r="AQ25" s="129">
        <v>28435876</v>
      </c>
      <c r="AR25" s="130">
        <v>2.6028578637872658E-3</v>
      </c>
      <c r="AS25" s="129">
        <v>27465976</v>
      </c>
      <c r="AT25" s="130">
        <v>2.5140787510183372E-3</v>
      </c>
      <c r="AU25" s="129">
        <v>11755118</v>
      </c>
      <c r="AV25" s="130">
        <v>1.0759964393587606E-3</v>
      </c>
    </row>
    <row r="26" spans="1:138" s="126" customFormat="1" x14ac:dyDescent="0.3">
      <c r="A26" s="145" t="s">
        <v>18123</v>
      </c>
      <c r="B26" s="126">
        <v>42706888964</v>
      </c>
      <c r="C26" s="129">
        <v>240904960</v>
      </c>
      <c r="D26" s="130">
        <v>5.6408922739156235E-3</v>
      </c>
      <c r="E26" s="129">
        <v>13456829</v>
      </c>
      <c r="F26" s="130">
        <v>3.1509738420289771E-4</v>
      </c>
      <c r="G26" s="129">
        <v>93074368</v>
      </c>
      <c r="H26" s="130">
        <v>2.1793759802653276E-3</v>
      </c>
      <c r="I26" s="132"/>
      <c r="J26" s="133"/>
      <c r="K26" s="129">
        <v>51229864</v>
      </c>
      <c r="L26" s="130">
        <v>1.1995690916091896E-3</v>
      </c>
      <c r="M26" s="129">
        <v>5272548</v>
      </c>
      <c r="N26" s="130">
        <v>1.2345895774437053E-4</v>
      </c>
      <c r="O26" s="132"/>
      <c r="P26" s="133"/>
      <c r="Q26" s="129">
        <v>28901436</v>
      </c>
      <c r="R26" s="130">
        <v>6.7673943715175836E-4</v>
      </c>
      <c r="S26" s="129">
        <v>6053843</v>
      </c>
      <c r="T26" s="130">
        <v>1.4175331303348083E-4</v>
      </c>
      <c r="U26" s="129">
        <v>165071488</v>
      </c>
      <c r="V26" s="130">
        <v>3.8652192188278543E-3</v>
      </c>
      <c r="W26" s="129">
        <v>81962960</v>
      </c>
      <c r="X26" s="130">
        <v>1.9191976280241605E-3</v>
      </c>
      <c r="Y26" s="132"/>
      <c r="Z26" s="133"/>
      <c r="AA26" s="129">
        <v>193311616</v>
      </c>
      <c r="AB26" s="130">
        <v>4.5264738474149468E-3</v>
      </c>
      <c r="AC26" s="129">
        <v>101642832</v>
      </c>
      <c r="AD26" s="130">
        <v>2.3800102153467644E-3</v>
      </c>
      <c r="AE26" s="129">
        <v>110418248</v>
      </c>
      <c r="AF26" s="130">
        <v>2.5854903196783465E-3</v>
      </c>
      <c r="AG26" s="129">
        <v>186783808</v>
      </c>
      <c r="AH26" s="130">
        <v>4.3736224419776964E-3</v>
      </c>
      <c r="AI26" s="129">
        <v>41181412</v>
      </c>
      <c r="AJ26" s="131">
        <v>9.6428030697141365E-4</v>
      </c>
      <c r="AK26" s="129">
        <v>988401984</v>
      </c>
      <c r="AL26" s="130">
        <v>2.3143853555644821E-2</v>
      </c>
      <c r="AM26" s="129">
        <v>184249872</v>
      </c>
      <c r="AN26" s="130">
        <v>4.3142892509757478E-3</v>
      </c>
      <c r="AO26" s="129">
        <v>54520480</v>
      </c>
      <c r="AP26" s="130">
        <v>1.2766202671882357E-3</v>
      </c>
      <c r="AQ26" s="132"/>
      <c r="AR26" s="133"/>
      <c r="AS26" s="129">
        <v>34849404</v>
      </c>
      <c r="AT26" s="130">
        <v>8.160136419530931E-4</v>
      </c>
      <c r="AU26" s="132"/>
      <c r="AV26" s="133"/>
    </row>
    <row r="27" spans="1:138" s="126" customFormat="1" x14ac:dyDescent="0.3">
      <c r="A27" s="145" t="s">
        <v>18124</v>
      </c>
      <c r="B27" s="126">
        <v>11701448154</v>
      </c>
      <c r="C27" s="129">
        <v>230986304</v>
      </c>
      <c r="D27" s="130">
        <v>1.973997585256489E-2</v>
      </c>
      <c r="E27" s="129">
        <v>24150328</v>
      </c>
      <c r="F27" s="130">
        <v>2.063875144525979E-3</v>
      </c>
      <c r="G27" s="129">
        <v>36654436</v>
      </c>
      <c r="H27" s="130">
        <v>3.1324700599105011E-3</v>
      </c>
      <c r="I27" s="129">
        <v>11645800</v>
      </c>
      <c r="J27" s="130">
        <v>9.9524433614817348E-4</v>
      </c>
      <c r="K27" s="129">
        <v>17186696</v>
      </c>
      <c r="L27" s="130">
        <v>1.4687665811795212E-3</v>
      </c>
      <c r="M27" s="129">
        <v>8600037</v>
      </c>
      <c r="N27" s="130">
        <v>7.3495492923755595E-4</v>
      </c>
      <c r="O27" s="129">
        <v>15170340</v>
      </c>
      <c r="P27" s="130">
        <v>1.2964497898334234E-3</v>
      </c>
      <c r="Q27" s="129">
        <v>12326338</v>
      </c>
      <c r="R27" s="130">
        <v>1.053402778679696E-3</v>
      </c>
      <c r="S27" s="129">
        <v>4111592</v>
      </c>
      <c r="T27" s="130">
        <v>3.5137462866888843E-4</v>
      </c>
      <c r="U27" s="129">
        <v>62231752</v>
      </c>
      <c r="V27" s="130">
        <v>5.3182948965788323E-3</v>
      </c>
      <c r="W27" s="129">
        <v>27456472</v>
      </c>
      <c r="X27" s="130">
        <v>2.3464165835417844E-3</v>
      </c>
      <c r="Y27" s="129">
        <v>10428993</v>
      </c>
      <c r="Z27" s="130">
        <v>8.9125660881853952E-4</v>
      </c>
      <c r="AA27" s="129">
        <v>3122261</v>
      </c>
      <c r="AB27" s="130">
        <v>2.6682688833968746E-4</v>
      </c>
      <c r="AC27" s="129">
        <v>30500490</v>
      </c>
      <c r="AD27" s="130">
        <v>2.6065568636112592E-3</v>
      </c>
      <c r="AE27" s="129">
        <v>40805300</v>
      </c>
      <c r="AF27" s="130">
        <v>3.4872008543704223E-3</v>
      </c>
      <c r="AG27" s="129">
        <v>44676788</v>
      </c>
      <c r="AH27" s="130">
        <v>3.8180563133741506E-3</v>
      </c>
      <c r="AI27" s="129">
        <v>22622352</v>
      </c>
      <c r="AJ27" s="131">
        <v>1.9332950676080908E-3</v>
      </c>
      <c r="AK27" s="129">
        <v>164224544</v>
      </c>
      <c r="AL27" s="130">
        <v>1.4034548701893945E-2</v>
      </c>
      <c r="AM27" s="129">
        <v>161932784</v>
      </c>
      <c r="AN27" s="130">
        <v>1.3838696020256707E-2</v>
      </c>
      <c r="AO27" s="129">
        <v>4446104</v>
      </c>
      <c r="AP27" s="130">
        <v>3.7996185954814084E-4</v>
      </c>
      <c r="AQ27" s="129">
        <v>11214075</v>
      </c>
      <c r="AR27" s="130">
        <v>9.5834933013539889E-4</v>
      </c>
      <c r="AS27" s="129">
        <v>17038234</v>
      </c>
      <c r="AT27" s="130">
        <v>1.4560790917298287E-3</v>
      </c>
      <c r="AU27" s="129">
        <v>3318169</v>
      </c>
      <c r="AV27" s="130">
        <v>2.8356908959731823E-4</v>
      </c>
    </row>
    <row r="28" spans="1:138" s="126" customFormat="1" x14ac:dyDescent="0.3">
      <c r="A28" s="145" t="s">
        <v>18125</v>
      </c>
      <c r="B28" s="126">
        <v>16880679152</v>
      </c>
      <c r="C28" s="129">
        <v>571789760</v>
      </c>
      <c r="D28" s="130">
        <v>3.3872438120018125E-2</v>
      </c>
      <c r="E28" s="129">
        <v>57970808</v>
      </c>
      <c r="F28" s="130">
        <v>3.4341514033889861E-3</v>
      </c>
      <c r="G28" s="129">
        <v>74976752</v>
      </c>
      <c r="H28" s="130">
        <v>4.4415720081449955E-3</v>
      </c>
      <c r="I28" s="129">
        <v>15367099</v>
      </c>
      <c r="J28" s="130">
        <v>9.1033653691470864E-4</v>
      </c>
      <c r="K28" s="129">
        <v>33212940</v>
      </c>
      <c r="L28" s="130">
        <v>1.967512071104377E-3</v>
      </c>
      <c r="M28" s="129">
        <v>10805484</v>
      </c>
      <c r="N28" s="130">
        <v>6.4010955381020801E-4</v>
      </c>
      <c r="O28" s="129">
        <v>22401868</v>
      </c>
      <c r="P28" s="130">
        <v>1.3270714879588157E-3</v>
      </c>
      <c r="Q28" s="129">
        <v>26483094</v>
      </c>
      <c r="R28" s="130">
        <v>1.5688405520616934E-3</v>
      </c>
      <c r="S28" s="129">
        <v>6351947</v>
      </c>
      <c r="T28" s="130">
        <v>3.7628503822652358E-4</v>
      </c>
      <c r="U28" s="129">
        <v>212903296</v>
      </c>
      <c r="V28" s="130">
        <v>1.2612247059667354E-2</v>
      </c>
      <c r="W28" s="129">
        <v>34710720</v>
      </c>
      <c r="X28" s="130">
        <v>2.0562395438863323E-3</v>
      </c>
      <c r="Y28" s="129">
        <v>14701745</v>
      </c>
      <c r="Z28" s="130">
        <v>8.709214165863793E-4</v>
      </c>
      <c r="AA28" s="129">
        <v>57963188</v>
      </c>
      <c r="AB28" s="130">
        <v>3.4336999997498681E-3</v>
      </c>
      <c r="AC28" s="129">
        <v>30506538</v>
      </c>
      <c r="AD28" s="130">
        <v>1.8071866496192262E-3</v>
      </c>
      <c r="AE28" s="129">
        <v>49141256</v>
      </c>
      <c r="AF28" s="130">
        <v>2.911094722997434E-3</v>
      </c>
      <c r="AG28" s="129">
        <v>59505904</v>
      </c>
      <c r="AH28" s="130">
        <v>3.525089450737521E-3</v>
      </c>
      <c r="AI28" s="129">
        <v>23588552</v>
      </c>
      <c r="AJ28" s="131">
        <v>1.3973698444002035E-3</v>
      </c>
      <c r="AK28" s="129">
        <v>447121024</v>
      </c>
      <c r="AL28" s="130">
        <v>2.6487146635153343E-2</v>
      </c>
      <c r="AM28" s="129">
        <v>272756448</v>
      </c>
      <c r="AN28" s="130">
        <v>1.6157907246740377E-2</v>
      </c>
      <c r="AO28" s="129">
        <v>18582278</v>
      </c>
      <c r="AP28" s="130">
        <v>1.1008015632948272E-3</v>
      </c>
      <c r="AQ28" s="129">
        <v>24987072</v>
      </c>
      <c r="AR28" s="130">
        <v>1.480217222009078E-3</v>
      </c>
      <c r="AS28" s="129">
        <v>42336344</v>
      </c>
      <c r="AT28" s="130">
        <v>2.5079763449555315E-3</v>
      </c>
      <c r="AU28" s="129">
        <v>3991382</v>
      </c>
      <c r="AV28" s="130">
        <v>2.3644676639251842E-4</v>
      </c>
    </row>
    <row r="29" spans="1:138" s="126" customFormat="1" x14ac:dyDescent="0.3">
      <c r="A29" s="145" t="s">
        <v>18126</v>
      </c>
      <c r="B29" s="126">
        <v>34681600956</v>
      </c>
      <c r="C29" s="129">
        <v>73258024</v>
      </c>
      <c r="D29" s="130">
        <v>2.1123022576997326E-3</v>
      </c>
      <c r="E29" s="129">
        <v>2099987</v>
      </c>
      <c r="F29" s="130">
        <v>6.0550463130702077E-5</v>
      </c>
      <c r="G29" s="129">
        <v>158575568</v>
      </c>
      <c r="H29" s="130">
        <v>4.5723254875454662E-3</v>
      </c>
      <c r="I29" s="132"/>
      <c r="J29" s="133"/>
      <c r="K29" s="132"/>
      <c r="L29" s="133"/>
      <c r="M29" s="129">
        <v>13314408</v>
      </c>
      <c r="N29" s="130">
        <v>3.8390407688767826E-4</v>
      </c>
      <c r="O29" s="132"/>
      <c r="P29" s="133"/>
      <c r="Q29" s="132"/>
      <c r="R29" s="133"/>
      <c r="S29" s="132"/>
      <c r="T29" s="133"/>
      <c r="U29" s="129">
        <v>172357728</v>
      </c>
      <c r="V29" s="130">
        <v>4.9697166004149442E-3</v>
      </c>
      <c r="W29" s="129">
        <v>105911192</v>
      </c>
      <c r="X29" s="130">
        <v>3.0538149647234528E-3</v>
      </c>
      <c r="Y29" s="132"/>
      <c r="Z29" s="133"/>
      <c r="AA29" s="129">
        <v>668550528</v>
      </c>
      <c r="AB29" s="130">
        <v>1.9276806997698275E-2</v>
      </c>
      <c r="AC29" s="129">
        <v>153247184</v>
      </c>
      <c r="AD29" s="130">
        <v>4.4186882893446095E-3</v>
      </c>
      <c r="AE29" s="129">
        <v>10753197</v>
      </c>
      <c r="AF29" s="130">
        <v>3.1005480438006341E-4</v>
      </c>
      <c r="AG29" s="132"/>
      <c r="AH29" s="133"/>
      <c r="AI29" s="129">
        <v>56986032</v>
      </c>
      <c r="AJ29" s="131">
        <v>1.6431199953052132E-3</v>
      </c>
      <c r="AK29" s="129">
        <v>669281728</v>
      </c>
      <c r="AL29" s="130">
        <v>1.9297890222804513E-2</v>
      </c>
      <c r="AM29" s="129">
        <v>154840272</v>
      </c>
      <c r="AN29" s="130">
        <v>4.4646229623725676E-3</v>
      </c>
      <c r="AO29" s="132"/>
      <c r="AP29" s="133"/>
      <c r="AQ29" s="132"/>
      <c r="AR29" s="133"/>
      <c r="AS29" s="129">
        <v>69998704</v>
      </c>
      <c r="AT29" s="130">
        <v>2.0183238971236148E-3</v>
      </c>
      <c r="AU29" s="132"/>
      <c r="AV29" s="133"/>
    </row>
    <row r="30" spans="1:138" s="126" customFormat="1" x14ac:dyDescent="0.3">
      <c r="A30" s="145" t="s">
        <v>18127</v>
      </c>
      <c r="B30" s="126">
        <v>13951873133</v>
      </c>
      <c r="C30" s="129">
        <v>93080000</v>
      </c>
      <c r="D30" s="130">
        <v>6.6715056188290812E-3</v>
      </c>
      <c r="E30" s="129">
        <v>7181795</v>
      </c>
      <c r="F30" s="130">
        <v>5.1475489574321666E-4</v>
      </c>
      <c r="G30" s="129">
        <v>36847776</v>
      </c>
      <c r="H30" s="130">
        <v>2.6410630062887342E-3</v>
      </c>
      <c r="I30" s="129">
        <v>19855056</v>
      </c>
      <c r="J30" s="130">
        <v>1.4231104175565757E-3</v>
      </c>
      <c r="K30" s="129">
        <v>42375944</v>
      </c>
      <c r="L30" s="130">
        <v>3.0372942468756608E-3</v>
      </c>
      <c r="M30" s="129">
        <v>21586644</v>
      </c>
      <c r="N30" s="130">
        <v>1.547221924555899E-3</v>
      </c>
      <c r="O30" s="129">
        <v>18939752</v>
      </c>
      <c r="P30" s="130">
        <v>1.3575060366053861E-3</v>
      </c>
      <c r="Q30" s="129">
        <v>30002680</v>
      </c>
      <c r="R30" s="130">
        <v>2.1504409991397818E-3</v>
      </c>
      <c r="S30" s="129">
        <v>9892094</v>
      </c>
      <c r="T30" s="130">
        <v>7.0901547811544308E-4</v>
      </c>
      <c r="U30" s="129">
        <v>129212272</v>
      </c>
      <c r="V30" s="130">
        <v>9.2612849019088044E-3</v>
      </c>
      <c r="W30" s="129">
        <v>18693882</v>
      </c>
      <c r="X30" s="130">
        <v>1.3398833132867193E-3</v>
      </c>
      <c r="Y30" s="129">
        <v>14218366</v>
      </c>
      <c r="Z30" s="130">
        <v>1.0191008665617572E-3</v>
      </c>
      <c r="AA30" s="129">
        <v>106752432</v>
      </c>
      <c r="AB30" s="130">
        <v>7.6514766857721257E-3</v>
      </c>
      <c r="AC30" s="129">
        <v>11963766</v>
      </c>
      <c r="AD30" s="130">
        <v>8.5750249346106921E-4</v>
      </c>
      <c r="AE30" s="129">
        <v>38441112</v>
      </c>
      <c r="AF30" s="130">
        <v>2.7552653062101204E-3</v>
      </c>
      <c r="AG30" s="129">
        <v>24651490</v>
      </c>
      <c r="AH30" s="130">
        <v>1.7668946502740535E-3</v>
      </c>
      <c r="AI30" s="129">
        <v>6132544</v>
      </c>
      <c r="AJ30" s="131">
        <v>4.3954986843270917E-4</v>
      </c>
      <c r="AK30" s="129">
        <v>126587712</v>
      </c>
      <c r="AL30" s="130">
        <v>9.0731696592470726E-3</v>
      </c>
      <c r="AM30" s="129">
        <v>145718576</v>
      </c>
      <c r="AN30" s="130">
        <v>1.0444373641510234E-2</v>
      </c>
      <c r="AO30" s="129">
        <v>28462420</v>
      </c>
      <c r="AP30" s="130">
        <v>2.0400429195903871E-3</v>
      </c>
      <c r="AQ30" s="129">
        <v>46656164</v>
      </c>
      <c r="AR30" s="130">
        <v>3.3440788598948336E-3</v>
      </c>
      <c r="AS30" s="129">
        <v>21652444</v>
      </c>
      <c r="AT30" s="130">
        <v>1.5519381371656858E-3</v>
      </c>
      <c r="AU30" s="129">
        <v>14134458</v>
      </c>
      <c r="AV30" s="130">
        <v>1.0130867637097513E-3</v>
      </c>
    </row>
    <row r="31" spans="1:138" s="126" customFormat="1" x14ac:dyDescent="0.3">
      <c r="A31" s="145" t="s">
        <v>18128</v>
      </c>
      <c r="B31" s="126">
        <v>13101294599</v>
      </c>
      <c r="C31" s="129">
        <v>104371712</v>
      </c>
      <c r="D31" s="130">
        <v>7.9665189734735471E-3</v>
      </c>
      <c r="E31" s="129">
        <v>7932795</v>
      </c>
      <c r="F31" s="130">
        <v>6.0549703237766271E-4</v>
      </c>
      <c r="G31" s="129">
        <v>45788000</v>
      </c>
      <c r="H31" s="130">
        <v>3.4949217921941026E-3</v>
      </c>
      <c r="I31" s="129">
        <v>30851810</v>
      </c>
      <c r="J31" s="130">
        <v>2.3548672817688466E-3</v>
      </c>
      <c r="K31" s="129">
        <v>63078628</v>
      </c>
      <c r="L31" s="130">
        <v>4.8146866344654735E-3</v>
      </c>
      <c r="M31" s="129">
        <v>23268920</v>
      </c>
      <c r="N31" s="130">
        <v>1.7760779153669346E-3</v>
      </c>
      <c r="O31" s="129">
        <v>28715062</v>
      </c>
      <c r="P31" s="130">
        <v>2.1917728651176024E-3</v>
      </c>
      <c r="Q31" s="129">
        <v>44576048</v>
      </c>
      <c r="R31" s="130">
        <v>3.4024155142196723E-3</v>
      </c>
      <c r="S31" s="129">
        <v>12232369</v>
      </c>
      <c r="T31" s="130">
        <v>9.3367635599413785E-4</v>
      </c>
      <c r="U31" s="129">
        <v>164461008</v>
      </c>
      <c r="V31" s="130">
        <v>1.2553034874320973E-2</v>
      </c>
      <c r="W31" s="129">
        <v>27558024</v>
      </c>
      <c r="X31" s="130">
        <v>2.1034580813184263E-3</v>
      </c>
      <c r="Y31" s="129">
        <v>21546774</v>
      </c>
      <c r="Z31" s="130">
        <v>1.6446293789656962E-3</v>
      </c>
      <c r="AA31" s="129">
        <v>57374228</v>
      </c>
      <c r="AB31" s="130">
        <v>4.3792792816352115E-3</v>
      </c>
      <c r="AC31" s="129">
        <v>19232532</v>
      </c>
      <c r="AD31" s="130">
        <v>1.4679871408637729E-3</v>
      </c>
      <c r="AE31" s="129">
        <v>53540804</v>
      </c>
      <c r="AF31" s="130">
        <v>4.0866804112691798E-3</v>
      </c>
      <c r="AG31" s="129">
        <v>36696296</v>
      </c>
      <c r="AH31" s="130">
        <v>2.8009671657029198E-3</v>
      </c>
      <c r="AI31" s="129">
        <v>8405825</v>
      </c>
      <c r="AJ31" s="131">
        <v>6.416026245712849E-4</v>
      </c>
      <c r="AK31" s="129">
        <v>177613984</v>
      </c>
      <c r="AL31" s="130">
        <v>1.3556979629597595E-2</v>
      </c>
      <c r="AM31" s="129">
        <v>200441904</v>
      </c>
      <c r="AN31" s="130">
        <v>1.5299396749333413E-2</v>
      </c>
      <c r="AO31" s="129">
        <v>41104916</v>
      </c>
      <c r="AP31" s="130">
        <v>3.1374697889121179E-3</v>
      </c>
      <c r="AQ31" s="129">
        <v>62653500</v>
      </c>
      <c r="AR31" s="130">
        <v>4.7822373221637375E-3</v>
      </c>
      <c r="AS31" s="129">
        <v>33486704</v>
      </c>
      <c r="AT31" s="130">
        <v>2.5559843530696567E-3</v>
      </c>
      <c r="AU31" s="129">
        <v>22269476</v>
      </c>
      <c r="AV31" s="130">
        <v>1.6997920191566254E-3</v>
      </c>
    </row>
    <row r="32" spans="1:138" s="126" customFormat="1" x14ac:dyDescent="0.3">
      <c r="A32" s="145" t="s">
        <v>18129</v>
      </c>
      <c r="B32" s="126">
        <v>28341045711</v>
      </c>
      <c r="C32" s="129">
        <v>37474848</v>
      </c>
      <c r="D32" s="130">
        <v>1.3222817669517007E-3</v>
      </c>
      <c r="E32" s="129">
        <v>1953548</v>
      </c>
      <c r="F32" s="130">
        <v>6.8929990090018804E-5</v>
      </c>
      <c r="G32" s="129">
        <v>114533432</v>
      </c>
      <c r="H32" s="130">
        <v>4.0412563872174335E-3</v>
      </c>
      <c r="I32" s="129">
        <v>10534658</v>
      </c>
      <c r="J32" s="130">
        <v>3.7171027870404891E-4</v>
      </c>
      <c r="K32" s="129">
        <v>16354902</v>
      </c>
      <c r="L32" s="130">
        <f>Tableau13[[#This Row],[IVYGALDKVK]]/Tableau13[[#This Row],[aire TIC]]</f>
        <v>5.7707475464295155E-4</v>
      </c>
      <c r="M32" s="129">
        <v>28724830</v>
      </c>
      <c r="N32" s="130">
        <v>1.0135416417909747E-3</v>
      </c>
      <c r="O32" s="132"/>
      <c r="P32" s="133"/>
      <c r="Q32" s="132"/>
      <c r="R32" s="133"/>
      <c r="S32" s="132"/>
      <c r="T32" s="133"/>
      <c r="U32" s="129">
        <v>348789120</v>
      </c>
      <c r="V32" s="130">
        <v>1.2306854290299691E-2</v>
      </c>
      <c r="W32" s="129">
        <v>81993488</v>
      </c>
      <c r="X32" s="130">
        <v>2.8931003053347427E-3</v>
      </c>
      <c r="Y32" s="132"/>
      <c r="Z32" s="133"/>
      <c r="AA32" s="129">
        <v>427768576</v>
      </c>
      <c r="AB32" s="130">
        <v>1.5093605943903838E-2</v>
      </c>
      <c r="AC32" s="129">
        <v>48655448</v>
      </c>
      <c r="AD32" s="130">
        <v>1.7167837946471883E-3</v>
      </c>
      <c r="AE32" s="129">
        <v>55793784</v>
      </c>
      <c r="AF32" s="130">
        <v>1.9686565050895345E-3</v>
      </c>
      <c r="AG32" s="132"/>
      <c r="AH32" s="133"/>
      <c r="AI32" s="129">
        <v>14450007</v>
      </c>
      <c r="AJ32" s="131">
        <v>5.0986146197109182E-4</v>
      </c>
      <c r="AK32" s="129">
        <v>786836288</v>
      </c>
      <c r="AL32" s="130">
        <v>2.7763135348763984E-2</v>
      </c>
      <c r="AM32" s="132"/>
      <c r="AN32" s="133"/>
      <c r="AO32" s="129">
        <v>13591582</v>
      </c>
      <c r="AP32" s="130">
        <v>4.795723537725605E-4</v>
      </c>
      <c r="AQ32" s="129">
        <v>55228512</v>
      </c>
      <c r="AR32" s="130">
        <v>1.9487111577736942E-3</v>
      </c>
      <c r="AS32" s="129">
        <v>32553576</v>
      </c>
      <c r="AT32" s="130">
        <v>1.1486370803659158E-3</v>
      </c>
      <c r="AU32" s="129">
        <v>24579830</v>
      </c>
      <c r="AV32" s="130">
        <v>8.6728733479512501E-4</v>
      </c>
    </row>
    <row r="33" spans="1:48" s="126" customFormat="1" x14ac:dyDescent="0.3">
      <c r="A33" s="145" t="s">
        <v>18130</v>
      </c>
      <c r="B33" s="126">
        <v>29180965210</v>
      </c>
      <c r="C33" s="129">
        <v>131090096</v>
      </c>
      <c r="D33" s="130">
        <v>4.4923152834943532E-3</v>
      </c>
      <c r="E33" s="129">
        <v>3642574</v>
      </c>
      <c r="F33" s="130">
        <v>1.2482705674011528E-4</v>
      </c>
      <c r="G33" s="129">
        <v>36643728</v>
      </c>
      <c r="H33" s="130">
        <v>1.2557407795216655E-3</v>
      </c>
      <c r="I33" s="129">
        <v>87640688</v>
      </c>
      <c r="J33" s="130">
        <v>3.00335123836022E-3</v>
      </c>
      <c r="K33" s="132"/>
      <c r="L33" s="133"/>
      <c r="M33" s="129">
        <v>47145840</v>
      </c>
      <c r="N33" s="130">
        <v>1.6156367570680503E-3</v>
      </c>
      <c r="O33" s="129">
        <v>69061504</v>
      </c>
      <c r="P33" s="130">
        <v>2.3666627715361989E-3</v>
      </c>
      <c r="Q33" s="129">
        <v>112046088</v>
      </c>
      <c r="R33" s="130">
        <v>3.8396978027855988E-3</v>
      </c>
      <c r="S33" s="129">
        <v>28691024</v>
      </c>
      <c r="T33" s="130">
        <v>9.8321024659485542E-4</v>
      </c>
      <c r="U33" s="129">
        <v>341557376</v>
      </c>
      <c r="V33" s="130">
        <v>1.1704800493814782E-2</v>
      </c>
      <c r="W33" s="129">
        <v>22895618</v>
      </c>
      <c r="X33" s="130">
        <v>7.8460797424733297E-4</v>
      </c>
      <c r="Y33" s="129">
        <v>9554674</v>
      </c>
      <c r="Z33" s="130">
        <v>3.2742830578906681E-4</v>
      </c>
      <c r="AA33" s="129">
        <v>297398784</v>
      </c>
      <c r="AB33" s="130">
        <v>1.0191533482863845E-2</v>
      </c>
      <c r="AC33" s="129">
        <v>22017552</v>
      </c>
      <c r="AD33" s="130">
        <v>7.5451760562240836E-4</v>
      </c>
      <c r="AE33" s="129">
        <v>112193688</v>
      </c>
      <c r="AF33" s="130">
        <v>3.8447558945566489E-3</v>
      </c>
      <c r="AG33" s="129">
        <v>58982172</v>
      </c>
      <c r="AH33" s="130">
        <v>2.0212550056359154E-3</v>
      </c>
      <c r="AI33" s="129">
        <v>2212379</v>
      </c>
      <c r="AJ33" s="131">
        <v>7.581582665544736E-5</v>
      </c>
      <c r="AK33" s="129">
        <v>224084128</v>
      </c>
      <c r="AL33" s="130">
        <v>7.6791198093478005E-3</v>
      </c>
      <c r="AM33" s="129">
        <v>141788304</v>
      </c>
      <c r="AN33" s="130">
        <v>4.8589312580863738E-3</v>
      </c>
      <c r="AO33" s="129">
        <v>87941344</v>
      </c>
      <c r="AP33" s="130">
        <v>3.0136543930994941E-3</v>
      </c>
      <c r="AQ33" s="129">
        <v>16044869</v>
      </c>
      <c r="AR33" s="130">
        <v>5.49840242930059E-4</v>
      </c>
      <c r="AS33" s="132"/>
      <c r="AT33" s="133"/>
      <c r="AU33" s="129">
        <v>62045096</v>
      </c>
      <c r="AV33" s="130">
        <v>2.1262180861220388E-3</v>
      </c>
    </row>
    <row r="34" spans="1:48" s="126" customFormat="1" x14ac:dyDescent="0.3">
      <c r="A34" s="145" t="s">
        <v>18131</v>
      </c>
      <c r="B34" s="126">
        <v>36971225402</v>
      </c>
      <c r="C34" s="129">
        <v>69949048</v>
      </c>
      <c r="D34" s="130">
        <v>1.8919861930304324E-3</v>
      </c>
      <c r="E34" s="129">
        <v>5573193</v>
      </c>
      <c r="F34" s="130">
        <v>1.5074407027088996E-4</v>
      </c>
      <c r="G34" s="129">
        <v>98010192</v>
      </c>
      <c r="H34" s="130">
        <v>2.6509857580944026E-3</v>
      </c>
      <c r="I34" s="132"/>
      <c r="J34" s="133"/>
      <c r="K34" s="129">
        <v>23227300</v>
      </c>
      <c r="L34" s="130">
        <v>6.2825345244692623E-4</v>
      </c>
      <c r="M34" s="129">
        <v>18363478</v>
      </c>
      <c r="N34" s="130">
        <v>4.9669649302472427E-4</v>
      </c>
      <c r="O34" s="129">
        <v>44884360</v>
      </c>
      <c r="P34" s="130">
        <v>1.2140349558868537E-3</v>
      </c>
      <c r="Q34" s="129">
        <v>42860708</v>
      </c>
      <c r="R34" s="130">
        <v>1.1592990909541614E-3</v>
      </c>
      <c r="S34" s="129">
        <v>19977034</v>
      </c>
      <c r="T34" s="130">
        <v>5.4034005588895952E-4</v>
      </c>
      <c r="U34" s="129">
        <v>321043296</v>
      </c>
      <c r="V34" s="130">
        <v>8.6835990019046762E-3</v>
      </c>
      <c r="W34" s="129">
        <v>36281132</v>
      </c>
      <c r="X34" s="130">
        <v>9.8133431081884911E-4</v>
      </c>
      <c r="Y34" s="129">
        <v>24991808</v>
      </c>
      <c r="Z34" s="130">
        <v>6.7597997437888655E-4</v>
      </c>
      <c r="AA34" s="129">
        <v>223553040</v>
      </c>
      <c r="AB34" s="130">
        <v>6.0466765050180525E-3</v>
      </c>
      <c r="AC34" s="129">
        <v>27616794</v>
      </c>
      <c r="AD34" s="130">
        <v>7.4698075867688277E-4</v>
      </c>
      <c r="AE34" s="129">
        <v>66465752</v>
      </c>
      <c r="AF34" s="130">
        <v>1.7977697865649987E-3</v>
      </c>
      <c r="AG34" s="129">
        <v>55060928</v>
      </c>
      <c r="AH34" s="130">
        <v>1.4892913989543182E-3</v>
      </c>
      <c r="AI34" s="129">
        <v>8804030</v>
      </c>
      <c r="AJ34" s="131">
        <v>2.3813195003062398E-4</v>
      </c>
      <c r="AK34" s="129">
        <v>231102240</v>
      </c>
      <c r="AL34" s="130">
        <v>6.2508677353036359E-3</v>
      </c>
      <c r="AM34" s="129">
        <v>48812260</v>
      </c>
      <c r="AN34" s="130">
        <v>1.3202770389471442E-3</v>
      </c>
      <c r="AO34" s="129">
        <v>59411904</v>
      </c>
      <c r="AP34" s="130">
        <v>1.6069768679289177E-3</v>
      </c>
      <c r="AQ34" s="129">
        <v>25210460</v>
      </c>
      <c r="AR34" s="130">
        <v>6.8189408724970773E-4</v>
      </c>
      <c r="AS34" s="129">
        <v>37767744</v>
      </c>
      <c r="AT34" s="130">
        <v>1.0215442844898755E-3</v>
      </c>
      <c r="AU34" s="129">
        <v>32124496</v>
      </c>
      <c r="AV34" s="130">
        <v>8.6890536222968115E-4</v>
      </c>
    </row>
    <row r="35" spans="1:48" s="126" customFormat="1" x14ac:dyDescent="0.3">
      <c r="A35" s="145" t="s">
        <v>18132</v>
      </c>
      <c r="B35" s="126">
        <v>31905456503</v>
      </c>
      <c r="C35" s="129">
        <v>336016064</v>
      </c>
      <c r="D35" s="130">
        <v>1.0531617498355027E-2</v>
      </c>
      <c r="E35" s="129">
        <v>17566738</v>
      </c>
      <c r="F35" s="130">
        <v>5.5058726391669834E-4</v>
      </c>
      <c r="G35" s="129">
        <v>84068720</v>
      </c>
      <c r="H35" s="130">
        <v>2.6349323662582668E-3</v>
      </c>
      <c r="I35" s="129">
        <v>13028692</v>
      </c>
      <c r="J35" s="130">
        <v>4.0835309780867546E-4</v>
      </c>
      <c r="K35" s="129">
        <v>35124100</v>
      </c>
      <c r="L35" s="130">
        <v>1.1008806596043332E-3</v>
      </c>
      <c r="M35" s="129">
        <v>12174931</v>
      </c>
      <c r="N35" s="130">
        <v>3.8159400724622816E-4</v>
      </c>
      <c r="O35" s="132"/>
      <c r="P35" s="133"/>
      <c r="Q35" s="129">
        <v>11647186</v>
      </c>
      <c r="R35" s="130">
        <v>3.6505310616398299E-4</v>
      </c>
      <c r="S35" s="132"/>
      <c r="T35" s="133"/>
      <c r="U35" s="129">
        <v>184208640</v>
      </c>
      <c r="V35" s="130">
        <v>5.7735779452859192E-3</v>
      </c>
      <c r="W35" s="129">
        <v>68878520</v>
      </c>
      <c r="X35" s="130">
        <v>2.1588319851660329E-3</v>
      </c>
      <c r="Y35" s="132"/>
      <c r="Z35" s="133"/>
      <c r="AA35" s="129">
        <v>292763296</v>
      </c>
      <c r="AB35" s="130">
        <v>9.175963239155413E-3</v>
      </c>
      <c r="AC35" s="129">
        <v>90892168</v>
      </c>
      <c r="AD35" s="130">
        <v>2.8487969758857271E-3</v>
      </c>
      <c r="AE35" s="129">
        <v>86506600</v>
      </c>
      <c r="AF35" s="130">
        <v>2.7113418669269308E-3</v>
      </c>
      <c r="AG35" s="129">
        <v>27682344</v>
      </c>
      <c r="AH35" s="130">
        <v>8.6763666890010151E-4</v>
      </c>
      <c r="AI35" s="129">
        <v>39304152</v>
      </c>
      <c r="AJ35" s="131">
        <v>1.2318943625302561E-3</v>
      </c>
      <c r="AK35" s="129">
        <v>343227840</v>
      </c>
      <c r="AL35" s="130">
        <v>1.0757653317630076E-2</v>
      </c>
      <c r="AM35" s="129">
        <v>316349440</v>
      </c>
      <c r="AN35" s="130">
        <v>9.9152143449273127E-3</v>
      </c>
      <c r="AO35" s="129">
        <v>31725726</v>
      </c>
      <c r="AP35" s="130">
        <v>9.9436677851692541E-4</v>
      </c>
      <c r="AQ35" s="129">
        <v>12625958</v>
      </c>
      <c r="AR35" s="130">
        <v>3.9573036664787445E-4</v>
      </c>
      <c r="AS35" s="129">
        <v>114892056</v>
      </c>
      <c r="AT35" s="130">
        <v>3.6010158948578891E-3</v>
      </c>
      <c r="AU35" s="132"/>
      <c r="AV35" s="133"/>
    </row>
    <row r="38" spans="1:48" x14ac:dyDescent="0.3">
      <c r="A38" s="144" t="s">
        <v>18184</v>
      </c>
    </row>
    <row r="39" spans="1:48" s="126" customFormat="1" x14ac:dyDescent="0.3">
      <c r="A39" s="152" t="s">
        <v>18045</v>
      </c>
      <c r="B39" s="150" t="s">
        <v>189</v>
      </c>
      <c r="C39" s="150" t="s">
        <v>212</v>
      </c>
      <c r="D39" s="151" t="s">
        <v>874</v>
      </c>
      <c r="E39" s="151" t="s">
        <v>1087</v>
      </c>
      <c r="F39" s="151" t="s">
        <v>18208</v>
      </c>
      <c r="G39" s="151" t="s">
        <v>1282</v>
      </c>
      <c r="H39" s="151" t="s">
        <v>18209</v>
      </c>
      <c r="I39" s="151" t="s">
        <v>18210</v>
      </c>
      <c r="J39" s="151" t="s">
        <v>18211</v>
      </c>
      <c r="K39" s="151" t="s">
        <v>18212</v>
      </c>
      <c r="L39" s="151" t="s">
        <v>18213</v>
      </c>
      <c r="M39" s="151" t="s">
        <v>3525</v>
      </c>
      <c r="N39" s="151" t="s">
        <v>4005</v>
      </c>
      <c r="O39" s="151" t="s">
        <v>18214</v>
      </c>
      <c r="P39" s="151" t="s">
        <v>4307</v>
      </c>
      <c r="Q39" s="151" t="s">
        <v>4575</v>
      </c>
      <c r="R39" s="151" t="s">
        <v>5180</v>
      </c>
      <c r="S39" s="151" t="s">
        <v>5270</v>
      </c>
      <c r="T39" s="151" t="s">
        <v>5902</v>
      </c>
      <c r="U39" s="151" t="s">
        <v>6241</v>
      </c>
      <c r="V39" s="151" t="s">
        <v>6764</v>
      </c>
    </row>
    <row r="40" spans="1:48" x14ac:dyDescent="0.3">
      <c r="A40" s="146" t="s">
        <v>18196</v>
      </c>
      <c r="B40" s="148">
        <v>49826205.800746202</v>
      </c>
      <c r="C40" s="148">
        <v>648463938.73220897</v>
      </c>
      <c r="D40" s="148">
        <v>283194403.28897899</v>
      </c>
      <c r="E40" s="148">
        <v>20420884.891647201</v>
      </c>
      <c r="F40" s="148">
        <v>312645269.26239097</v>
      </c>
      <c r="G40" s="148">
        <v>194628331.89203</v>
      </c>
      <c r="H40" s="148">
        <v>28840283.083358899</v>
      </c>
      <c r="I40" s="148">
        <v>75867336.2718312</v>
      </c>
      <c r="J40" s="148">
        <v>585593515.49173498</v>
      </c>
      <c r="K40" s="148">
        <v>147586246.85323501</v>
      </c>
      <c r="L40" s="148">
        <v>349978254.03112203</v>
      </c>
      <c r="M40" s="148">
        <v>219730.95919279501</v>
      </c>
      <c r="N40" s="148">
        <v>24097580.917203199</v>
      </c>
      <c r="O40" s="148">
        <v>137602691.42243499</v>
      </c>
      <c r="P40" s="148">
        <v>100272971.878418</v>
      </c>
      <c r="Q40" s="148">
        <v>41222808.1404052</v>
      </c>
      <c r="R40" s="148">
        <v>48985562.981239103</v>
      </c>
      <c r="S40" s="148">
        <v>780502441.99424398</v>
      </c>
      <c r="T40" s="148">
        <v>97047250.464412406</v>
      </c>
      <c r="U40" s="148">
        <v>18592363.325294901</v>
      </c>
      <c r="V40" s="148">
        <v>73268145.054156795</v>
      </c>
    </row>
    <row r="41" spans="1:48" x14ac:dyDescent="0.3">
      <c r="A41" s="146" t="s">
        <v>18197</v>
      </c>
      <c r="B41" s="148">
        <v>55231531.097287402</v>
      </c>
      <c r="C41" s="148">
        <v>615555352.318645</v>
      </c>
      <c r="D41" s="148">
        <v>253108373.353228</v>
      </c>
      <c r="E41" s="148">
        <v>19928170.125383899</v>
      </c>
      <c r="F41" s="148">
        <v>255131533.00674301</v>
      </c>
      <c r="G41" s="148">
        <v>180592844.40662399</v>
      </c>
      <c r="H41" s="148">
        <v>33225299.036901701</v>
      </c>
      <c r="I41" s="148">
        <v>78724304.279905498</v>
      </c>
      <c r="J41" s="148">
        <v>513208769.72136801</v>
      </c>
      <c r="K41" s="148">
        <v>128234872.34651799</v>
      </c>
      <c r="L41" s="148">
        <v>312192473.870906</v>
      </c>
      <c r="M41" s="148">
        <v>165074.384767902</v>
      </c>
      <c r="N41" s="148">
        <v>29008592.894926801</v>
      </c>
      <c r="O41" s="148">
        <v>116035695.70304</v>
      </c>
      <c r="P41" s="148">
        <v>79771433.406609505</v>
      </c>
      <c r="Q41" s="148">
        <v>23141520.372559998</v>
      </c>
      <c r="R41" s="148">
        <v>66026339.498259597</v>
      </c>
      <c r="S41" s="148">
        <v>705700912.051494</v>
      </c>
      <c r="T41" s="148">
        <v>185133830.474226</v>
      </c>
      <c r="U41" s="148">
        <v>18036657.4411566</v>
      </c>
      <c r="V41" s="148">
        <v>133186763.830744</v>
      </c>
    </row>
    <row r="42" spans="1:48" x14ac:dyDescent="0.3">
      <c r="A42" s="146" t="s">
        <v>18198</v>
      </c>
      <c r="B42" s="148">
        <v>98272397.729696795</v>
      </c>
      <c r="C42" s="148">
        <v>401792482.85899699</v>
      </c>
      <c r="D42" s="148">
        <v>308217302.00172698</v>
      </c>
      <c r="E42" s="148">
        <v>19295475.5616225</v>
      </c>
      <c r="F42" s="148">
        <v>280384414.63471699</v>
      </c>
      <c r="G42" s="148">
        <v>215263427.06137201</v>
      </c>
      <c r="H42" s="148">
        <v>32634626.257815</v>
      </c>
      <c r="I42" s="148">
        <v>68975782.769887105</v>
      </c>
      <c r="J42" s="148">
        <v>460793965.35788101</v>
      </c>
      <c r="K42" s="148">
        <v>154416292.65306899</v>
      </c>
      <c r="L42" s="148">
        <v>322362748.55563802</v>
      </c>
      <c r="M42" s="148">
        <v>245221.863508198</v>
      </c>
      <c r="N42" s="148">
        <v>28935114.882667098</v>
      </c>
      <c r="O42" s="148">
        <v>152279894.31134999</v>
      </c>
      <c r="P42" s="148">
        <v>77487502.461628094</v>
      </c>
      <c r="Q42" s="148">
        <v>23657189.689553201</v>
      </c>
      <c r="R42" s="148">
        <v>73093490.645187899</v>
      </c>
      <c r="S42" s="148">
        <v>651982162.80861294</v>
      </c>
      <c r="T42" s="148">
        <v>156168949.777702</v>
      </c>
      <c r="U42" s="148">
        <v>17821397.151160002</v>
      </c>
      <c r="V42" s="148">
        <v>99386744.874271706</v>
      </c>
    </row>
    <row r="43" spans="1:48" x14ac:dyDescent="0.3">
      <c r="A43" s="146" t="s">
        <v>18199</v>
      </c>
      <c r="B43" s="148">
        <v>62535575.871730499</v>
      </c>
      <c r="C43" s="148">
        <v>606341553.55363095</v>
      </c>
      <c r="D43" s="148">
        <v>289858271.29464602</v>
      </c>
      <c r="E43" s="148">
        <v>17453033.0204725</v>
      </c>
      <c r="F43" s="148">
        <v>279341113.56653303</v>
      </c>
      <c r="G43" s="148">
        <v>177542485.51455</v>
      </c>
      <c r="H43" s="148">
        <v>31265309.509267401</v>
      </c>
      <c r="I43" s="148">
        <v>82754069.1233024</v>
      </c>
      <c r="J43" s="148">
        <v>580035820.62876403</v>
      </c>
      <c r="K43" s="148">
        <v>143864205.98312101</v>
      </c>
      <c r="L43" s="148">
        <v>337436396.00457603</v>
      </c>
      <c r="M43" s="148">
        <v>129140.90520438</v>
      </c>
      <c r="N43" s="148">
        <v>26902939.675907198</v>
      </c>
      <c r="O43" s="148">
        <v>128433526.12957101</v>
      </c>
      <c r="P43" s="148">
        <v>80877473.195062503</v>
      </c>
      <c r="Q43" s="148">
        <v>25365601.502350099</v>
      </c>
      <c r="R43" s="148">
        <v>60215565.220777601</v>
      </c>
      <c r="S43" s="148">
        <v>551562119.79993796</v>
      </c>
      <c r="T43" s="148">
        <v>149129228.27373901</v>
      </c>
      <c r="U43" s="148">
        <v>18160579.2796859</v>
      </c>
      <c r="V43" s="148">
        <v>101038239.510171</v>
      </c>
    </row>
    <row r="44" spans="1:48" x14ac:dyDescent="0.3">
      <c r="A44" s="146" t="s">
        <v>18200</v>
      </c>
      <c r="B44" s="148">
        <v>297640013.75319499</v>
      </c>
      <c r="C44" s="148">
        <v>438113314.77259099</v>
      </c>
      <c r="D44" s="148">
        <v>293051911.73894</v>
      </c>
      <c r="E44" s="148">
        <v>25291001.2162426</v>
      </c>
      <c r="F44" s="148">
        <v>213290278.49254701</v>
      </c>
      <c r="G44" s="148">
        <v>247720269.50637099</v>
      </c>
      <c r="H44" s="148">
        <v>24487087.6717938</v>
      </c>
      <c r="I44" s="148">
        <v>96493351.525297403</v>
      </c>
      <c r="J44" s="148">
        <v>1019678540.90525</v>
      </c>
      <c r="K44" s="148">
        <v>152058691.74402899</v>
      </c>
      <c r="L44" s="148">
        <v>397600893.24596399</v>
      </c>
      <c r="M44" s="148">
        <v>118997.41795354</v>
      </c>
      <c r="N44" s="148">
        <v>22859857.2367444</v>
      </c>
      <c r="O44" s="148">
        <v>126491648.033712</v>
      </c>
      <c r="P44" s="148">
        <v>32841608.526524901</v>
      </c>
      <c r="Q44" s="148">
        <v>13117859.736172499</v>
      </c>
      <c r="R44" s="148">
        <v>60324760.429412901</v>
      </c>
      <c r="S44" s="148">
        <v>554224615.53363597</v>
      </c>
      <c r="T44" s="148">
        <v>136069437.342356</v>
      </c>
      <c r="U44" s="148">
        <v>21566659.056512099</v>
      </c>
      <c r="V44" s="148">
        <v>102224624.248612</v>
      </c>
    </row>
    <row r="45" spans="1:48" x14ac:dyDescent="0.3">
      <c r="A45" s="146" t="s">
        <v>18201</v>
      </c>
      <c r="B45" s="148">
        <v>318692605.21181703</v>
      </c>
      <c r="C45" s="148">
        <v>505542751.94723701</v>
      </c>
      <c r="D45" s="148">
        <v>258713728.099287</v>
      </c>
      <c r="E45" s="148">
        <v>16491404.910397001</v>
      </c>
      <c r="F45" s="148">
        <v>227380194.97554901</v>
      </c>
      <c r="G45" s="148">
        <v>264039347.46708301</v>
      </c>
      <c r="H45" s="148">
        <v>33509246.644740399</v>
      </c>
      <c r="I45" s="148">
        <v>86503700.845842198</v>
      </c>
      <c r="J45" s="148">
        <v>847941114.20992303</v>
      </c>
      <c r="K45" s="148">
        <v>127043957.326876</v>
      </c>
      <c r="L45" s="148">
        <v>346983159.84486401</v>
      </c>
      <c r="M45" s="148">
        <v>314885.829653072</v>
      </c>
      <c r="N45" s="148">
        <v>35369804.365902297</v>
      </c>
      <c r="O45" s="148">
        <v>92390612.413438305</v>
      </c>
      <c r="P45" s="148">
        <v>48357673.542595997</v>
      </c>
      <c r="Q45" s="148">
        <v>18075451.627703801</v>
      </c>
      <c r="R45" s="148">
        <v>56571092.776041098</v>
      </c>
      <c r="S45" s="148">
        <v>369506740.757128</v>
      </c>
      <c r="T45" s="148">
        <v>69356423.754769295</v>
      </c>
      <c r="U45" s="148">
        <v>23049353.610926099</v>
      </c>
      <c r="V45" s="148">
        <v>130665261.80814099</v>
      </c>
    </row>
    <row r="46" spans="1:48" x14ac:dyDescent="0.3">
      <c r="A46" s="146" t="s">
        <v>18202</v>
      </c>
      <c r="B46" s="148">
        <v>440957420.76291102</v>
      </c>
      <c r="C46" s="148">
        <v>648774244.95572495</v>
      </c>
      <c r="D46" s="148">
        <v>352793110.07669502</v>
      </c>
      <c r="E46" s="148">
        <v>7398871.2342197001</v>
      </c>
      <c r="F46" s="148">
        <v>290221328.655922</v>
      </c>
      <c r="G46" s="148">
        <v>352422928.66786301</v>
      </c>
      <c r="H46" s="148">
        <v>44809473.8567141</v>
      </c>
      <c r="I46" s="148">
        <v>134128471.10091899</v>
      </c>
      <c r="J46" s="148">
        <v>1233294136.6382401</v>
      </c>
      <c r="K46" s="148">
        <v>207932848.67049301</v>
      </c>
      <c r="L46" s="148">
        <v>482738690.76010197</v>
      </c>
      <c r="M46" s="148">
        <v>47850.121988658102</v>
      </c>
      <c r="N46" s="148">
        <v>31568888.036842201</v>
      </c>
      <c r="O46" s="148">
        <v>142101178.338406</v>
      </c>
      <c r="P46" s="148">
        <v>55060285.4452141</v>
      </c>
      <c r="Q46" s="148">
        <v>15260801.503530901</v>
      </c>
      <c r="R46" s="148">
        <v>6833283.5304049496</v>
      </c>
      <c r="S46" s="148">
        <v>537612322.89066696</v>
      </c>
      <c r="T46" s="148">
        <v>236118219.748923</v>
      </c>
      <c r="U46" s="148">
        <v>31044224.248243101</v>
      </c>
      <c r="V46" s="148">
        <v>165283500.16484299</v>
      </c>
    </row>
    <row r="47" spans="1:48" x14ac:dyDescent="0.3">
      <c r="A47" s="146" t="s">
        <v>18203</v>
      </c>
      <c r="B47" s="148">
        <v>273704781.49257398</v>
      </c>
      <c r="C47" s="148">
        <v>163789426.068975</v>
      </c>
      <c r="D47" s="148">
        <v>75993307.885798499</v>
      </c>
      <c r="E47" s="148">
        <v>22800253.125975601</v>
      </c>
      <c r="F47" s="148">
        <v>199963663.99987501</v>
      </c>
      <c r="G47" s="148">
        <v>306718736.729343</v>
      </c>
      <c r="H47" s="148">
        <v>38528908.495971903</v>
      </c>
      <c r="I47" s="148">
        <v>85920834.851672202</v>
      </c>
      <c r="J47" s="148">
        <v>760568311.62150097</v>
      </c>
      <c r="K47" s="148">
        <v>55362920.0231819</v>
      </c>
      <c r="L47" s="148">
        <v>388655151.22407401</v>
      </c>
      <c r="M47" s="148">
        <v>14414.9021285485</v>
      </c>
      <c r="N47" s="148">
        <v>32260040.376623999</v>
      </c>
      <c r="O47" s="148">
        <v>112917479.108887</v>
      </c>
      <c r="P47" s="148">
        <v>69319165.502951697</v>
      </c>
      <c r="Q47" s="148">
        <v>7643406.7991738003</v>
      </c>
      <c r="R47" s="148">
        <v>54931255.003842101</v>
      </c>
      <c r="S47" s="148">
        <v>689560384.34877002</v>
      </c>
      <c r="T47" s="148">
        <v>263788463.24630499</v>
      </c>
      <c r="U47" s="148">
        <v>22741924.106026299</v>
      </c>
      <c r="V47" s="148">
        <v>119891871.13295899</v>
      </c>
    </row>
    <row r="48" spans="1:48" x14ac:dyDescent="0.3">
      <c r="A48" s="146" t="s">
        <v>18204</v>
      </c>
      <c r="B48" s="148">
        <v>318429107.04317403</v>
      </c>
      <c r="C48" s="148">
        <v>382535195.24099803</v>
      </c>
      <c r="D48" s="148">
        <v>220001227.67406401</v>
      </c>
      <c r="E48" s="148">
        <v>17603340.4077379</v>
      </c>
      <c r="F48" s="148">
        <v>202986505.381495</v>
      </c>
      <c r="G48" s="148">
        <v>264439204.57879901</v>
      </c>
      <c r="H48" s="148">
        <v>34772621.460019901</v>
      </c>
      <c r="I48" s="148">
        <v>86975413.433932394</v>
      </c>
      <c r="J48" s="148">
        <v>848283280.19915199</v>
      </c>
      <c r="K48" s="148">
        <v>148396259.56907201</v>
      </c>
      <c r="L48" s="148">
        <v>379345916.65685803</v>
      </c>
      <c r="M48" s="148">
        <v>17471.1303418282</v>
      </c>
      <c r="N48" s="148">
        <v>28969386.3343256</v>
      </c>
      <c r="O48" s="148">
        <v>106232108.004629</v>
      </c>
      <c r="P48" s="148">
        <v>52443902.692862198</v>
      </c>
      <c r="Q48" s="148">
        <v>14468564.2807611</v>
      </c>
      <c r="R48" s="148">
        <v>42525833.266908698</v>
      </c>
      <c r="S48" s="148">
        <v>476625482.21221697</v>
      </c>
      <c r="T48" s="148">
        <v>110989799.858355</v>
      </c>
      <c r="U48" s="148">
        <v>21146421.784028001</v>
      </c>
      <c r="V48" s="148">
        <v>135344718.75546101</v>
      </c>
    </row>
    <row r="49" spans="1:22" x14ac:dyDescent="0.3">
      <c r="A49" s="146" t="s">
        <v>18205</v>
      </c>
      <c r="B49" s="148">
        <v>382822980.99682802</v>
      </c>
      <c r="C49" s="148">
        <v>416585524.65817797</v>
      </c>
      <c r="D49" s="148">
        <v>333898473.45334601</v>
      </c>
      <c r="E49" s="148">
        <v>15418897.206566401</v>
      </c>
      <c r="F49" s="148">
        <v>188649734.664848</v>
      </c>
      <c r="G49" s="148">
        <v>248766568.66368201</v>
      </c>
      <c r="H49" s="148">
        <v>25688066.791866101</v>
      </c>
      <c r="I49" s="148">
        <v>72089433.578470305</v>
      </c>
      <c r="J49" s="148">
        <v>1585225661.86551</v>
      </c>
      <c r="K49" s="148">
        <v>127379103.208707</v>
      </c>
      <c r="L49" s="148">
        <v>253020919.42678499</v>
      </c>
      <c r="M49" s="148">
        <v>305722.09855441202</v>
      </c>
      <c r="N49" s="148">
        <v>23073539.4337705</v>
      </c>
      <c r="O49" s="148">
        <v>85929723.367165104</v>
      </c>
      <c r="P49" s="148">
        <v>47011060.739386097</v>
      </c>
      <c r="Q49" s="148">
        <v>10894854.831387</v>
      </c>
      <c r="R49" s="148">
        <v>45795966.610308297</v>
      </c>
      <c r="S49" s="148">
        <v>460306090.72976398</v>
      </c>
      <c r="T49" s="148">
        <v>305239348.859815</v>
      </c>
      <c r="U49" s="148">
        <v>21378830.386581499</v>
      </c>
      <c r="V49" s="148">
        <v>89686953.332072794</v>
      </c>
    </row>
    <row r="50" spans="1:22" x14ac:dyDescent="0.3">
      <c r="A50" s="146" t="s">
        <v>18206</v>
      </c>
      <c r="B50" s="148">
        <v>610849398.45546997</v>
      </c>
      <c r="C50" s="148">
        <v>393149913.440418</v>
      </c>
      <c r="D50" s="148">
        <v>270299620.72257298</v>
      </c>
      <c r="E50" s="148">
        <v>15808756.581774499</v>
      </c>
      <c r="F50" s="148">
        <v>170514454.877924</v>
      </c>
      <c r="G50" s="148">
        <v>209571569.964609</v>
      </c>
      <c r="H50" s="148">
        <v>30769237.570344601</v>
      </c>
      <c r="I50" s="148">
        <v>87434388.307998002</v>
      </c>
      <c r="J50" s="148">
        <v>1258309838.62989</v>
      </c>
      <c r="K50" s="148">
        <v>142415316.459705</v>
      </c>
      <c r="L50" s="148">
        <v>396430109.04396302</v>
      </c>
      <c r="M50" s="148">
        <v>332244.01830759703</v>
      </c>
      <c r="N50" s="148">
        <v>29232802.9827912</v>
      </c>
      <c r="O50" s="148">
        <v>80011944.328017399</v>
      </c>
      <c r="P50" s="148">
        <v>57078668.363101102</v>
      </c>
      <c r="Q50" s="148">
        <v>9204078.1649510209</v>
      </c>
      <c r="R50" s="148">
        <v>65722558.728234202</v>
      </c>
      <c r="S50" s="148">
        <v>242197827.01547399</v>
      </c>
      <c r="T50" s="148">
        <v>360441702.14145899</v>
      </c>
      <c r="U50" s="148">
        <v>20614118.928437099</v>
      </c>
      <c r="V50" s="148">
        <v>110089553.392223</v>
      </c>
    </row>
    <row r="51" spans="1:22" x14ac:dyDescent="0.3">
      <c r="A51" s="146" t="s">
        <v>18207</v>
      </c>
      <c r="B51" s="148">
        <v>690345674.97470903</v>
      </c>
      <c r="C51" s="148">
        <v>352242510.34673798</v>
      </c>
      <c r="D51" s="148">
        <v>304854428.79025602</v>
      </c>
      <c r="E51" s="148">
        <v>16137894.640149301</v>
      </c>
      <c r="F51" s="148">
        <v>189692786.02327299</v>
      </c>
      <c r="G51" s="148">
        <v>210961604.609009</v>
      </c>
      <c r="H51" s="148">
        <v>31055449.530418999</v>
      </c>
      <c r="I51" s="148">
        <v>79526953.317029506</v>
      </c>
      <c r="J51" s="148">
        <v>1129493821.45979</v>
      </c>
      <c r="K51" s="148">
        <v>128293138.26675101</v>
      </c>
      <c r="L51" s="148">
        <v>372774991.13823599</v>
      </c>
      <c r="M51" s="148">
        <v>292047.49831640301</v>
      </c>
      <c r="N51" s="148">
        <v>29797742.9125214</v>
      </c>
      <c r="O51" s="148">
        <v>90891624.150812298</v>
      </c>
      <c r="P51" s="148">
        <v>52614792.799808599</v>
      </c>
      <c r="Q51" s="148">
        <v>7340708.9441026999</v>
      </c>
      <c r="R51" s="148">
        <v>63062856.0456632</v>
      </c>
      <c r="S51" s="148">
        <v>306907069.27338701</v>
      </c>
      <c r="T51" s="148">
        <v>361704056.52467602</v>
      </c>
      <c r="U51" s="148">
        <v>21290910.446819901</v>
      </c>
      <c r="V51" s="148">
        <v>104210004.154396</v>
      </c>
    </row>
    <row r="52" spans="1:22" x14ac:dyDescent="0.3">
      <c r="A52" s="146" t="s">
        <v>18195</v>
      </c>
      <c r="B52" s="148">
        <v>535930268.60385299</v>
      </c>
      <c r="C52" s="148">
        <v>382360406.51348197</v>
      </c>
      <c r="D52" s="148">
        <v>276031747.609541</v>
      </c>
      <c r="E52" s="148">
        <v>16682078.9995794</v>
      </c>
      <c r="F52" s="148">
        <v>179243641.31687599</v>
      </c>
      <c r="G52" s="148">
        <v>211922639.63330701</v>
      </c>
      <c r="H52" s="148">
        <v>33573358.062123001</v>
      </c>
      <c r="I52" s="148">
        <v>79114581.378751799</v>
      </c>
      <c r="J52" s="148">
        <v>1212046001.64921</v>
      </c>
      <c r="K52" s="148">
        <v>119691804.589645</v>
      </c>
      <c r="L52" s="148">
        <v>367694697.99032301</v>
      </c>
      <c r="M52" s="148">
        <v>339986.157849796</v>
      </c>
      <c r="N52" s="148">
        <v>25270302.014229901</v>
      </c>
      <c r="O52" s="148">
        <v>82484361.114538699</v>
      </c>
      <c r="P52" s="148">
        <v>59568752.033920497</v>
      </c>
      <c r="Q52" s="148">
        <v>6936168.4864513502</v>
      </c>
      <c r="R52" s="148">
        <v>45131611.529674999</v>
      </c>
      <c r="S52" s="148">
        <v>300192063.30994397</v>
      </c>
      <c r="T52" s="148">
        <v>264187509.875716</v>
      </c>
      <c r="U52" s="148">
        <v>22883741.091889299</v>
      </c>
      <c r="V52" s="148">
        <v>85264743.672662199</v>
      </c>
    </row>
    <row r="53" spans="1:22" x14ac:dyDescent="0.3">
      <c r="A53" s="146" t="s">
        <v>18194</v>
      </c>
      <c r="B53" s="148">
        <v>577526790.50845695</v>
      </c>
      <c r="C53" s="148">
        <v>358444748.02332097</v>
      </c>
      <c r="D53" s="148">
        <v>250812525.21899101</v>
      </c>
      <c r="E53" s="148">
        <v>16589680.468288301</v>
      </c>
      <c r="F53" s="148">
        <v>162564516.16215101</v>
      </c>
      <c r="G53" s="148">
        <v>210388031.783658</v>
      </c>
      <c r="H53" s="148">
        <v>28877633.751442298</v>
      </c>
      <c r="I53" s="148">
        <v>79330150.341628999</v>
      </c>
      <c r="J53" s="148">
        <v>1199871181.41434</v>
      </c>
      <c r="K53" s="148">
        <v>129627930.029557</v>
      </c>
      <c r="L53" s="148">
        <v>375280433.41075498</v>
      </c>
      <c r="M53" s="148">
        <v>247935.65147474501</v>
      </c>
      <c r="N53" s="148">
        <v>31922596.8631499</v>
      </c>
      <c r="O53" s="148">
        <v>71176368.621427804</v>
      </c>
      <c r="P53" s="148">
        <v>61181016.663738303</v>
      </c>
      <c r="Q53" s="148">
        <v>5936206.6030324604</v>
      </c>
      <c r="R53" s="148">
        <v>72627648.377753794</v>
      </c>
      <c r="S53" s="148">
        <v>270327043.260773</v>
      </c>
      <c r="T53" s="148">
        <v>473057929.18256998</v>
      </c>
      <c r="U53" s="148">
        <v>19230668.335021701</v>
      </c>
      <c r="V53" s="148">
        <v>146262545.91802299</v>
      </c>
    </row>
    <row r="54" spans="1:22" x14ac:dyDescent="0.3">
      <c r="A54" s="146" t="s">
        <v>18193</v>
      </c>
      <c r="B54" s="148">
        <v>458747599.37673002</v>
      </c>
      <c r="C54" s="148">
        <v>375650329.74593401</v>
      </c>
      <c r="D54" s="148">
        <v>335640604.01638103</v>
      </c>
      <c r="E54" s="148">
        <v>12961376.025463801</v>
      </c>
      <c r="F54" s="148">
        <v>210481325.87500101</v>
      </c>
      <c r="G54" s="148">
        <v>285338747.07476199</v>
      </c>
      <c r="H54" s="148">
        <v>38657471.349730797</v>
      </c>
      <c r="I54" s="148">
        <v>70890455.195564196</v>
      </c>
      <c r="J54" s="148">
        <v>1192117584.3069799</v>
      </c>
      <c r="K54" s="148">
        <v>106633535.628998</v>
      </c>
      <c r="L54" s="148">
        <v>376740565.72002798</v>
      </c>
      <c r="M54" s="148">
        <v>297601.58749641798</v>
      </c>
      <c r="N54" s="148">
        <v>28587119.084857602</v>
      </c>
      <c r="O54" s="148">
        <v>100639047.702456</v>
      </c>
      <c r="P54" s="148">
        <v>57925952.113049403</v>
      </c>
      <c r="Q54" s="148">
        <v>11684890.237254901</v>
      </c>
      <c r="R54" s="148">
        <v>28147413.429021198</v>
      </c>
      <c r="S54" s="148">
        <v>358983814.84863901</v>
      </c>
      <c r="T54" s="148">
        <v>205081783.38447201</v>
      </c>
      <c r="U54" s="148">
        <v>22779982.527499199</v>
      </c>
      <c r="V54" s="148">
        <v>98483563.971947193</v>
      </c>
    </row>
    <row r="55" spans="1:22" x14ac:dyDescent="0.3">
      <c r="A55" s="146" t="s">
        <v>18192</v>
      </c>
      <c r="B55" s="148">
        <v>366641734.77447402</v>
      </c>
      <c r="C55" s="148">
        <v>467345820.513116</v>
      </c>
      <c r="D55" s="148">
        <v>276990580.80740899</v>
      </c>
      <c r="E55" s="148">
        <v>17348348.431112502</v>
      </c>
      <c r="F55" s="148">
        <v>210039807.25942901</v>
      </c>
      <c r="G55" s="148">
        <v>216851707.23994699</v>
      </c>
      <c r="H55" s="148">
        <v>38194102.124126799</v>
      </c>
      <c r="I55" s="148">
        <v>84168100.787802696</v>
      </c>
      <c r="J55" s="148">
        <v>936121001.80274999</v>
      </c>
      <c r="K55" s="148">
        <v>137898594.96816999</v>
      </c>
      <c r="L55" s="148">
        <v>341410981.03480297</v>
      </c>
      <c r="M55" s="148">
        <v>149778.15948768301</v>
      </c>
      <c r="N55" s="148">
        <v>30322705.7120369</v>
      </c>
      <c r="O55" s="148">
        <v>83748205.097875297</v>
      </c>
      <c r="P55" s="148">
        <v>52283217.749675997</v>
      </c>
      <c r="Q55" s="148">
        <v>9296145.1407535002</v>
      </c>
      <c r="R55" s="148">
        <v>50418242.466847003</v>
      </c>
      <c r="S55" s="148">
        <v>410620379.27854598</v>
      </c>
      <c r="T55" s="148">
        <v>170499450.44601101</v>
      </c>
      <c r="U55" s="148">
        <v>25548797.584056299</v>
      </c>
      <c r="V55" s="148">
        <v>117691928.193381</v>
      </c>
    </row>
    <row r="56" spans="1:22" x14ac:dyDescent="0.3">
      <c r="A56" s="146" t="s">
        <v>18191</v>
      </c>
      <c r="B56" s="148">
        <v>333705408.81764603</v>
      </c>
      <c r="C56" s="148">
        <v>479169039.879435</v>
      </c>
      <c r="D56" s="148">
        <v>269659370.64016902</v>
      </c>
      <c r="E56" s="148">
        <v>16570729.537100401</v>
      </c>
      <c r="F56" s="148">
        <v>170963130.36425099</v>
      </c>
      <c r="G56" s="148">
        <v>212908002.95494601</v>
      </c>
      <c r="H56" s="148">
        <v>40132586.799478702</v>
      </c>
      <c r="I56" s="148">
        <v>84673918.715622798</v>
      </c>
      <c r="J56" s="148">
        <v>402047207.70358402</v>
      </c>
      <c r="K56" s="148">
        <v>155025893.35211399</v>
      </c>
      <c r="L56" s="148">
        <v>419924465.22614503</v>
      </c>
      <c r="M56" s="148">
        <v>236402.02757989199</v>
      </c>
      <c r="N56" s="148">
        <v>29780581.450599901</v>
      </c>
      <c r="O56" s="148">
        <v>99689618.437594295</v>
      </c>
      <c r="P56" s="148">
        <v>49404729.954944797</v>
      </c>
      <c r="Q56" s="148">
        <v>4855196.9188523302</v>
      </c>
      <c r="R56" s="148">
        <v>29437402.415690999</v>
      </c>
      <c r="S56" s="148">
        <v>287135672.26161498</v>
      </c>
      <c r="T56" s="148">
        <v>152664294.540892</v>
      </c>
      <c r="U56" s="148">
        <v>26394965.980292398</v>
      </c>
      <c r="V56" s="148">
        <v>106387385.49349301</v>
      </c>
    </row>
    <row r="57" spans="1:22" x14ac:dyDescent="0.3">
      <c r="A57" s="147" t="s">
        <v>18190</v>
      </c>
      <c r="B57" s="149">
        <v>362627747.51250303</v>
      </c>
      <c r="C57" s="149">
        <v>523012314.29404598</v>
      </c>
      <c r="D57" s="148">
        <v>265132123.63446501</v>
      </c>
      <c r="E57" s="148">
        <v>16980624.617487501</v>
      </c>
      <c r="F57" s="148">
        <v>167990619.11952999</v>
      </c>
      <c r="G57" s="148">
        <v>219674903.16220599</v>
      </c>
      <c r="H57" s="148">
        <v>44717844.028331801</v>
      </c>
      <c r="I57" s="148">
        <v>88575043.373249307</v>
      </c>
      <c r="J57" s="148">
        <v>319294762.30690402</v>
      </c>
      <c r="K57" s="148">
        <v>164670253.72062701</v>
      </c>
      <c r="L57" s="148">
        <v>433269073.69071102</v>
      </c>
      <c r="M57" s="148">
        <v>274326.282453074</v>
      </c>
      <c r="N57" s="148">
        <v>34595455.494440801</v>
      </c>
      <c r="O57" s="148">
        <v>95268370.074774906</v>
      </c>
      <c r="P57" s="148">
        <v>51059351.702905901</v>
      </c>
      <c r="Q57" s="148">
        <v>4347418.57045836</v>
      </c>
      <c r="R57" s="148">
        <v>29577194.641002301</v>
      </c>
      <c r="S57" s="148">
        <v>260112651.273451</v>
      </c>
      <c r="T57" s="148">
        <v>137366069.94058701</v>
      </c>
      <c r="U57" s="148">
        <v>29713168.806218602</v>
      </c>
      <c r="V57" s="148">
        <v>108732308.65359899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Table of contents</vt:lpstr>
      <vt:lpstr>Table S-1</vt:lpstr>
      <vt:lpstr>Table S-2</vt:lpstr>
      <vt:lpstr>Table S-3</vt:lpstr>
      <vt:lpstr>Table S-4</vt:lpstr>
      <vt:lpstr>Table S-5</vt:lpstr>
      <vt:lpstr>Table S-6</vt:lpstr>
      <vt:lpstr>Table S-7</vt:lpstr>
      <vt:lpstr>Table S-8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2018-05-04T16:05:15Z</dcterms:modified>
</cp:coreProperties>
</file>